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 PEDRO\PRACTICAS\"/>
    </mc:Choice>
  </mc:AlternateContent>
  <xr:revisionPtr revIDLastSave="0" documentId="13_ncr:1_{B11C3EE8-EA8B-46C8-BFC0-4E69A509675A}" xr6:coauthVersionLast="47" xr6:coauthVersionMax="47" xr10:uidLastSave="{00000000-0000-0000-0000-000000000000}"/>
  <bookViews>
    <workbookView xWindow="-108" yWindow="-108" windowWidth="23256" windowHeight="12576" xr2:uid="{4F553ABC-3EC5-4BEC-BFB8-679D8A2F0401}"/>
  </bookViews>
  <sheets>
    <sheet name="Hoja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s="1"/>
  <c r="H12" i="1"/>
  <c r="G12" i="1"/>
  <c r="E4" i="1"/>
  <c r="E8" i="1" s="1"/>
  <c r="H8" i="1" s="1"/>
  <c r="H6" i="1"/>
  <c r="G15" i="1"/>
  <c r="H15" i="1"/>
  <c r="H30" i="1"/>
  <c r="G30" i="1"/>
  <c r="G29" i="1"/>
  <c r="E29" i="1"/>
  <c r="H29" i="1" s="1"/>
  <c r="H28" i="1"/>
  <c r="G28" i="1"/>
  <c r="H26" i="1"/>
  <c r="H27" i="1"/>
  <c r="G27" i="1"/>
  <c r="H25" i="1"/>
  <c r="G25" i="1"/>
  <c r="H5" i="1"/>
  <c r="H9" i="1"/>
  <c r="H10" i="1"/>
  <c r="H11" i="1"/>
  <c r="H14" i="1"/>
  <c r="H16" i="1"/>
  <c r="H17" i="1"/>
  <c r="H18" i="1"/>
  <c r="H19" i="1"/>
  <c r="H24" i="1"/>
  <c r="G24" i="1"/>
  <c r="G26" i="1"/>
  <c r="G5" i="1"/>
  <c r="G6" i="1"/>
  <c r="G8" i="1"/>
  <c r="G9" i="1"/>
  <c r="G10" i="1"/>
  <c r="G11" i="1"/>
  <c r="G13" i="1"/>
  <c r="G14" i="1"/>
  <c r="G16" i="1"/>
  <c r="G17" i="1"/>
  <c r="G18" i="1"/>
  <c r="G19" i="1"/>
  <c r="G4" i="1"/>
  <c r="H31" i="1" l="1"/>
  <c r="H4" i="1"/>
  <c r="H20" i="1" s="1"/>
  <c r="G20" i="1"/>
  <c r="H32" i="1" l="1"/>
  <c r="H33" i="1" s="1"/>
  <c r="H21" i="1"/>
  <c r="H22" i="1" s="1"/>
  <c r="H34" i="1" l="1"/>
</calcChain>
</file>

<file path=xl/sharedStrings.xml><?xml version="1.0" encoding="utf-8"?>
<sst xmlns="http://schemas.openxmlformats.org/spreadsheetml/2006/main" count="63" uniqueCount="42">
  <si>
    <t>ITEM</t>
  </si>
  <si>
    <t>DESCRIPCIÓN</t>
  </si>
  <si>
    <t>UN.</t>
  </si>
  <si>
    <t>VALOR UNITARIO</t>
  </si>
  <si>
    <t>Excavaciones</t>
  </si>
  <si>
    <t>Llenos compactados</t>
  </si>
  <si>
    <t>ADMINISTRACIÓN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</si>
  <si>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</si>
  <si>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ml</t>
  </si>
  <si>
    <t>un</t>
  </si>
  <si>
    <t>OBRAS EXTRAS</t>
  </si>
  <si>
    <t>CANTIDAD INICIAL</t>
  </si>
  <si>
    <t>CANTIDAD EJECUTADA</t>
  </si>
  <si>
    <t>SUB-TOTAL EJECUTADO</t>
  </si>
  <si>
    <t xml:space="preserve">SUBTOTAL CONTRACTUAL DEL RAMAL PRINCIPAL </t>
  </si>
  <si>
    <t>SUBTOTAL OBRAS EXTRAS</t>
  </si>
  <si>
    <t xml:space="preserve"> ACTA DE LIQUIDACIÓN Y CANTIDAD DE OBRA EJECUTADA DE LA RED DE ACUEDUCTO DEL SECTOR EL FARO, ZACATIN, CIPRECES ,MAGDALENA, MATA DE GUADAUA.(MUNICIPIO DE JERICÓ ANTIOQUIA)</t>
  </si>
  <si>
    <t>Excavación manual o mecánica en material común a profundidad de 0-2m, bajo cualquier condición de humedad.</t>
  </si>
  <si>
    <t>Excavación y lleno de nichos para soldaduras de tuberia PE HD.</t>
  </si>
  <si>
    <t>Rotura de pavimentos y concretos.</t>
  </si>
  <si>
    <t>Excavación en afirmado de vía.</t>
  </si>
  <si>
    <t>Lleno compactado mecanicamente con material de la excavación.</t>
  </si>
  <si>
    <t>Lleno afirmado.</t>
  </si>
  <si>
    <t>Suministro y transporte de tubería de polietileno PE100 PN16 63mm.</t>
  </si>
  <si>
    <t>Suministro y transporte de tubería de polietileno PE100 PN20 63mm.</t>
  </si>
  <si>
    <t>Suministro y transporte de cinta zul para señalización de tuberías.</t>
  </si>
  <si>
    <t>Valvula garra de tigre 2".</t>
  </si>
  <si>
    <t>Tee de polietileno de 4x2 para purgas.</t>
  </si>
  <si>
    <t>Reposición de concreto.</t>
  </si>
  <si>
    <t>Cruce de quebradas.</t>
  </si>
  <si>
    <t>Macromedidores de 2".</t>
  </si>
  <si>
    <t>Tee de polietileno 2x2.</t>
  </si>
  <si>
    <t>Suministro y transporte de tubería de polietileno PE100 PN16 90mm.</t>
  </si>
  <si>
    <t>Extracción y demolición de roca mayor a 30kg.</t>
  </si>
  <si>
    <t>Válvula garra de tigre 3".</t>
  </si>
  <si>
    <t>Instalación valvula de paso y accesorios para conexión de red de acueducto existente a la red nueva instalada en "Aromas del campo".</t>
  </si>
  <si>
    <t>SUB-TOTAL INICIAL</t>
  </si>
  <si>
    <t>Tee de polietileno 4"x3".</t>
  </si>
  <si>
    <t>Daños de acometidas veredales (Tubería y accesorios).</t>
  </si>
  <si>
    <t>Rocería de maleza sobre zanja.</t>
  </si>
  <si>
    <t>GRAN TOTAL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</si>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</sst>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1" xfId="0" applyFont="1" applyFill="1" applyBorder="1"/>
    <xf numFmtId="44" fontId="0" fillId="0" borderId="3" xfId="0" applyNumberFormat="1" applyBorder="1"/>
    <xf numFmtId="0" fontId="0" fillId="0" borderId="2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44" fontId="0" fillId="0" borderId="1" xfId="1" applyFont="1" applyFill="1" applyBorder="1" applyAlignment="1"/>
    <xf numFmtId="0" fontId="0" fillId="0" borderId="10" xfId="0" applyBorder="1" applyAlignment="1">
      <alignment horizontal="center" vertical="center"/>
    </xf>
    <xf numFmtId="44" fontId="0" fillId="0" borderId="1" xfId="0" applyNumberFormat="1" applyFill="1" applyBorder="1"/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6" xfId="0" applyNumberFormat="1" applyBorder="1" applyAlignment="1">
      <alignment vertical="center"/>
    </xf>
    <xf numFmtId="0" fontId="0" fillId="0" borderId="0" xfId="0" applyBorder="1"/>
    <xf numFmtId="0" fontId="2" fillId="0" borderId="5" xfId="0" applyFont="1" applyBorder="1"/>
    <xf numFmtId="44" fontId="2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44" fontId="0" fillId="0" borderId="10" xfId="1" applyFont="1" applyBorder="1" applyAlignment="1">
      <alignment vertical="center"/>
    </xf>
    <xf numFmtId="44" fontId="0" fillId="0" borderId="10" xfId="0" applyNumberFormat="1" applyBorder="1" applyAlignment="1">
      <alignment vertical="center"/>
    </xf>
    <xf numFmtId="0" fontId="0" fillId="0" borderId="6" xfId="0" applyBorder="1"/>
    <xf numFmtId="44" fontId="0" fillId="0" borderId="6" xfId="1" applyFont="1" applyBorder="1" applyAlignment="1">
      <alignment horizontal="center" vertical="center"/>
    </xf>
    <xf numFmtId="44" fontId="2" fillId="0" borderId="5" xfId="0" applyNumberFormat="1" applyFont="1" applyBorder="1" applyAlignment="1">
      <alignment vertical="center"/>
    </xf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44" fontId="0" fillId="0" borderId="10" xfId="1" applyFont="1" applyFill="1" applyBorder="1" applyAlignment="1">
      <alignment horizontal="center" vertical="center"/>
    </xf>
    <xf numFmtId="44" fontId="0" fillId="0" borderId="10" xfId="0" applyNumberFormat="1" applyFill="1" applyBorder="1"/>
    <xf numFmtId="0" fontId="0" fillId="0" borderId="14" xfId="0" applyBorder="1" applyAlignment="1">
      <alignment horizontal="center" vertical="center"/>
    </xf>
    <xf numFmtId="44" fontId="0" fillId="0" borderId="15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0" fontId="0" fillId="0" borderId="16" xfId="0" applyBorder="1" applyAlignment="1">
      <alignment horizontal="center" vertical="center"/>
    </xf>
    <xf numFmtId="44" fontId="0" fillId="0" borderId="17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8" xfId="0" applyBorder="1"/>
    <xf numFmtId="44" fontId="0" fillId="0" borderId="17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4" fontId="5" fillId="0" borderId="5" xfId="0" applyNumberFormat="1" applyFont="1" applyBorder="1"/>
    <xf numFmtId="0" fontId="6" fillId="0" borderId="0" xfId="0" applyFont="1"/>
    <xf numFmtId="44" fontId="5" fillId="0" borderId="5" xfId="1" applyFont="1" applyBorder="1"/>
    <xf numFmtId="44" fontId="0" fillId="0" borderId="1" xfId="0" applyNumberFormat="1" applyFont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6D56-8F3D-4296-A92C-5A0C653A781D}">
  <dimension ref="A1:H34"/>
  <sheetViews>
    <sheetView tabSelected="1" topLeftCell="A19" workbookViewId="0">
      <selection activeCell="B31" sqref="B31:G31"/>
    </sheetView>
  </sheetViews>
  <sheetFormatPr baseColWidth="10" defaultRowHeight="14.4" x14ac:dyDescent="0.3"/>
  <cols>
    <col min="2" max="2" width="58.88671875" customWidth="1"/>
    <col min="3" max="3" width="10.6640625" customWidth="1"/>
    <col min="4" max="5" width="13.88671875" customWidth="1"/>
    <col min="6" max="6" width="15" customWidth="1"/>
    <col min="7" max="7" width="17.33203125" customWidth="1"/>
    <col min="8" max="8" width="21.44140625" customWidth="1"/>
  </cols>
  <sheetData>
    <row r="1" spans="1:8" ht="49.8" customHeight="1" thickBot="1" x14ac:dyDescent="0.35">
      <c r="A1" s="54" t="s">
        <v>16</v>
      </c>
      <c r="B1" s="55"/>
      <c r="C1" s="55"/>
      <c r="D1" s="55"/>
      <c r="E1" s="55"/>
      <c r="F1" s="55"/>
      <c r="G1" s="55"/>
      <c r="H1" s="56"/>
    </row>
    <row r="2" spans="1:8" ht="29.4" thickBot="1" x14ac:dyDescent="0.35">
      <c r="A2" s="25" t="s">
        <v>0</v>
      </c>
      <c r="B2" s="25" t="s">
        <v>1</v>
      </c>
      <c r="C2" s="25" t="s">
        <v>2</v>
      </c>
      <c r="D2" s="26" t="s">
        <v>11</v>
      </c>
      <c r="E2" s="26" t="s">
        <v>12</v>
      </c>
      <c r="F2" s="26" t="s">
        <v>3</v>
      </c>
      <c r="G2" s="26" t="s">
        <v>36</v>
      </c>
      <c r="H2" s="26" t="s">
        <v>13</v>
      </c>
    </row>
    <row r="3" spans="1:8" ht="15" thickBot="1" x14ac:dyDescent="0.35">
      <c r="A3" s="28">
        <v>1</v>
      </c>
      <c r="B3" s="57" t="s">
        <v>4</v>
      </c>
      <c r="C3" s="58"/>
      <c r="D3" s="58"/>
      <c r="E3" s="58"/>
      <c r="F3" s="58"/>
      <c r="G3" s="58"/>
      <c r="H3" s="59"/>
    </row>
    <row r="4" spans="1:8" ht="34.799999999999997" customHeight="1" x14ac:dyDescent="0.3">
      <c r="A4" s="40">
        <v>1</v>
      </c>
      <c r="B4" s="18" t="s">
        <v>17</v>
      </c>
      <c r="C4" s="27" t="s">
        <v>7</v>
      </c>
      <c r="D4" s="27">
        <v>756</v>
      </c>
      <c r="E4" s="27">
        <f>((1800+180)*0.4*0.8)+19+132</f>
        <v>784.6</v>
      </c>
      <c r="F4" s="20">
        <v>20000</v>
      </c>
      <c r="G4" s="21">
        <f>F4*D4</f>
        <v>15120000</v>
      </c>
      <c r="H4" s="41">
        <f>E4*F4</f>
        <v>15692000</v>
      </c>
    </row>
    <row r="5" spans="1:8" ht="16.2" x14ac:dyDescent="0.3">
      <c r="A5" s="6">
        <v>2</v>
      </c>
      <c r="B5" s="15" t="s">
        <v>19</v>
      </c>
      <c r="C5" s="2" t="s">
        <v>7</v>
      </c>
      <c r="D5" s="2">
        <v>10</v>
      </c>
      <c r="E5" s="2">
        <v>4.1500000000000004</v>
      </c>
      <c r="F5" s="16">
        <v>220000</v>
      </c>
      <c r="G5" s="17">
        <f t="shared" ref="G5:G19" si="0">F5*D5</f>
        <v>2200000</v>
      </c>
      <c r="H5" s="42">
        <f t="shared" ref="H5:H19" si="1">E5*F5</f>
        <v>913000.00000000012</v>
      </c>
    </row>
    <row r="6" spans="1:8" ht="16.8" thickBot="1" x14ac:dyDescent="0.35">
      <c r="A6" s="43">
        <v>3</v>
      </c>
      <c r="B6" s="30" t="s">
        <v>20</v>
      </c>
      <c r="C6" s="13" t="s">
        <v>7</v>
      </c>
      <c r="D6" s="13">
        <v>126</v>
      </c>
      <c r="E6" s="13">
        <v>80</v>
      </c>
      <c r="F6" s="31">
        <v>35000</v>
      </c>
      <c r="G6" s="32">
        <f t="shared" si="0"/>
        <v>4410000</v>
      </c>
      <c r="H6" s="44">
        <f t="shared" si="1"/>
        <v>2800000</v>
      </c>
    </row>
    <row r="7" spans="1:8" ht="15" thickBot="1" x14ac:dyDescent="0.35">
      <c r="A7" s="29">
        <v>2</v>
      </c>
      <c r="B7" s="60" t="s">
        <v>5</v>
      </c>
      <c r="C7" s="61"/>
      <c r="D7" s="61"/>
      <c r="E7" s="61"/>
      <c r="F7" s="61"/>
      <c r="G7" s="61"/>
      <c r="H7" s="62"/>
    </row>
    <row r="8" spans="1:8" ht="16.2" x14ac:dyDescent="0.3">
      <c r="A8" s="40">
        <v>1</v>
      </c>
      <c r="B8" s="19" t="s">
        <v>21</v>
      </c>
      <c r="C8" s="27" t="s">
        <v>7</v>
      </c>
      <c r="D8" s="27">
        <v>756</v>
      </c>
      <c r="E8" s="27">
        <f>E4</f>
        <v>784.6</v>
      </c>
      <c r="F8" s="20">
        <v>18000</v>
      </c>
      <c r="G8" s="21">
        <f t="shared" si="0"/>
        <v>13608000</v>
      </c>
      <c r="H8" s="41">
        <f t="shared" si="1"/>
        <v>14122800</v>
      </c>
    </row>
    <row r="9" spans="1:8" ht="16.2" x14ac:dyDescent="0.3">
      <c r="A9" s="40">
        <v>2</v>
      </c>
      <c r="B9" s="15" t="s">
        <v>22</v>
      </c>
      <c r="C9" s="2" t="s">
        <v>7</v>
      </c>
      <c r="D9" s="2">
        <v>126</v>
      </c>
      <c r="E9" s="2">
        <v>80</v>
      </c>
      <c r="F9" s="16">
        <v>120000</v>
      </c>
      <c r="G9" s="17">
        <f t="shared" si="0"/>
        <v>15120000</v>
      </c>
      <c r="H9" s="42">
        <f t="shared" si="1"/>
        <v>9600000</v>
      </c>
    </row>
    <row r="10" spans="1:8" x14ac:dyDescent="0.3">
      <c r="A10" s="40">
        <v>3</v>
      </c>
      <c r="B10" s="15" t="s">
        <v>23</v>
      </c>
      <c r="C10" s="2" t="s">
        <v>8</v>
      </c>
      <c r="D10" s="2">
        <v>1500</v>
      </c>
      <c r="E10" s="2">
        <v>1200</v>
      </c>
      <c r="F10" s="16">
        <v>16277</v>
      </c>
      <c r="G10" s="17">
        <f t="shared" si="0"/>
        <v>24415500</v>
      </c>
      <c r="H10" s="42">
        <f t="shared" si="1"/>
        <v>19532400</v>
      </c>
    </row>
    <row r="11" spans="1:8" x14ac:dyDescent="0.3">
      <c r="A11" s="40">
        <v>4</v>
      </c>
      <c r="B11" s="15" t="s">
        <v>24</v>
      </c>
      <c r="C11" s="2" t="s">
        <v>8</v>
      </c>
      <c r="D11" s="2">
        <v>600</v>
      </c>
      <c r="E11" s="2">
        <v>600</v>
      </c>
      <c r="F11" s="16">
        <v>20000</v>
      </c>
      <c r="G11" s="17">
        <f t="shared" si="0"/>
        <v>12000000</v>
      </c>
      <c r="H11" s="42">
        <f t="shared" si="1"/>
        <v>12000000</v>
      </c>
    </row>
    <row r="12" spans="1:8" x14ac:dyDescent="0.3">
      <c r="A12" s="40">
        <v>5</v>
      </c>
      <c r="B12" s="33" t="s">
        <v>32</v>
      </c>
      <c r="C12" s="27" t="s">
        <v>8</v>
      </c>
      <c r="D12" s="27">
        <v>0</v>
      </c>
      <c r="E12" s="27">
        <v>180</v>
      </c>
      <c r="F12" s="34">
        <v>70000</v>
      </c>
      <c r="G12" s="17">
        <f t="shared" si="0"/>
        <v>0</v>
      </c>
      <c r="H12" s="42">
        <f t="shared" si="1"/>
        <v>12600000</v>
      </c>
    </row>
    <row r="13" spans="1:8" x14ac:dyDescent="0.3">
      <c r="A13" s="40">
        <v>6</v>
      </c>
      <c r="B13" s="15" t="s">
        <v>25</v>
      </c>
      <c r="C13" s="2" t="s">
        <v>8</v>
      </c>
      <c r="D13" s="2">
        <v>2100</v>
      </c>
      <c r="E13" s="2">
        <f>E10+E11+E12</f>
        <v>1980</v>
      </c>
      <c r="F13" s="16">
        <v>2000</v>
      </c>
      <c r="G13" s="17">
        <f t="shared" si="0"/>
        <v>4200000</v>
      </c>
      <c r="H13" s="42">
        <f t="shared" si="1"/>
        <v>3960000</v>
      </c>
    </row>
    <row r="14" spans="1:8" x14ac:dyDescent="0.3">
      <c r="A14" s="40">
        <v>7</v>
      </c>
      <c r="B14" s="15" t="s">
        <v>26</v>
      </c>
      <c r="C14" s="2" t="s">
        <v>9</v>
      </c>
      <c r="D14" s="2">
        <v>4</v>
      </c>
      <c r="E14" s="2">
        <v>1</v>
      </c>
      <c r="F14" s="16">
        <v>225000</v>
      </c>
      <c r="G14" s="17">
        <f t="shared" si="0"/>
        <v>900000</v>
      </c>
      <c r="H14" s="42">
        <f t="shared" si="1"/>
        <v>225000</v>
      </c>
    </row>
    <row r="15" spans="1:8" x14ac:dyDescent="0.3">
      <c r="A15" s="40">
        <v>8</v>
      </c>
      <c r="B15" s="15" t="s">
        <v>27</v>
      </c>
      <c r="C15" s="2" t="s">
        <v>9</v>
      </c>
      <c r="D15" s="2">
        <v>3</v>
      </c>
      <c r="E15" s="2">
        <v>0</v>
      </c>
      <c r="F15" s="16">
        <v>220000</v>
      </c>
      <c r="G15" s="17">
        <f t="shared" si="0"/>
        <v>660000</v>
      </c>
      <c r="H15" s="42">
        <f t="shared" si="1"/>
        <v>0</v>
      </c>
    </row>
    <row r="16" spans="1:8" ht="16.2" x14ac:dyDescent="0.3">
      <c r="A16" s="40">
        <v>9</v>
      </c>
      <c r="B16" s="15" t="s">
        <v>28</v>
      </c>
      <c r="C16" s="2" t="s">
        <v>7</v>
      </c>
      <c r="D16" s="2">
        <v>10</v>
      </c>
      <c r="E16" s="2">
        <v>3.5</v>
      </c>
      <c r="F16" s="16">
        <v>550000</v>
      </c>
      <c r="G16" s="17">
        <f t="shared" si="0"/>
        <v>5500000</v>
      </c>
      <c r="H16" s="42">
        <f t="shared" si="1"/>
        <v>1925000</v>
      </c>
    </row>
    <row r="17" spans="1:8" x14ac:dyDescent="0.3">
      <c r="A17" s="40">
        <v>10</v>
      </c>
      <c r="B17" s="15" t="s">
        <v>29</v>
      </c>
      <c r="C17" s="2" t="s">
        <v>9</v>
      </c>
      <c r="D17" s="2">
        <v>3</v>
      </c>
      <c r="E17" s="2">
        <v>3</v>
      </c>
      <c r="F17" s="16">
        <v>2500000</v>
      </c>
      <c r="G17" s="17">
        <f t="shared" si="0"/>
        <v>7500000</v>
      </c>
      <c r="H17" s="42">
        <f t="shared" si="1"/>
        <v>7500000</v>
      </c>
    </row>
    <row r="18" spans="1:8" x14ac:dyDescent="0.3">
      <c r="A18" s="40">
        <v>11</v>
      </c>
      <c r="B18" s="15" t="s">
        <v>30</v>
      </c>
      <c r="C18" s="2" t="s">
        <v>9</v>
      </c>
      <c r="D18" s="2">
        <v>1</v>
      </c>
      <c r="E18" s="2">
        <v>1</v>
      </c>
      <c r="F18" s="16">
        <v>5000000</v>
      </c>
      <c r="G18" s="17">
        <f t="shared" si="0"/>
        <v>5000000</v>
      </c>
      <c r="H18" s="42">
        <f t="shared" si="1"/>
        <v>5000000</v>
      </c>
    </row>
    <row r="19" spans="1:8" ht="15" thickBot="1" x14ac:dyDescent="0.35">
      <c r="A19" s="40">
        <v>12</v>
      </c>
      <c r="B19" s="30" t="s">
        <v>31</v>
      </c>
      <c r="C19" s="13" t="s">
        <v>9</v>
      </c>
      <c r="D19" s="13">
        <v>3</v>
      </c>
      <c r="E19" s="13">
        <v>0</v>
      </c>
      <c r="F19" s="31">
        <v>75000</v>
      </c>
      <c r="G19" s="32">
        <f t="shared" si="0"/>
        <v>225000</v>
      </c>
      <c r="H19" s="44">
        <f t="shared" si="1"/>
        <v>0</v>
      </c>
    </row>
    <row r="20" spans="1:8" ht="15" thickBot="1" x14ac:dyDescent="0.35">
      <c r="A20" s="45"/>
      <c r="B20" s="66" t="s">
        <v>14</v>
      </c>
      <c r="C20" s="67"/>
      <c r="D20" s="67"/>
      <c r="E20" s="67"/>
      <c r="F20" s="68"/>
      <c r="G20" s="35">
        <f>SUM(G4:G19)</f>
        <v>110858500</v>
      </c>
      <c r="H20" s="35">
        <f>SUM(H4:H19)</f>
        <v>105870200</v>
      </c>
    </row>
    <row r="21" spans="1:8" ht="15" thickBot="1" x14ac:dyDescent="0.35">
      <c r="A21" s="45"/>
      <c r="B21" s="49"/>
      <c r="C21" s="49"/>
      <c r="D21" s="49"/>
      <c r="E21" s="49"/>
      <c r="F21" s="49"/>
      <c r="G21" s="23" t="s">
        <v>6</v>
      </c>
      <c r="H21" s="24">
        <f>H20*0.2</f>
        <v>21174040</v>
      </c>
    </row>
    <row r="22" spans="1:8" ht="15" thickBot="1" x14ac:dyDescent="0.35">
      <c r="A22" s="45"/>
      <c r="B22" s="22"/>
      <c r="C22" s="22"/>
      <c r="D22" s="22"/>
      <c r="E22" s="22"/>
      <c r="F22" s="22"/>
      <c r="G22" s="23" t="s">
        <v>41</v>
      </c>
      <c r="H22" s="24">
        <f>+H21+H20</f>
        <v>127044240</v>
      </c>
    </row>
    <row r="23" spans="1:8" ht="15" thickBot="1" x14ac:dyDescent="0.35">
      <c r="A23" s="29">
        <v>3</v>
      </c>
      <c r="B23" s="57" t="s">
        <v>10</v>
      </c>
      <c r="C23" s="58"/>
      <c r="D23" s="58"/>
      <c r="E23" s="58"/>
      <c r="F23" s="58"/>
      <c r="G23" s="58"/>
      <c r="H23" s="59"/>
    </row>
    <row r="24" spans="1:8" x14ac:dyDescent="0.3">
      <c r="A24" s="6">
        <v>1</v>
      </c>
      <c r="B24" s="1" t="s">
        <v>37</v>
      </c>
      <c r="C24" s="2" t="s">
        <v>9</v>
      </c>
      <c r="D24" s="2">
        <v>0</v>
      </c>
      <c r="E24" s="2">
        <v>1</v>
      </c>
      <c r="F24" s="7">
        <v>450000</v>
      </c>
      <c r="G24" s="8">
        <f>F24*D24</f>
        <v>0</v>
      </c>
      <c r="H24" s="5">
        <f>E24*F24</f>
        <v>450000</v>
      </c>
    </row>
    <row r="25" spans="1:8" x14ac:dyDescent="0.3">
      <c r="A25" s="6">
        <v>2</v>
      </c>
      <c r="B25" s="1" t="s">
        <v>34</v>
      </c>
      <c r="C25" s="2" t="s">
        <v>9</v>
      </c>
      <c r="D25" s="2">
        <v>0</v>
      </c>
      <c r="E25" s="2">
        <v>1</v>
      </c>
      <c r="F25" s="7">
        <v>720000</v>
      </c>
      <c r="G25" s="8">
        <f t="shared" ref="G25" si="2">F25*D25</f>
        <v>0</v>
      </c>
      <c r="H25" s="5">
        <f t="shared" ref="H25:H30" si="3">E25*F25</f>
        <v>720000</v>
      </c>
    </row>
    <row r="26" spans="1:8" ht="16.2" x14ac:dyDescent="0.3">
      <c r="A26" s="6">
        <v>3</v>
      </c>
      <c r="B26" s="4" t="s">
        <v>33</v>
      </c>
      <c r="C26" s="11" t="s">
        <v>7</v>
      </c>
      <c r="D26" s="2">
        <v>0</v>
      </c>
      <c r="E26" s="2">
        <v>15</v>
      </c>
      <c r="F26" s="3">
        <v>85000</v>
      </c>
      <c r="G26" s="9">
        <f t="shared" ref="G26:G30" si="4">F26*D26</f>
        <v>0</v>
      </c>
      <c r="H26" s="5">
        <f t="shared" si="3"/>
        <v>1275000</v>
      </c>
    </row>
    <row r="27" spans="1:8" x14ac:dyDescent="0.3">
      <c r="A27" s="6">
        <v>4</v>
      </c>
      <c r="B27" s="10" t="s">
        <v>39</v>
      </c>
      <c r="C27" s="11" t="s">
        <v>8</v>
      </c>
      <c r="D27" s="11">
        <v>0</v>
      </c>
      <c r="E27" s="11">
        <v>696</v>
      </c>
      <c r="F27" s="12">
        <v>1200</v>
      </c>
      <c r="G27" s="53">
        <f t="shared" si="4"/>
        <v>0</v>
      </c>
      <c r="H27" s="5">
        <f t="shared" si="3"/>
        <v>835200</v>
      </c>
    </row>
    <row r="28" spans="1:8" x14ac:dyDescent="0.3">
      <c r="A28" s="6">
        <v>5</v>
      </c>
      <c r="B28" s="10" t="s">
        <v>38</v>
      </c>
      <c r="C28" s="11" t="s">
        <v>9</v>
      </c>
      <c r="D28" s="11">
        <v>0</v>
      </c>
      <c r="E28" s="11">
        <v>12</v>
      </c>
      <c r="F28" s="12">
        <v>20000</v>
      </c>
      <c r="G28" s="14">
        <f t="shared" si="4"/>
        <v>0</v>
      </c>
      <c r="H28" s="5">
        <f t="shared" si="3"/>
        <v>240000</v>
      </c>
    </row>
    <row r="29" spans="1:8" ht="16.2" x14ac:dyDescent="0.3">
      <c r="A29" s="46">
        <v>6</v>
      </c>
      <c r="B29" s="10" t="s">
        <v>18</v>
      </c>
      <c r="C29" s="11" t="s">
        <v>7</v>
      </c>
      <c r="D29" s="11">
        <v>0</v>
      </c>
      <c r="E29" s="2">
        <f>26*1.5</f>
        <v>39</v>
      </c>
      <c r="F29" s="12">
        <v>38000</v>
      </c>
      <c r="G29" s="14">
        <f t="shared" si="4"/>
        <v>0</v>
      </c>
      <c r="H29" s="5">
        <f t="shared" si="3"/>
        <v>1482000</v>
      </c>
    </row>
    <row r="30" spans="1:8" ht="29.4" thickBot="1" x14ac:dyDescent="0.35">
      <c r="A30" s="46">
        <v>7</v>
      </c>
      <c r="B30" s="36" t="s">
        <v>35</v>
      </c>
      <c r="C30" s="37" t="s">
        <v>9</v>
      </c>
      <c r="D30" s="37">
        <v>0</v>
      </c>
      <c r="E30" s="13">
        <v>1</v>
      </c>
      <c r="F30" s="38">
        <v>150000</v>
      </c>
      <c r="G30" s="39">
        <f t="shared" si="4"/>
        <v>0</v>
      </c>
      <c r="H30" s="48">
        <f t="shared" si="3"/>
        <v>150000</v>
      </c>
    </row>
    <row r="31" spans="1:8" ht="16.2" thickBot="1" x14ac:dyDescent="0.35">
      <c r="A31" s="47"/>
      <c r="B31" s="63" t="s">
        <v>15</v>
      </c>
      <c r="C31" s="64"/>
      <c r="D31" s="64"/>
      <c r="E31" s="64"/>
      <c r="F31" s="64"/>
      <c r="G31" s="65"/>
      <c r="H31" s="50">
        <f>SUM(H24:H30)</f>
        <v>5152200</v>
      </c>
    </row>
    <row r="32" spans="1:8" ht="16.2" thickBot="1" x14ac:dyDescent="0.35">
      <c r="B32" s="51"/>
      <c r="C32" s="51"/>
      <c r="D32" s="51"/>
      <c r="E32" s="51"/>
      <c r="F32" s="51"/>
      <c r="G32" s="23" t="s">
        <v>6</v>
      </c>
      <c r="H32" s="50">
        <f>0.2*H31</f>
        <v>1030440</v>
      </c>
    </row>
    <row r="33" spans="2:8" ht="16.2" thickBot="1" x14ac:dyDescent="0.35">
      <c r="B33" s="51"/>
      <c r="C33" s="51"/>
      <c r="D33" s="51"/>
      <c r="E33" s="51"/>
      <c r="F33" s="51"/>
      <c r="G33" s="23" t="s">
        <v>41</v>
      </c>
      <c r="H33" s="50">
        <f>+SUM(H31:H32)</f>
        <v>6182640</v>
      </c>
    </row>
    <row r="34" spans="2:8" ht="16.2" thickBot="1" x14ac:dyDescent="0.35">
      <c r="B34" s="51"/>
      <c r="C34" s="51"/>
      <c r="D34" s="51"/>
      <c r="E34" s="51"/>
      <c r="F34" s="51"/>
      <c r="G34" s="23" t="s">
        <v>40</v>
      </c>
      <c r="H34" s="52">
        <f>+H33+H22</f>
        <v>133226880</v>
      </c>
    </row>
  </sheetData>
  <mergeCells count="6">
    <mergeCell ref="A1:H1"/>
    <mergeCell ref="B3:H3"/>
    <mergeCell ref="B7:H7"/>
    <mergeCell ref="B23:H23"/>
    <mergeCell ref="B31:G31"/>
    <mergeCell ref="B20:F2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Espinal</dc:creator>
  <cp:lastModifiedBy>Pablo Espinal</cp:lastModifiedBy>
  <cp:lastPrinted>2021-10-01T17:18:28Z</cp:lastPrinted>
  <dcterms:created xsi:type="dcterms:W3CDTF">2021-08-14T21:33:49Z</dcterms:created>
  <dcterms:modified xsi:type="dcterms:W3CDTF">2021-10-03T18:14:23Z</dcterms:modified>
</cp:coreProperties>
</file>