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vitado\Desktop\Especialización\Monografía\"/>
    </mc:Choice>
  </mc:AlternateContent>
  <bookViews>
    <workbookView xWindow="0" yWindow="0" windowWidth="20490" windowHeight="7020" firstSheet="2" activeTab="2"/>
  </bookViews>
  <sheets>
    <sheet name="Tablas (2)" sheetId="3" state="hidden" r:id="rId1"/>
    <sheet name="Tablas" sheetId="2" state="hidden" r:id="rId2"/>
    <sheet name="FICHA" sheetId="1"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4" i="1" l="1"/>
  <c r="U13" i="1"/>
  <c r="U12" i="1"/>
  <c r="U11" i="1"/>
  <c r="U10" i="1"/>
  <c r="U9" i="1"/>
  <c r="O14" i="1" l="1"/>
  <c r="O11" i="1"/>
  <c r="O12" i="1"/>
  <c r="O13" i="1"/>
  <c r="O10" i="1"/>
  <c r="O9" i="1"/>
  <c r="K11" i="1" l="1"/>
  <c r="K12" i="1"/>
  <c r="K13" i="1"/>
  <c r="K14" i="1"/>
  <c r="K10" i="1"/>
  <c r="K9" i="1"/>
  <c r="E9" i="2" l="1"/>
  <c r="G1" i="2"/>
  <c r="C5" i="2"/>
  <c r="D9" i="2"/>
  <c r="F9" i="2"/>
  <c r="C9" i="2"/>
  <c r="I1" i="2"/>
  <c r="D5" i="2" l="1"/>
  <c r="C4" i="2"/>
  <c r="F4" i="2"/>
  <c r="F7" i="2"/>
  <c r="D6" i="2"/>
  <c r="F6" i="2"/>
  <c r="F5" i="2"/>
  <c r="E4" i="2"/>
  <c r="E6" i="2"/>
  <c r="E5" i="2"/>
  <c r="E7" i="2"/>
  <c r="C6" i="2"/>
  <c r="C7" i="2"/>
  <c r="D7" i="2"/>
  <c r="D4" i="2"/>
</calcChain>
</file>

<file path=xl/comments1.xml><?xml version="1.0" encoding="utf-8"?>
<comments xmlns="http://schemas.openxmlformats.org/spreadsheetml/2006/main">
  <authors>
    <author>LILLIAM URREGO AGUDELO</author>
  </authors>
  <commentList>
    <comment ref="O8" authorId="0" shapeId="0">
      <text>
        <r>
          <rPr>
            <b/>
            <sz val="9"/>
            <color indexed="81"/>
            <rFont val="Tahoma"/>
            <family val="2"/>
          </rPr>
          <t>LILLIAM URREGO AGUDELO:</t>
        </r>
        <r>
          <rPr>
            <sz val="9"/>
            <color indexed="81"/>
            <rFont val="Tahoma"/>
            <family val="2"/>
          </rPr>
          <t xml:space="preserve">
valor de la medida o controles</t>
        </r>
      </text>
    </comment>
    <comment ref="P8" authorId="0" shapeId="0">
      <text>
        <r>
          <rPr>
            <b/>
            <sz val="9"/>
            <color indexed="81"/>
            <rFont val="Tahoma"/>
            <family val="2"/>
          </rPr>
          <t>LILLIAM URREGO AGUDELO:</t>
        </r>
        <r>
          <rPr>
            <sz val="9"/>
            <color indexed="81"/>
            <rFont val="Tahoma"/>
            <family val="2"/>
          </rPr>
          <t xml:space="preserve">
es la respuesta planeada para el riesgo.  Si se mitiga, acepta, transfiere o evita</t>
        </r>
      </text>
    </comment>
    <comment ref="X8" authorId="0" shapeId="0">
      <text>
        <r>
          <rPr>
            <b/>
            <sz val="9"/>
            <color indexed="81"/>
            <rFont val="Tahoma"/>
            <family val="2"/>
          </rPr>
          <t>LILLIAM URREGO AGUDELO:</t>
        </r>
        <r>
          <rPr>
            <sz val="9"/>
            <color indexed="81"/>
            <rFont val="Tahoma"/>
            <family val="2"/>
          </rPr>
          <t xml:space="preserve">
un expplicacion breve de como se estimaron los valores de probabilidad o severidad</t>
        </r>
      </text>
    </comment>
    <comment ref="AA8" authorId="0" shapeId="0">
      <text>
        <r>
          <rPr>
            <b/>
            <sz val="9"/>
            <color indexed="81"/>
            <rFont val="Tahoma"/>
            <family val="2"/>
          </rPr>
          <t>LILLIAM URREGO AGUDELO:</t>
        </r>
        <r>
          <rPr>
            <sz val="9"/>
            <color indexed="81"/>
            <rFont val="Tahoma"/>
            <family val="2"/>
          </rPr>
          <t xml:space="preserve">
valor de la medida o controles</t>
        </r>
      </text>
    </comment>
    <comment ref="AB8" authorId="0" shapeId="0">
      <text>
        <r>
          <rPr>
            <b/>
            <sz val="9"/>
            <color indexed="81"/>
            <rFont val="Tahoma"/>
            <family val="2"/>
          </rPr>
          <t>LILLIAM URREGO AGUDELO:</t>
        </r>
        <r>
          <rPr>
            <sz val="9"/>
            <color indexed="81"/>
            <rFont val="Tahoma"/>
            <family val="2"/>
          </rPr>
          <t xml:space="preserve">
es la respuesta planeada para el riesgo.  Si se mitiga, acepta, transfiere o evita</t>
        </r>
      </text>
    </comment>
  </commentList>
</comments>
</file>

<file path=xl/sharedStrings.xml><?xml version="1.0" encoding="utf-8"?>
<sst xmlns="http://schemas.openxmlformats.org/spreadsheetml/2006/main" count="159" uniqueCount="96">
  <si>
    <t>Identificador</t>
  </si>
  <si>
    <t>Riesgo</t>
  </si>
  <si>
    <t>Causa</t>
  </si>
  <si>
    <t>Consecuencia</t>
  </si>
  <si>
    <t>probabilidad</t>
  </si>
  <si>
    <t>Nivel de riesgo financiero</t>
  </si>
  <si>
    <t>clasificador</t>
  </si>
  <si>
    <t>valor</t>
  </si>
  <si>
    <t>estrategia</t>
  </si>
  <si>
    <t>Escala de probabilidad</t>
  </si>
  <si>
    <t>Impacto financiero Millones</t>
  </si>
  <si>
    <t>responsable</t>
  </si>
  <si>
    <t>Valoración financiera</t>
  </si>
  <si>
    <t>Nivel de riesgo NO financiero</t>
  </si>
  <si>
    <t>Impacto NO financiero</t>
  </si>
  <si>
    <t>Impacto No financiero</t>
  </si>
  <si>
    <t>Residual</t>
  </si>
  <si>
    <t>Lista de medidas/controles actuales</t>
  </si>
  <si>
    <t xml:space="preserve">prevencion/proteccion </t>
  </si>
  <si>
    <t>Lista de medidas/controles futuras</t>
  </si>
  <si>
    <t>fecha de implementacion</t>
  </si>
  <si>
    <t>Residual 2</t>
  </si>
  <si>
    <t>Inherente</t>
  </si>
  <si>
    <t>Nivel de riesgo para la persona</t>
  </si>
  <si>
    <t>Bajo</t>
  </si>
  <si>
    <t xml:space="preserve">Medio </t>
  </si>
  <si>
    <t>Alto</t>
  </si>
  <si>
    <t>Muy alto</t>
  </si>
  <si>
    <t>Riesgo reputacional</t>
  </si>
  <si>
    <t>Riesgo ambiental</t>
  </si>
  <si>
    <t>Cambios en las tasas de financiación de la deuda</t>
  </si>
  <si>
    <t>Riesgo de mercado</t>
  </si>
  <si>
    <t>Riesgo operativo</t>
  </si>
  <si>
    <t>Aumento en el gasto financiero y reducción de las utilidades</t>
  </si>
  <si>
    <t>Intervención de grupo armados al margen de la ley</t>
  </si>
  <si>
    <t>Retrasos en cronograma - Aumento de costos en la ejecución de las obras</t>
  </si>
  <si>
    <t xml:space="preserve">Bajo </t>
  </si>
  <si>
    <t>Medio</t>
  </si>
  <si>
    <t>Muy Alto</t>
  </si>
  <si>
    <t>Impacto</t>
  </si>
  <si>
    <t>Cifras en Millones</t>
  </si>
  <si>
    <t>Mala administración de los recursos - No recibir los recursos</t>
  </si>
  <si>
    <t>Negociación de derivados</t>
  </si>
  <si>
    <t>Protección</t>
  </si>
  <si>
    <t>Mitiga</t>
  </si>
  <si>
    <t>Seguros</t>
  </si>
  <si>
    <t>Revisoria fiscal - Auditorias internas</t>
  </si>
  <si>
    <t>Interventoria-Contraloria</t>
  </si>
  <si>
    <t>Prevención</t>
  </si>
  <si>
    <t>Protección/Prevención</t>
  </si>
  <si>
    <t>MItiga</t>
  </si>
  <si>
    <t>Seguros contra daños - Vigilancia</t>
  </si>
  <si>
    <t>Participantes: Sebastian Alejandro Villa - Lizeth Camila Cordoba</t>
  </si>
  <si>
    <t>Dejar de percibir ingresos por el recaudo de peajes</t>
  </si>
  <si>
    <t>Extremo</t>
  </si>
  <si>
    <t>Elevado</t>
  </si>
  <si>
    <t>Moderado</t>
  </si>
  <si>
    <t>Transfiere - Mitiga</t>
  </si>
  <si>
    <t>Nombre: Concesionaria vial del pacífico - COVIPACIFICO S.A.S.</t>
  </si>
  <si>
    <t>RIESGO FINANCIERO</t>
  </si>
  <si>
    <t>RIESGO DE NEGOCIO</t>
  </si>
  <si>
    <t>RIESGO ESTRATÉGICO</t>
  </si>
  <si>
    <t>Gerencia Administrativa y Financiera</t>
  </si>
  <si>
    <t>Jefe de Operación y Mantenimiento</t>
  </si>
  <si>
    <t>Comité de Supervisión de Control Interno - Contraloría - Coordinación de Gobierno Riesgo y Cumplimiento- Revisoría Fiscal - Auditoría Externa</t>
  </si>
  <si>
    <t>Jefe de Operación y Mantenimiento - Residente Auditor Ambiental</t>
  </si>
  <si>
    <t>Comentarios a la valoracion</t>
  </si>
  <si>
    <t>El impacto financiero fue determinado a partir de la pérdida total del valor del contrato (Valor de activos a Dic21: 5.523 Mil Millones COP) considerando las causantes mencionadas que, de presentarse, podrían en problemas la existencia e integridad del contrato.</t>
  </si>
  <si>
    <t>Se supone el impacto financiero teniendo en cuenta que, si bien pueden generarse daños a la infraestructura en su totalidad, el proyecto es lo suficientemente amplio para evitar perder el control total de la misma; por ello, se estimó únicamente una pérdida máxima de la mitad de la infraestructura en el peor de los casos.</t>
  </si>
  <si>
    <t>El impacto financiero fue determinado a partir de la pérdida total del valor del contrato (Valor de activos a Dic21: 5.523 Mil Millones COP) considerando las causantes mencionadas que, de presentarse, podrían en problemas la existencia e integridad del contrato. Al ser recursos públicos, si bien se efectuaron los respectivos estudios previo a la adjudicación del contrato, el riesgo de lavado de activos sigue presente y su probabilidad fue determinada por criterio experto.</t>
  </si>
  <si>
    <t>Se consideró como probabilidad el promedio más una desviación estándar del valor absoluto de las variaciones mensuales del IPC. Así mismo, para el impacto financiero se consideró el valor promedio pagado de intereses de deuda, el cualse refleja en los EE.FF.</t>
  </si>
  <si>
    <t>Para el impacto financiero se estimó el promedio del valor de los ingresos recibidos por peajes durante los dos últimos años. Por otra parte, en el caso de la probabilidad se determinó a criterio experto teniendo en cuenta que, si bien los estudios ambientales y de suelos se efectuan previo a las construcciones, el país se encuentra atravesando temas climáticos como el fenómeno de la niña y el niño.</t>
  </si>
  <si>
    <t>Para el impacto financiero se estimó el promedio del valor de los ingresos recibidos por peajes durante los dos últimos años. Por otra parte, en el caso de la probabilidad se determinó a criterio experto basado en la tensión social latente por la época de elecciones presidenciales en la cual el país se encuentra bastante dividido.</t>
  </si>
  <si>
    <t>Objetivo : Construcción Vía</t>
  </si>
  <si>
    <t>Nivel de Riesgo Inherente</t>
  </si>
  <si>
    <t>Nivel de Riesgo Residual</t>
  </si>
  <si>
    <t>A la fecha, no se han contemplado de manera específica actividades y/o controles futuros puesto que el nivel de riesgo identificado se encuentra dentro del apetito de riesgo de la empresa. Sin perjuicio de lo anterior, se deben evaluar constantemente estos niveles, ello con el fin de efectuar una definición de si es necesario proponer controles nuevos en el corto o mediano plazo, los cuales dependerán en parte de las situaciones externas o internas que se puedan presentar.</t>
  </si>
  <si>
    <t>ANEXO: MATRIZ DE RIESGOS</t>
  </si>
  <si>
    <t>Que el desarrollo de las actividades realizadas tengan relaciones contractuales o comerciales con personas o entidades al margen de la ley, o aquellas que se pretendan realizar o se hayan realizado para intentar dar apariencia de legalidad a operaciones vinculadas al LA/FT/FPADM.</t>
  </si>
  <si>
    <t>Es la posibilidad de pérdida en que incurre una entidad por desprestigio, mala imagen, publicidad negativa cierta o no, respecto de la institución y sus prácticas de negocios, que cause pérdida de clientes, disminución de ingresos o vinculación a procesos judiciales.</t>
  </si>
  <si>
    <t>Es la posibilidad de incurrir en pérdidas por deficiencias, fallas o inadecuaciones, en el recurso humano, los procesos, la tecnología, la infraestructura o por la ocurrencia de acontecimientos externos. Esta definición incluye el Riesgo Legal y el Riesgo Reputacional, asociados a tales factores.</t>
  </si>
  <si>
    <t xml:space="preserve">Es la posibilidad de pérdida en que incurre una entidad, al ser sancionada u obligada a indemnizar daños como el resultado del incumplimiento de normas o regulaciones y obligaciones contractuales. Surge también como consecuencia de fallas en los contratos y transacciones, derivadas de actuaciones malintencionadas, negligencia o actos involuntarios que afectan la formalización o ejecución de contratos o transacciones. </t>
  </si>
  <si>
    <t xml:space="preserve">La administración (primera línea) de la Entidad debe evaluar si tiene controles en operación (es decir, en uso) que estén diseñados para administrar adecuadamente los riesgos de LA/FT/FPADM. Los controles pueden ser de dos tipos: automatizados o manuales, y pueden tener dos funciones: prevenir o detectar. Los controles son todas aquellas actividades, acciones o rutinas que se adelantan en forma sistemática y ordenada con el fin de incidir en los factores de probabilidad de ocurrencia y severidad del impacto; aquellos que inciden en la probabilidad son preventivos y los que inciden en el impacto son controles de mitigación. </t>
  </si>
  <si>
    <t>Daños a la infraestructura</t>
  </si>
  <si>
    <t>Impisibilidad de pago de las cuentas por pagar</t>
  </si>
  <si>
    <t>Riesgo de liquidez</t>
  </si>
  <si>
    <t>Descripción Riesgo</t>
  </si>
  <si>
    <t xml:space="preserve">Epocas lluviosas - Derrumbes -Impactos ambientales </t>
  </si>
  <si>
    <t>(1) La Concesionaria mantiene el efectivo y equivalentes de efectivo para sus necesidades inmediatas de liquidez. El efectivo y equivalentes de efectivo son mantenidos con bancos e instituciones financieras, que están calificadas en riesgo AAA.
(2) Los instrumentos financieros medidos al valor razonable se encuentran colocados en carteras colectivas con disponibilidad inmediata.
(3) La exposición de la Concesionaria del riesgo de crédito se ve afectada, principalmente, por las características individuales de cada cliente. Las cuentas por cobrar comerciales son monitoreadas permanentemente, ya que se relacionan directamente con su objeto social, ya sea como clientes, proveedores o contratistas.
Realiza un seguimiento constante de las proyecciones de caja, utilizando como principal insumo los vencimientos contractuales de los pasivos financieros y demás obligaciones con terceros.</t>
  </si>
  <si>
    <t>No circulación vial por uso de vias alternas</t>
  </si>
  <si>
    <t>Pérdida del contrato</t>
  </si>
  <si>
    <t>Realiza un seguimiento constante de las proyecciones de caja, utilizando como principal insumo los vencimientos contractuales de los pasivos financieros y demás obligaciones con terceros. Cobertura de tasa de interés (SWAP).</t>
  </si>
  <si>
    <r>
      <rPr>
        <b/>
        <sz val="11"/>
        <color theme="1"/>
        <rFont val="Arial"/>
        <family val="2"/>
      </rPr>
      <t xml:space="preserve">Contrato Parte General: </t>
    </r>
    <r>
      <rPr>
        <i/>
        <sz val="11"/>
        <color theme="1"/>
        <rFont val="Arial"/>
        <family val="2"/>
      </rPr>
      <t>Los efectos favorables y desfavorables de las decisiones de la Autoridad Ambiental en la medida que la asunción de este riesgo conlleva, exclusivamente, la obligación de la ANI de cumplir con lo previsto por la sección 8.1 de la Parte General.</t>
    </r>
  </si>
  <si>
    <r>
      <rPr>
        <b/>
        <sz val="11"/>
        <color theme="1"/>
        <rFont val="Arial"/>
        <family val="2"/>
      </rPr>
      <t>Contrato Parte General:</t>
    </r>
    <r>
      <rPr>
        <sz val="11"/>
        <color theme="1"/>
        <rFont val="Arial"/>
        <family val="2"/>
      </rPr>
      <t xml:space="preserve"> </t>
    </r>
    <r>
      <rPr>
        <i/>
        <sz val="11"/>
        <color theme="1"/>
        <rFont val="Arial"/>
        <family val="2"/>
      </rPr>
      <t>Parcialmente, los efectos favorables o desfavorables de la elusión de los usuarios de los peajes, entendida como el uso legítimo de vías alternas que tenga como efecto el no paso por las estaciones de peaje del proyecto, en tanto la asunción de este riesgo conlleva, exclusivamente, la obligación de la ANI de hacer los pagos.</t>
    </r>
  </si>
  <si>
    <t>Para la prevención, detección y monitoreo del riesgo de LA/FT/FPADM, se adoptan políticas para autorregulación, consigandas dentro del MANUAL DEL SISTEMA DE AUTOCONTROL Y GESTIÓN DEL RIESGO INTEGRAL DE LAVADO DE ACTIVOS, FINANCIACION DEL TERRORISMO, FINANCIACIÓN DE LA PROLIFERACIÓN DE ARMAS DE DESTRUCCIÓN MASIVA (SAGRILAFT).</t>
  </si>
  <si>
    <r>
      <rPr>
        <b/>
        <sz val="11"/>
        <color theme="1"/>
        <rFont val="Arial"/>
        <family val="2"/>
      </rPr>
      <t>Contrato Parte General:</t>
    </r>
    <r>
      <rPr>
        <sz val="11"/>
        <color theme="1"/>
        <rFont val="Arial"/>
        <family val="2"/>
      </rPr>
      <t xml:space="preserve"> </t>
    </r>
    <r>
      <rPr>
        <i/>
        <sz val="11"/>
        <color theme="1"/>
        <rFont val="Arial"/>
        <family val="2"/>
      </rPr>
      <t>En caso de evento eximente de responsabilidad, los gastos que demanden las reparaciones, reconstrucciones oreposiciones de las obras, bienes o equipos que hagan parte del Proyecto correrán por cuenta y riesgo del Concesionario para lo cual deberá contar con los seguros contra rodo riesgo que el Concesionario considere suficientes.
(...)
Sin embargo, la ANI reembolsará al Concesionario lo costos en que éste haya incurrido para tales reparaciones, reconstrucciones o reposiciones, cuando se trate de los eventos eximentes de responsabilidad.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</si>
</sst>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quot;$&quot;\ * #,##0.00_-;_-&quot;$&quot;\ * &quot;-&quot;??_-;_-@_-"/>
    <numFmt numFmtId="165" formatCode="_-&quot;$&quot;\ * #,##0_-;\-&quot;$&quot;\ * #,##0_-;_-&quot;$&quot;\ * &quot;-&quot;??_-;_-@_-"/>
  </numFmts>
  <fonts count="1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rgb="FFFF0000"/>
      <name val="Calibri"/>
      <family val="2"/>
      <scheme val="minor"/>
    </font>
    <font>
      <sz val="10"/>
      <color theme="1"/>
      <name val="Calibri"/>
      <family val="2"/>
      <scheme val="minor"/>
    </font>
    <font>
      <sz val="11"/>
      <color theme="1"/>
      <name val="Arial"/>
      <family val="2"/>
    </font>
    <font>
      <b/>
      <sz val="18"/>
      <color theme="1"/>
      <name val="Arial"/>
      <family val="2"/>
    </font>
    <font>
      <b/>
      <sz val="14"/>
      <name val="Arial"/>
      <family val="2"/>
    </font>
    <font>
      <b/>
      <sz val="14"/>
      <color theme="1"/>
      <name val="Arial"/>
      <family val="2"/>
    </font>
    <font>
      <b/>
      <sz val="16"/>
      <color theme="1"/>
      <name val="Arial"/>
      <family val="2"/>
    </font>
    <font>
      <b/>
      <sz val="11"/>
      <color theme="1"/>
      <name val="Arial"/>
      <family val="2"/>
    </font>
    <font>
      <sz val="11"/>
      <color theme="0" tint="-0.249977111117893"/>
      <name val="Calibri"/>
      <family val="2"/>
      <scheme val="minor"/>
    </font>
    <font>
      <b/>
      <i/>
      <sz val="11"/>
      <color theme="1"/>
      <name val="Arial"/>
      <family val="2"/>
    </font>
    <font>
      <b/>
      <i/>
      <sz val="11"/>
      <color theme="1"/>
      <name val="Calibri"/>
      <family val="2"/>
      <scheme val="minor"/>
    </font>
    <font>
      <b/>
      <sz val="14"/>
      <color rgb="FF00B050"/>
      <name val="Arial"/>
      <family val="2"/>
    </font>
    <font>
      <sz val="11"/>
      <color theme="1"/>
      <name val="Calibri"/>
    </font>
    <font>
      <i/>
      <sz val="11"/>
      <color theme="1"/>
      <name val="Arial"/>
      <family val="2"/>
    </font>
  </fonts>
  <fills count="8">
    <fill>
      <patternFill patternType="none"/>
    </fill>
    <fill>
      <patternFill patternType="gray125"/>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5"/>
        <bgColor indexed="64"/>
      </patternFill>
    </fill>
    <fill>
      <patternFill patternType="solid">
        <fgColor theme="4" tint="0.39997558519241921"/>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17" fillId="0" borderId="0"/>
  </cellStyleXfs>
  <cellXfs count="87">
    <xf numFmtId="0" fontId="0" fillId="0" borderId="0" xfId="0"/>
    <xf numFmtId="0" fontId="10" fillId="2" borderId="0" xfId="0" applyFont="1" applyFill="1" applyAlignment="1">
      <alignment horizontal="center" vertical="center"/>
    </xf>
    <xf numFmtId="0" fontId="11" fillId="2" borderId="0" xfId="0" applyFont="1" applyFill="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vertical="center"/>
    </xf>
    <xf numFmtId="0" fontId="0" fillId="0" borderId="0" xfId="0" applyAlignment="1">
      <alignment vertical="center"/>
    </xf>
    <xf numFmtId="164" fontId="0" fillId="0" borderId="0" xfId="1" applyFont="1" applyAlignment="1">
      <alignment vertical="center"/>
    </xf>
    <xf numFmtId="9" fontId="0" fillId="0" borderId="0" xfId="0" applyNumberFormat="1" applyAlignment="1">
      <alignment vertical="center"/>
    </xf>
    <xf numFmtId="0" fontId="1" fillId="0" borderId="0" xfId="0" applyFont="1" applyAlignment="1">
      <alignment vertical="center"/>
    </xf>
    <xf numFmtId="9" fontId="0" fillId="0" borderId="0" xfId="0" applyNumberFormat="1" applyAlignment="1">
      <alignment horizontal="center" vertical="center"/>
    </xf>
    <xf numFmtId="165" fontId="0" fillId="4" borderId="1" xfId="0" applyNumberFormat="1" applyFill="1" applyBorder="1" applyAlignment="1">
      <alignment vertical="center"/>
    </xf>
    <xf numFmtId="165" fontId="0" fillId="5" borderId="1" xfId="1" applyNumberFormat="1" applyFont="1" applyFill="1" applyBorder="1" applyAlignment="1">
      <alignment vertical="center"/>
    </xf>
    <xf numFmtId="165" fontId="0" fillId="7" borderId="1" xfId="1" applyNumberFormat="1" applyFont="1" applyFill="1" applyBorder="1" applyAlignment="1">
      <alignment vertical="center"/>
    </xf>
    <xf numFmtId="165" fontId="0" fillId="3" borderId="1" xfId="0" applyNumberFormat="1" applyFill="1" applyBorder="1" applyAlignment="1">
      <alignment horizontal="center" vertical="center"/>
    </xf>
    <xf numFmtId="0" fontId="0" fillId="0" borderId="0" xfId="0" applyAlignment="1">
      <alignment horizontal="center" vertical="center"/>
    </xf>
    <xf numFmtId="9" fontId="0" fillId="6" borderId="0" xfId="2" applyFont="1" applyFill="1" applyAlignment="1">
      <alignment horizontal="center" vertical="center"/>
    </xf>
    <xf numFmtId="0" fontId="0" fillId="0" borderId="0" xfId="0" applyFill="1" applyBorder="1" applyAlignment="1">
      <alignment vertical="center"/>
    </xf>
    <xf numFmtId="165" fontId="0" fillId="0" borderId="0" xfId="1" applyNumberFormat="1" applyFont="1" applyFill="1" applyBorder="1" applyAlignment="1">
      <alignment horizontal="center" vertical="center"/>
    </xf>
    <xf numFmtId="9" fontId="1" fillId="0" borderId="0" xfId="0" applyNumberFormat="1" applyFont="1" applyAlignment="1">
      <alignment horizontal="center" vertical="center"/>
    </xf>
    <xf numFmtId="9" fontId="6" fillId="0" borderId="0" xfId="0" applyNumberFormat="1" applyFont="1" applyAlignment="1">
      <alignment vertical="center"/>
    </xf>
    <xf numFmtId="0" fontId="0" fillId="7" borderId="1" xfId="0" applyFill="1" applyBorder="1" applyAlignment="1">
      <alignment horizontal="center" vertical="center"/>
    </xf>
    <xf numFmtId="0" fontId="6" fillId="0" borderId="0" xfId="0" applyFont="1" applyAlignment="1">
      <alignment vertical="center"/>
    </xf>
    <xf numFmtId="0" fontId="0" fillId="5" borderId="1" xfId="0" applyFill="1" applyBorder="1" applyAlignment="1">
      <alignment horizontal="center" vertical="center"/>
    </xf>
    <xf numFmtId="0" fontId="5" fillId="0" borderId="0" xfId="0" applyFont="1" applyAlignment="1">
      <alignment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165" fontId="7" fillId="0" borderId="1" xfId="1" applyNumberFormat="1" applyFont="1" applyBorder="1" applyAlignment="1">
      <alignment vertical="center"/>
    </xf>
    <xf numFmtId="165" fontId="7" fillId="0" borderId="0" xfId="0" applyNumberFormat="1" applyFont="1" applyAlignment="1">
      <alignment vertical="center"/>
    </xf>
    <xf numFmtId="165" fontId="7" fillId="0" borderId="1" xfId="1" applyNumberFormat="1" applyFont="1" applyFill="1" applyBorder="1" applyAlignment="1">
      <alignment horizontal="center" vertical="center"/>
    </xf>
    <xf numFmtId="165" fontId="12" fillId="3" borderId="8" xfId="1" applyNumberFormat="1" applyFont="1" applyFill="1" applyBorder="1" applyAlignment="1">
      <alignment vertical="center"/>
    </xf>
    <xf numFmtId="165" fontId="12" fillId="4" borderId="8" xfId="1" applyNumberFormat="1" applyFont="1" applyFill="1" applyBorder="1" applyAlignment="1">
      <alignment vertical="center"/>
    </xf>
    <xf numFmtId="165" fontId="12" fillId="5" borderId="8" xfId="1" applyNumberFormat="1" applyFont="1" applyFill="1" applyBorder="1" applyAlignment="1">
      <alignment vertical="center"/>
    </xf>
    <xf numFmtId="164" fontId="13" fillId="0" borderId="0" xfId="1" applyFont="1" applyAlignment="1">
      <alignment vertical="center"/>
    </xf>
    <xf numFmtId="9" fontId="13" fillId="0" borderId="0" xfId="0" applyNumberFormat="1" applyFont="1" applyAlignment="1">
      <alignment vertical="center"/>
    </xf>
    <xf numFmtId="164" fontId="13" fillId="0" borderId="0" xfId="0" applyNumberFormat="1" applyFont="1" applyAlignment="1">
      <alignment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left" vertical="center" wrapText="1" indent="1"/>
    </xf>
    <xf numFmtId="0" fontId="7" fillId="0" borderId="1" xfId="0" applyFont="1" applyBorder="1" applyAlignment="1">
      <alignment horizontal="left" vertical="center" wrapText="1" indent="1"/>
    </xf>
    <xf numFmtId="0" fontId="15" fillId="0" borderId="0" xfId="0" applyFont="1" applyAlignment="1">
      <alignment vertical="center"/>
    </xf>
    <xf numFmtId="0" fontId="15" fillId="0" borderId="0" xfId="0" applyFont="1" applyAlignment="1">
      <alignment horizontal="center"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6" fillId="0" borderId="0" xfId="0" applyFont="1" applyAlignment="1">
      <alignment vertical="center"/>
    </xf>
    <xf numFmtId="0" fontId="9"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wrapText="1"/>
    </xf>
    <xf numFmtId="0" fontId="1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7" fillId="0" borderId="10"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cellXfs>
  <cellStyles count="4">
    <cellStyle name="Currency" xfId="1" builtinId="4"/>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109904</xdr:colOff>
      <xdr:row>4</xdr:row>
      <xdr:rowOff>36636</xdr:rowOff>
    </xdr:from>
    <xdr:to>
      <xdr:col>2</xdr:col>
      <xdr:colOff>402981</xdr:colOff>
      <xdr:row>4</xdr:row>
      <xdr:rowOff>168520</xdr:rowOff>
    </xdr:to>
    <xdr:sp macro="" textlink="">
      <xdr:nvSpPr>
        <xdr:cNvPr id="2" name="Rounded Rectangle 1"/>
        <xdr:cNvSpPr/>
      </xdr:nvSpPr>
      <xdr:spPr>
        <a:xfrm>
          <a:off x="1663212" y="798636"/>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1</a:t>
          </a:r>
        </a:p>
      </xdr:txBody>
    </xdr:sp>
    <xdr:clientData/>
  </xdr:twoCellAnchor>
  <xdr:twoCellAnchor>
    <xdr:from>
      <xdr:col>4</xdr:col>
      <xdr:colOff>70338</xdr:colOff>
      <xdr:row>3</xdr:row>
      <xdr:rowOff>26379</xdr:rowOff>
    </xdr:from>
    <xdr:to>
      <xdr:col>4</xdr:col>
      <xdr:colOff>363415</xdr:colOff>
      <xdr:row>3</xdr:row>
      <xdr:rowOff>158263</xdr:rowOff>
    </xdr:to>
    <xdr:sp macro="" textlink="">
      <xdr:nvSpPr>
        <xdr:cNvPr id="6" name="Rounded Rectangle 5"/>
        <xdr:cNvSpPr/>
      </xdr:nvSpPr>
      <xdr:spPr>
        <a:xfrm>
          <a:off x="3191607" y="597879"/>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4</a:t>
          </a:r>
        </a:p>
      </xdr:txBody>
    </xdr:sp>
    <xdr:clientData/>
  </xdr:twoCellAnchor>
  <xdr:twoCellAnchor>
    <xdr:from>
      <xdr:col>2</xdr:col>
      <xdr:colOff>438150</xdr:colOff>
      <xdr:row>4</xdr:row>
      <xdr:rowOff>35172</xdr:rowOff>
    </xdr:from>
    <xdr:to>
      <xdr:col>2</xdr:col>
      <xdr:colOff>731227</xdr:colOff>
      <xdr:row>4</xdr:row>
      <xdr:rowOff>167056</xdr:rowOff>
    </xdr:to>
    <xdr:sp macro="" textlink="">
      <xdr:nvSpPr>
        <xdr:cNvPr id="8" name="Rounded Rectangle 7"/>
        <xdr:cNvSpPr/>
      </xdr:nvSpPr>
      <xdr:spPr>
        <a:xfrm>
          <a:off x="1991458" y="797172"/>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6</a:t>
          </a:r>
        </a:p>
      </xdr:txBody>
    </xdr:sp>
    <xdr:clientData/>
  </xdr:twoCellAnchor>
  <xdr:twoCellAnchor>
    <xdr:from>
      <xdr:col>2</xdr:col>
      <xdr:colOff>263769</xdr:colOff>
      <xdr:row>3</xdr:row>
      <xdr:rowOff>29308</xdr:rowOff>
    </xdr:from>
    <xdr:to>
      <xdr:col>2</xdr:col>
      <xdr:colOff>556846</xdr:colOff>
      <xdr:row>3</xdr:row>
      <xdr:rowOff>161192</xdr:rowOff>
    </xdr:to>
    <xdr:sp macro="" textlink="">
      <xdr:nvSpPr>
        <xdr:cNvPr id="9" name="Rounded Rectangle 8"/>
        <xdr:cNvSpPr/>
      </xdr:nvSpPr>
      <xdr:spPr>
        <a:xfrm>
          <a:off x="1817077" y="600808"/>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3</a:t>
          </a:r>
        </a:p>
      </xdr:txBody>
    </xdr:sp>
    <xdr:clientData/>
  </xdr:twoCellAnchor>
  <xdr:twoCellAnchor>
    <xdr:from>
      <xdr:col>4</xdr:col>
      <xdr:colOff>410308</xdr:colOff>
      <xdr:row>3</xdr:row>
      <xdr:rowOff>29308</xdr:rowOff>
    </xdr:from>
    <xdr:to>
      <xdr:col>4</xdr:col>
      <xdr:colOff>703385</xdr:colOff>
      <xdr:row>3</xdr:row>
      <xdr:rowOff>161192</xdr:rowOff>
    </xdr:to>
    <xdr:sp macro="" textlink="">
      <xdr:nvSpPr>
        <xdr:cNvPr id="10" name="Rounded Rectangle 9"/>
        <xdr:cNvSpPr/>
      </xdr:nvSpPr>
      <xdr:spPr>
        <a:xfrm>
          <a:off x="3531577" y="600808"/>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5</a:t>
          </a:r>
        </a:p>
      </xdr:txBody>
    </xdr:sp>
    <xdr:clientData/>
  </xdr:twoCellAnchor>
  <xdr:twoCellAnchor>
    <xdr:from>
      <xdr:col>3</xdr:col>
      <xdr:colOff>263769</xdr:colOff>
      <xdr:row>3</xdr:row>
      <xdr:rowOff>29307</xdr:rowOff>
    </xdr:from>
    <xdr:to>
      <xdr:col>3</xdr:col>
      <xdr:colOff>556846</xdr:colOff>
      <xdr:row>3</xdr:row>
      <xdr:rowOff>161191</xdr:rowOff>
    </xdr:to>
    <xdr:sp macro="" textlink="">
      <xdr:nvSpPr>
        <xdr:cNvPr id="11" name="Rounded Rectangle 10"/>
        <xdr:cNvSpPr/>
      </xdr:nvSpPr>
      <xdr:spPr>
        <a:xfrm>
          <a:off x="2601057" y="600807"/>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2</a:t>
          </a:r>
        </a:p>
      </xdr:txBody>
    </xdr:sp>
    <xdr:clientData/>
  </xdr:twoCellAnchor>
  <xdr:twoCellAnchor>
    <xdr:from>
      <xdr:col>8</xdr:col>
      <xdr:colOff>29308</xdr:colOff>
      <xdr:row>4</xdr:row>
      <xdr:rowOff>29309</xdr:rowOff>
    </xdr:from>
    <xdr:to>
      <xdr:col>8</xdr:col>
      <xdr:colOff>209308</xdr:colOff>
      <xdr:row>4</xdr:row>
      <xdr:rowOff>161193</xdr:rowOff>
    </xdr:to>
    <xdr:sp macro="" textlink="">
      <xdr:nvSpPr>
        <xdr:cNvPr id="12" name="Rounded Rectangle 11"/>
        <xdr:cNvSpPr/>
      </xdr:nvSpPr>
      <xdr:spPr>
        <a:xfrm>
          <a:off x="5949462" y="791309"/>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1</a:t>
          </a:r>
        </a:p>
      </xdr:txBody>
    </xdr:sp>
    <xdr:clientData/>
  </xdr:twoCellAnchor>
  <xdr:twoCellAnchor>
    <xdr:from>
      <xdr:col>10</xdr:col>
      <xdr:colOff>165588</xdr:colOff>
      <xdr:row>4</xdr:row>
      <xdr:rowOff>26379</xdr:rowOff>
    </xdr:from>
    <xdr:to>
      <xdr:col>10</xdr:col>
      <xdr:colOff>345588</xdr:colOff>
      <xdr:row>4</xdr:row>
      <xdr:rowOff>158263</xdr:rowOff>
    </xdr:to>
    <xdr:sp macro="" textlink="">
      <xdr:nvSpPr>
        <xdr:cNvPr id="13" name="Rounded Rectangle 12"/>
        <xdr:cNvSpPr/>
      </xdr:nvSpPr>
      <xdr:spPr>
        <a:xfrm>
          <a:off x="7653703" y="788379"/>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4</a:t>
          </a:r>
        </a:p>
      </xdr:txBody>
    </xdr:sp>
    <xdr:clientData/>
  </xdr:twoCellAnchor>
  <xdr:twoCellAnchor>
    <xdr:from>
      <xdr:col>8</xdr:col>
      <xdr:colOff>526074</xdr:colOff>
      <xdr:row>4</xdr:row>
      <xdr:rowOff>27845</xdr:rowOff>
    </xdr:from>
    <xdr:to>
      <xdr:col>8</xdr:col>
      <xdr:colOff>706074</xdr:colOff>
      <xdr:row>4</xdr:row>
      <xdr:rowOff>159729</xdr:rowOff>
    </xdr:to>
    <xdr:sp macro="" textlink="">
      <xdr:nvSpPr>
        <xdr:cNvPr id="14" name="Rounded Rectangle 13"/>
        <xdr:cNvSpPr/>
      </xdr:nvSpPr>
      <xdr:spPr>
        <a:xfrm>
          <a:off x="6446228" y="789845"/>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6</a:t>
          </a:r>
        </a:p>
      </xdr:txBody>
    </xdr:sp>
    <xdr:clientData/>
  </xdr:twoCellAnchor>
  <xdr:twoCellAnchor>
    <xdr:from>
      <xdr:col>8</xdr:col>
      <xdr:colOff>263769</xdr:colOff>
      <xdr:row>3</xdr:row>
      <xdr:rowOff>29308</xdr:rowOff>
    </xdr:from>
    <xdr:to>
      <xdr:col>8</xdr:col>
      <xdr:colOff>443769</xdr:colOff>
      <xdr:row>3</xdr:row>
      <xdr:rowOff>161192</xdr:rowOff>
    </xdr:to>
    <xdr:sp macro="" textlink="">
      <xdr:nvSpPr>
        <xdr:cNvPr id="15" name="Rounded Rectangle 14"/>
        <xdr:cNvSpPr/>
      </xdr:nvSpPr>
      <xdr:spPr>
        <a:xfrm>
          <a:off x="6183923" y="600808"/>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3</a:t>
          </a:r>
        </a:p>
      </xdr:txBody>
    </xdr:sp>
    <xdr:clientData/>
  </xdr:twoCellAnchor>
  <xdr:twoCellAnchor>
    <xdr:from>
      <xdr:col>10</xdr:col>
      <xdr:colOff>454270</xdr:colOff>
      <xdr:row>4</xdr:row>
      <xdr:rowOff>29308</xdr:rowOff>
    </xdr:from>
    <xdr:to>
      <xdr:col>10</xdr:col>
      <xdr:colOff>634270</xdr:colOff>
      <xdr:row>4</xdr:row>
      <xdr:rowOff>161192</xdr:rowOff>
    </xdr:to>
    <xdr:sp macro="" textlink="">
      <xdr:nvSpPr>
        <xdr:cNvPr id="16" name="Rounded Rectangle 15"/>
        <xdr:cNvSpPr/>
      </xdr:nvSpPr>
      <xdr:spPr>
        <a:xfrm>
          <a:off x="7942385" y="791308"/>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5</a:t>
          </a:r>
        </a:p>
      </xdr:txBody>
    </xdr:sp>
    <xdr:clientData/>
  </xdr:twoCellAnchor>
  <xdr:twoCellAnchor>
    <xdr:from>
      <xdr:col>8</xdr:col>
      <xdr:colOff>271096</xdr:colOff>
      <xdr:row>4</xdr:row>
      <xdr:rowOff>29307</xdr:rowOff>
    </xdr:from>
    <xdr:to>
      <xdr:col>8</xdr:col>
      <xdr:colOff>451096</xdr:colOff>
      <xdr:row>4</xdr:row>
      <xdr:rowOff>161191</xdr:rowOff>
    </xdr:to>
    <xdr:sp macro="" textlink="">
      <xdr:nvSpPr>
        <xdr:cNvPr id="17" name="Rounded Rectangle 16"/>
        <xdr:cNvSpPr/>
      </xdr:nvSpPr>
      <xdr:spPr>
        <a:xfrm>
          <a:off x="6191250" y="791307"/>
          <a:ext cx="180000"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351692</xdr:colOff>
      <xdr:row>21</xdr:row>
      <xdr:rowOff>36636</xdr:rowOff>
    </xdr:from>
    <xdr:to>
      <xdr:col>2</xdr:col>
      <xdr:colOff>644769</xdr:colOff>
      <xdr:row>21</xdr:row>
      <xdr:rowOff>168520</xdr:rowOff>
    </xdr:to>
    <xdr:sp macro="" textlink="">
      <xdr:nvSpPr>
        <xdr:cNvPr id="2" name="Rounded Rectangle 1"/>
        <xdr:cNvSpPr/>
      </xdr:nvSpPr>
      <xdr:spPr>
        <a:xfrm>
          <a:off x="2520461" y="4037136"/>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1</a:t>
          </a:r>
        </a:p>
      </xdr:txBody>
    </xdr:sp>
    <xdr:clientData/>
  </xdr:twoCellAnchor>
  <xdr:twoCellAnchor>
    <xdr:from>
      <xdr:col>2</xdr:col>
      <xdr:colOff>855785</xdr:colOff>
      <xdr:row>21</xdr:row>
      <xdr:rowOff>42498</xdr:rowOff>
    </xdr:from>
    <xdr:to>
      <xdr:col>2</xdr:col>
      <xdr:colOff>1148862</xdr:colOff>
      <xdr:row>21</xdr:row>
      <xdr:rowOff>174382</xdr:rowOff>
    </xdr:to>
    <xdr:sp macro="" textlink="">
      <xdr:nvSpPr>
        <xdr:cNvPr id="3" name="Rounded Rectangle 2"/>
        <xdr:cNvSpPr/>
      </xdr:nvSpPr>
      <xdr:spPr>
        <a:xfrm>
          <a:off x="3024554" y="4042998"/>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6</a:t>
          </a:r>
        </a:p>
      </xdr:txBody>
    </xdr:sp>
    <xdr:clientData/>
  </xdr:twoCellAnchor>
  <xdr:twoCellAnchor>
    <xdr:from>
      <xdr:col>2</xdr:col>
      <xdr:colOff>608135</xdr:colOff>
      <xdr:row>20</xdr:row>
      <xdr:rowOff>36634</xdr:rowOff>
    </xdr:from>
    <xdr:to>
      <xdr:col>2</xdr:col>
      <xdr:colOff>901212</xdr:colOff>
      <xdr:row>20</xdr:row>
      <xdr:rowOff>168518</xdr:rowOff>
    </xdr:to>
    <xdr:sp macro="" textlink="">
      <xdr:nvSpPr>
        <xdr:cNvPr id="4" name="Rounded Rectangle 3"/>
        <xdr:cNvSpPr/>
      </xdr:nvSpPr>
      <xdr:spPr>
        <a:xfrm>
          <a:off x="2776904" y="3846634"/>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3</a:t>
          </a:r>
        </a:p>
      </xdr:txBody>
    </xdr:sp>
    <xdr:clientData/>
  </xdr:twoCellAnchor>
  <xdr:twoCellAnchor>
    <xdr:from>
      <xdr:col>3</xdr:col>
      <xdr:colOff>592014</xdr:colOff>
      <xdr:row>20</xdr:row>
      <xdr:rowOff>35171</xdr:rowOff>
    </xdr:from>
    <xdr:to>
      <xdr:col>3</xdr:col>
      <xdr:colOff>885091</xdr:colOff>
      <xdr:row>20</xdr:row>
      <xdr:rowOff>167055</xdr:rowOff>
    </xdr:to>
    <xdr:sp macro="" textlink="">
      <xdr:nvSpPr>
        <xdr:cNvPr id="5" name="Rounded Rectangle 4"/>
        <xdr:cNvSpPr/>
      </xdr:nvSpPr>
      <xdr:spPr>
        <a:xfrm>
          <a:off x="4255476" y="3845171"/>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2</a:t>
          </a:r>
        </a:p>
      </xdr:txBody>
    </xdr:sp>
    <xdr:clientData/>
  </xdr:twoCellAnchor>
  <xdr:twoCellAnchor>
    <xdr:from>
      <xdr:col>4</xdr:col>
      <xdr:colOff>363414</xdr:colOff>
      <xdr:row>20</xdr:row>
      <xdr:rowOff>33706</xdr:rowOff>
    </xdr:from>
    <xdr:to>
      <xdr:col>4</xdr:col>
      <xdr:colOff>656491</xdr:colOff>
      <xdr:row>20</xdr:row>
      <xdr:rowOff>165590</xdr:rowOff>
    </xdr:to>
    <xdr:sp macro="" textlink="">
      <xdr:nvSpPr>
        <xdr:cNvPr id="6" name="Rounded Rectangle 5"/>
        <xdr:cNvSpPr/>
      </xdr:nvSpPr>
      <xdr:spPr>
        <a:xfrm>
          <a:off x="5521568" y="3843706"/>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4</a:t>
          </a:r>
        </a:p>
      </xdr:txBody>
    </xdr:sp>
    <xdr:clientData/>
  </xdr:twoCellAnchor>
  <xdr:twoCellAnchor>
    <xdr:from>
      <xdr:col>4</xdr:col>
      <xdr:colOff>871904</xdr:colOff>
      <xdr:row>20</xdr:row>
      <xdr:rowOff>36634</xdr:rowOff>
    </xdr:from>
    <xdr:to>
      <xdr:col>4</xdr:col>
      <xdr:colOff>1164981</xdr:colOff>
      <xdr:row>20</xdr:row>
      <xdr:rowOff>168518</xdr:rowOff>
    </xdr:to>
    <xdr:sp macro="" textlink="">
      <xdr:nvSpPr>
        <xdr:cNvPr id="7" name="Rounded Rectangle 6"/>
        <xdr:cNvSpPr/>
      </xdr:nvSpPr>
      <xdr:spPr>
        <a:xfrm>
          <a:off x="6030058" y="3846634"/>
          <a:ext cx="293077" cy="131884"/>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chemeClr val="tx1"/>
              </a:solidFill>
            </a:rPr>
            <a:t>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zoomScale="130" zoomScaleNormal="130" workbookViewId="0">
      <selection activeCell="G15" sqref="G15"/>
    </sheetView>
  </sheetViews>
  <sheetFormatPr defaultColWidth="11.5703125" defaultRowHeight="15" x14ac:dyDescent="0.25"/>
  <cols>
    <col min="1" max="1" width="11.5703125" style="13"/>
    <col min="2" max="6" width="11.7109375" style="13" customWidth="1"/>
    <col min="7" max="7" width="6.7109375" style="13" customWidth="1"/>
    <col min="8" max="12" width="11.7109375" style="13" customWidth="1"/>
    <col min="13" max="16384" width="11.5703125" style="13"/>
  </cols>
  <sheetData>
    <row r="1" spans="2:12" x14ac:dyDescent="0.25">
      <c r="B1" s="60" t="s">
        <v>9</v>
      </c>
      <c r="H1" s="60" t="s">
        <v>9</v>
      </c>
    </row>
    <row r="2" spans="2:12" x14ac:dyDescent="0.25">
      <c r="B2" s="16" t="s">
        <v>38</v>
      </c>
      <c r="C2" s="18"/>
      <c r="D2" s="19"/>
      <c r="E2" s="20"/>
      <c r="F2" s="20"/>
      <c r="H2" s="16" t="s">
        <v>38</v>
      </c>
      <c r="I2" s="18"/>
      <c r="J2" s="19"/>
      <c r="K2" s="20"/>
      <c r="L2" s="20"/>
    </row>
    <row r="3" spans="2:12" x14ac:dyDescent="0.25">
      <c r="B3" s="16" t="s">
        <v>26</v>
      </c>
      <c r="C3" s="21"/>
      <c r="D3" s="18"/>
      <c r="E3" s="19"/>
      <c r="F3" s="20"/>
      <c r="H3" s="16" t="s">
        <v>26</v>
      </c>
      <c r="I3" s="21"/>
      <c r="J3" s="18"/>
      <c r="K3" s="19"/>
      <c r="L3" s="20"/>
    </row>
    <row r="4" spans="2:12" x14ac:dyDescent="0.25">
      <c r="B4" s="16" t="s">
        <v>37</v>
      </c>
      <c r="C4" s="21"/>
      <c r="D4" s="18"/>
      <c r="E4" s="19"/>
      <c r="F4" s="20"/>
      <c r="H4" s="16" t="s">
        <v>37</v>
      </c>
      <c r="I4" s="21"/>
      <c r="J4" s="18"/>
      <c r="K4" s="19"/>
      <c r="L4" s="20"/>
    </row>
    <row r="5" spans="2:12" x14ac:dyDescent="0.25">
      <c r="B5" s="16" t="s">
        <v>36</v>
      </c>
      <c r="C5" s="21"/>
      <c r="D5" s="21"/>
      <c r="E5" s="18"/>
      <c r="F5" s="19"/>
      <c r="H5" s="16" t="s">
        <v>36</v>
      </c>
      <c r="I5" s="21"/>
      <c r="J5" s="21"/>
      <c r="K5" s="18"/>
      <c r="L5" s="19"/>
    </row>
    <row r="6" spans="2:12" x14ac:dyDescent="0.25">
      <c r="C6" s="26" t="s">
        <v>24</v>
      </c>
      <c r="D6" s="26" t="s">
        <v>25</v>
      </c>
      <c r="E6" s="26" t="s">
        <v>26</v>
      </c>
      <c r="F6" s="26" t="s">
        <v>27</v>
      </c>
      <c r="I6" s="26" t="s">
        <v>24</v>
      </c>
      <c r="J6" s="26" t="s">
        <v>25</v>
      </c>
      <c r="K6" s="26" t="s">
        <v>26</v>
      </c>
      <c r="L6" s="26" t="s">
        <v>27</v>
      </c>
    </row>
    <row r="7" spans="2:12" x14ac:dyDescent="0.25">
      <c r="C7" s="70" t="s">
        <v>39</v>
      </c>
      <c r="D7" s="70"/>
      <c r="E7" s="70"/>
      <c r="F7" s="70"/>
      <c r="I7" s="70" t="s">
        <v>39</v>
      </c>
      <c r="J7" s="70"/>
      <c r="K7" s="70"/>
      <c r="L7" s="70"/>
    </row>
    <row r="8" spans="2:12" x14ac:dyDescent="0.25">
      <c r="C8" s="61" t="s">
        <v>74</v>
      </c>
      <c r="I8" s="61" t="s">
        <v>75</v>
      </c>
    </row>
    <row r="9" spans="2:12" x14ac:dyDescent="0.25">
      <c r="C9" s="33" t="s">
        <v>24</v>
      </c>
      <c r="I9" s="33" t="s">
        <v>24</v>
      </c>
    </row>
    <row r="10" spans="2:12" x14ac:dyDescent="0.25">
      <c r="C10" s="32" t="s">
        <v>56</v>
      </c>
      <c r="I10" s="32" t="s">
        <v>56</v>
      </c>
    </row>
    <row r="11" spans="2:12" x14ac:dyDescent="0.25">
      <c r="C11" s="30" t="s">
        <v>55</v>
      </c>
      <c r="I11" s="30" t="s">
        <v>55</v>
      </c>
    </row>
    <row r="12" spans="2:12" x14ac:dyDescent="0.25">
      <c r="C12" s="28" t="s">
        <v>54</v>
      </c>
      <c r="I12" s="28" t="s">
        <v>54</v>
      </c>
    </row>
  </sheetData>
  <mergeCells count="2">
    <mergeCell ref="C7:F7"/>
    <mergeCell ref="I7:L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D1" zoomScale="130" zoomScaleNormal="130" workbookViewId="0">
      <selection activeCell="G2" sqref="G2"/>
    </sheetView>
  </sheetViews>
  <sheetFormatPr defaultColWidth="11.5703125" defaultRowHeight="15" x14ac:dyDescent="0.25"/>
  <cols>
    <col min="1" max="1" width="11.5703125" style="13"/>
    <col min="2" max="2" width="21" style="13" customWidth="1"/>
    <col min="3" max="9" width="22.42578125" style="13" customWidth="1"/>
    <col min="10" max="10" width="20.7109375" style="13" customWidth="1"/>
    <col min="11" max="11" width="20.140625" style="13" bestFit="1" customWidth="1"/>
    <col min="12" max="16384" width="11.5703125" style="13"/>
  </cols>
  <sheetData>
    <row r="1" spans="1:10" x14ac:dyDescent="0.25">
      <c r="C1" s="72" t="s">
        <v>40</v>
      </c>
      <c r="D1" s="72"/>
      <c r="E1" s="72"/>
      <c r="G1" s="50">
        <f>5523000000000/1000000</f>
        <v>5523000</v>
      </c>
      <c r="H1" s="51">
        <v>0.1</v>
      </c>
      <c r="I1" s="52">
        <f>+H1*G1</f>
        <v>552300</v>
      </c>
    </row>
    <row r="2" spans="1:10" x14ac:dyDescent="0.25">
      <c r="B2" s="16" t="s">
        <v>9</v>
      </c>
      <c r="C2" s="71" t="s">
        <v>12</v>
      </c>
      <c r="D2" s="71"/>
      <c r="E2" s="71"/>
      <c r="G2" s="13">
        <v>5523000</v>
      </c>
      <c r="H2" s="71"/>
      <c r="I2" s="71"/>
      <c r="J2" s="71"/>
    </row>
    <row r="3" spans="1:10" x14ac:dyDescent="0.25">
      <c r="G3" s="16"/>
    </row>
    <row r="4" spans="1:10" x14ac:dyDescent="0.25">
      <c r="A4" s="17">
        <v>1</v>
      </c>
      <c r="B4" s="16" t="s">
        <v>38</v>
      </c>
      <c r="C4" s="18">
        <f t="shared" ref="C4:F7" si="0">$A4*C$9</f>
        <v>276150</v>
      </c>
      <c r="D4" s="19">
        <f t="shared" si="0"/>
        <v>828450</v>
      </c>
      <c r="E4" s="20">
        <f t="shared" si="0"/>
        <v>1380750</v>
      </c>
      <c r="F4" s="20">
        <f t="shared" si="0"/>
        <v>5523000</v>
      </c>
    </row>
    <row r="5" spans="1:10" x14ac:dyDescent="0.25">
      <c r="A5" s="17">
        <v>0.75</v>
      </c>
      <c r="B5" s="16" t="s">
        <v>26</v>
      </c>
      <c r="C5" s="21">
        <f t="shared" si="0"/>
        <v>207112.5</v>
      </c>
      <c r="D5" s="18">
        <f t="shared" si="0"/>
        <v>621337.5</v>
      </c>
      <c r="E5" s="19">
        <f t="shared" si="0"/>
        <v>1035562.5</v>
      </c>
      <c r="F5" s="20">
        <f t="shared" si="0"/>
        <v>4142250</v>
      </c>
    </row>
    <row r="6" spans="1:10" x14ac:dyDescent="0.25">
      <c r="A6" s="17">
        <v>0.5</v>
      </c>
      <c r="B6" s="16" t="s">
        <v>37</v>
      </c>
      <c r="C6" s="21">
        <f t="shared" si="0"/>
        <v>138075</v>
      </c>
      <c r="D6" s="18">
        <f t="shared" si="0"/>
        <v>414225</v>
      </c>
      <c r="E6" s="19">
        <f t="shared" si="0"/>
        <v>690375</v>
      </c>
      <c r="F6" s="20">
        <f t="shared" si="0"/>
        <v>2761500</v>
      </c>
    </row>
    <row r="7" spans="1:10" x14ac:dyDescent="0.25">
      <c r="A7" s="17">
        <v>0.2</v>
      </c>
      <c r="B7" s="16" t="s">
        <v>36</v>
      </c>
      <c r="C7" s="21">
        <f t="shared" si="0"/>
        <v>55230</v>
      </c>
      <c r="D7" s="21">
        <f t="shared" si="0"/>
        <v>165690</v>
      </c>
      <c r="E7" s="18">
        <f t="shared" si="0"/>
        <v>276150</v>
      </c>
      <c r="F7" s="19">
        <f t="shared" si="0"/>
        <v>1104600</v>
      </c>
      <c r="H7" s="22"/>
      <c r="I7" s="22"/>
      <c r="J7" s="22"/>
    </row>
    <row r="8" spans="1:10" x14ac:dyDescent="0.25">
      <c r="C8" s="23">
        <v>0.05</v>
      </c>
      <c r="D8" s="23">
        <v>0.15</v>
      </c>
      <c r="E8" s="23">
        <v>0.25</v>
      </c>
      <c r="F8" s="23">
        <v>1</v>
      </c>
    </row>
    <row r="9" spans="1:10" s="24" customFormat="1" x14ac:dyDescent="0.25">
      <c r="C9" s="25">
        <f>$G$1*C8</f>
        <v>276150</v>
      </c>
      <c r="D9" s="25">
        <f>$G$1*D8</f>
        <v>828450</v>
      </c>
      <c r="E9" s="25">
        <f>$G$1*E8</f>
        <v>1380750</v>
      </c>
      <c r="F9" s="25">
        <f>$G$1*F8</f>
        <v>5523000</v>
      </c>
    </row>
    <row r="10" spans="1:10" x14ac:dyDescent="0.25">
      <c r="B10" s="15"/>
      <c r="C10" s="26" t="s">
        <v>24</v>
      </c>
      <c r="D10" s="26" t="s">
        <v>25</v>
      </c>
      <c r="E10" s="26" t="s">
        <v>26</v>
      </c>
      <c r="F10" s="26" t="s">
        <v>27</v>
      </c>
    </row>
    <row r="11" spans="1:10" x14ac:dyDescent="0.25">
      <c r="B11" s="15"/>
      <c r="C11" s="71" t="s">
        <v>39</v>
      </c>
      <c r="D11" s="71"/>
      <c r="E11" s="71"/>
      <c r="F11" s="71"/>
    </row>
    <row r="12" spans="1:10" x14ac:dyDescent="0.25">
      <c r="B12" s="15"/>
      <c r="C12" s="27"/>
      <c r="D12" s="27"/>
      <c r="E12" s="15"/>
      <c r="F12" s="15"/>
    </row>
    <row r="13" spans="1:10" x14ac:dyDescent="0.25">
      <c r="C13" s="28" t="s">
        <v>54</v>
      </c>
      <c r="D13" s="29"/>
    </row>
    <row r="14" spans="1:10" x14ac:dyDescent="0.25">
      <c r="C14" s="30" t="s">
        <v>55</v>
      </c>
      <c r="E14" s="31"/>
    </row>
    <row r="15" spans="1:10" x14ac:dyDescent="0.25">
      <c r="C15" s="32" t="s">
        <v>56</v>
      </c>
      <c r="D15" s="15"/>
    </row>
    <row r="16" spans="1:10" x14ac:dyDescent="0.25">
      <c r="C16" s="33" t="s">
        <v>24</v>
      </c>
      <c r="D16" s="15"/>
    </row>
    <row r="18" spans="2:6" x14ac:dyDescent="0.25">
      <c r="B18" s="16" t="s">
        <v>9</v>
      </c>
    </row>
    <row r="19" spans="2:6" x14ac:dyDescent="0.25">
      <c r="B19" s="16" t="s">
        <v>38</v>
      </c>
      <c r="C19" s="18"/>
      <c r="D19" s="19"/>
      <c r="E19" s="20"/>
      <c r="F19" s="20"/>
    </row>
    <row r="20" spans="2:6" x14ac:dyDescent="0.25">
      <c r="B20" s="16" t="s">
        <v>26</v>
      </c>
      <c r="C20" s="21"/>
      <c r="D20" s="18"/>
      <c r="E20" s="19"/>
      <c r="F20" s="20"/>
    </row>
    <row r="21" spans="2:6" x14ac:dyDescent="0.25">
      <c r="B21" s="16" t="s">
        <v>37</v>
      </c>
      <c r="C21" s="21"/>
      <c r="D21" s="18"/>
      <c r="E21" s="19"/>
      <c r="F21" s="20"/>
    </row>
    <row r="22" spans="2:6" x14ac:dyDescent="0.25">
      <c r="B22" s="16" t="s">
        <v>36</v>
      </c>
      <c r="C22" s="21"/>
      <c r="D22" s="21"/>
      <c r="E22" s="18"/>
      <c r="F22" s="19"/>
    </row>
    <row r="23" spans="2:6" x14ac:dyDescent="0.25">
      <c r="C23" s="26" t="s">
        <v>24</v>
      </c>
      <c r="D23" s="26" t="s">
        <v>25</v>
      </c>
      <c r="E23" s="26" t="s">
        <v>26</v>
      </c>
      <c r="F23" s="26" t="s">
        <v>27</v>
      </c>
    </row>
    <row r="24" spans="2:6" x14ac:dyDescent="0.25">
      <c r="C24" s="71" t="s">
        <v>39</v>
      </c>
      <c r="D24" s="71"/>
      <c r="E24" s="71"/>
      <c r="F24" s="71"/>
    </row>
  </sheetData>
  <mergeCells count="5">
    <mergeCell ref="C2:E2"/>
    <mergeCell ref="H2:J2"/>
    <mergeCell ref="C11:F11"/>
    <mergeCell ref="C1:E1"/>
    <mergeCell ref="C24:F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
  <sheetViews>
    <sheetView showGridLines="0" tabSelected="1" zoomScale="70" zoomScaleNormal="70" workbookViewId="0">
      <selection activeCell="B3" sqref="B3:D3"/>
    </sheetView>
  </sheetViews>
  <sheetFormatPr defaultColWidth="11.5703125" defaultRowHeight="14.25" x14ac:dyDescent="0.25"/>
  <cols>
    <col min="1" max="1" width="11.5703125" style="34"/>
    <col min="2" max="2" width="21.28515625" style="34" customWidth="1"/>
    <col min="3" max="3" width="40.28515625" style="34" customWidth="1"/>
    <col min="4" max="4" width="32.140625" style="34" customWidth="1"/>
    <col min="5" max="5" width="55.5703125" style="34" customWidth="1"/>
    <col min="6" max="6" width="48.28515625" style="34" customWidth="1"/>
    <col min="7" max="7" width="50.85546875" style="34" customWidth="1"/>
    <col min="8" max="8" width="16" style="34" customWidth="1"/>
    <col min="9" max="9" width="19.140625" style="34" customWidth="1"/>
    <col min="10" max="10" width="19.7109375" style="34" hidden="1" customWidth="1"/>
    <col min="11" max="11" width="19.28515625" style="34" customWidth="1"/>
    <col min="12" max="12" width="24" style="34" hidden="1" customWidth="1"/>
    <col min="13" max="13" width="33.7109375" style="34" hidden="1" customWidth="1"/>
    <col min="14" max="14" width="27.5703125" style="34" hidden="1" customWidth="1"/>
    <col min="15" max="15" width="22" style="34" hidden="1" customWidth="1"/>
    <col min="16" max="16" width="26.5703125" style="34" hidden="1" customWidth="1"/>
    <col min="17" max="17" width="48.42578125" style="34" hidden="1" customWidth="1"/>
    <col min="18" max="18" width="14.7109375" style="34" hidden="1" customWidth="1"/>
    <col min="19" max="19" width="19.42578125" style="34" hidden="1" customWidth="1"/>
    <col min="20" max="20" width="0" style="34" hidden="1" customWidth="1"/>
    <col min="21" max="21" width="24.5703125" style="34" hidden="1" customWidth="1"/>
    <col min="22" max="22" width="14.140625" style="34" hidden="1" customWidth="1"/>
    <col min="23" max="23" width="95.42578125" style="34" customWidth="1"/>
    <col min="24" max="24" width="114.7109375" style="34" hidden="1" customWidth="1"/>
    <col min="25" max="25" width="31.28515625" style="34" hidden="1" customWidth="1"/>
    <col min="26" max="26" width="24.28515625" style="34" hidden="1" customWidth="1"/>
    <col min="27" max="28" width="0" style="34" hidden="1" customWidth="1"/>
    <col min="29" max="29" width="17.140625" style="34" hidden="1" customWidth="1"/>
    <col min="30" max="30" width="17.42578125" style="34" hidden="1" customWidth="1"/>
    <col min="31" max="33" width="0" style="34" hidden="1" customWidth="1"/>
    <col min="34" max="34" width="17.85546875" style="34" hidden="1" customWidth="1"/>
    <col min="35" max="35" width="0" style="34" hidden="1" customWidth="1"/>
    <col min="36" max="16384" width="11.5703125" style="34"/>
  </cols>
  <sheetData>
    <row r="1" spans="1:35" ht="18" x14ac:dyDescent="0.25">
      <c r="A1" s="65" t="s">
        <v>77</v>
      </c>
    </row>
    <row r="3" spans="1:35" ht="15" x14ac:dyDescent="0.25">
      <c r="B3" s="78" t="s">
        <v>58</v>
      </c>
      <c r="C3" s="78"/>
      <c r="D3" s="78"/>
      <c r="E3" s="62"/>
    </row>
    <row r="4" spans="1:35" ht="45" customHeight="1" thickBot="1" x14ac:dyDescent="0.3">
      <c r="B4" s="79" t="s">
        <v>73</v>
      </c>
      <c r="C4" s="79"/>
      <c r="D4" s="79"/>
      <c r="E4" s="63"/>
      <c r="X4" s="69" t="s">
        <v>82</v>
      </c>
    </row>
    <row r="5" spans="1:35" ht="18" x14ac:dyDescent="0.25">
      <c r="B5" s="80" t="s">
        <v>52</v>
      </c>
      <c r="C5" s="80"/>
      <c r="D5" s="80"/>
      <c r="E5" s="64"/>
      <c r="K5" s="76" t="s">
        <v>22</v>
      </c>
      <c r="L5" s="77"/>
      <c r="T5" s="35"/>
      <c r="U5" s="76" t="s">
        <v>16</v>
      </c>
      <c r="V5" s="77"/>
      <c r="W5" s="66"/>
      <c r="AH5" s="76" t="s">
        <v>21</v>
      </c>
      <c r="AI5" s="77"/>
    </row>
    <row r="6" spans="1:35" x14ac:dyDescent="0.25">
      <c r="K6" s="36"/>
      <c r="L6" s="37"/>
      <c r="U6" s="36"/>
      <c r="V6" s="37"/>
      <c r="W6" s="67"/>
      <c r="AH6" s="36"/>
      <c r="AI6" s="37"/>
    </row>
    <row r="7" spans="1:35" x14ac:dyDescent="0.25">
      <c r="B7" s="38">
        <v>1</v>
      </c>
      <c r="C7" s="38">
        <v>2</v>
      </c>
      <c r="D7" s="38">
        <v>3</v>
      </c>
      <c r="E7" s="38"/>
      <c r="F7" s="38">
        <v>4</v>
      </c>
      <c r="G7" s="38">
        <v>5</v>
      </c>
      <c r="H7" s="38">
        <v>6</v>
      </c>
      <c r="I7" s="38">
        <v>7</v>
      </c>
      <c r="J7" s="38">
        <v>8</v>
      </c>
      <c r="K7" s="39">
        <v>9</v>
      </c>
      <c r="L7" s="40">
        <v>10</v>
      </c>
      <c r="M7" s="38">
        <v>11</v>
      </c>
      <c r="N7" s="38">
        <v>12</v>
      </c>
      <c r="O7" s="38">
        <v>13</v>
      </c>
      <c r="P7" s="38">
        <v>14</v>
      </c>
      <c r="Q7" s="38">
        <v>15</v>
      </c>
      <c r="R7" s="38">
        <v>16</v>
      </c>
      <c r="S7" s="38">
        <v>17</v>
      </c>
      <c r="T7" s="38">
        <v>18</v>
      </c>
      <c r="U7" s="39">
        <v>19</v>
      </c>
      <c r="V7" s="40">
        <v>20</v>
      </c>
      <c r="W7" s="68"/>
      <c r="X7" s="38">
        <v>21</v>
      </c>
      <c r="Y7" s="38">
        <v>22</v>
      </c>
      <c r="Z7" s="38">
        <v>23</v>
      </c>
      <c r="AA7" s="38">
        <v>24</v>
      </c>
      <c r="AB7" s="38">
        <v>25</v>
      </c>
      <c r="AC7" s="38">
        <v>26</v>
      </c>
      <c r="AD7" s="38">
        <v>27</v>
      </c>
      <c r="AE7" s="38">
        <v>28</v>
      </c>
      <c r="AF7" s="38">
        <v>29</v>
      </c>
      <c r="AG7" s="38">
        <v>30</v>
      </c>
      <c r="AH7" s="39">
        <v>31</v>
      </c>
      <c r="AI7" s="40">
        <v>32</v>
      </c>
    </row>
    <row r="8" spans="1:35" ht="61.5" customHeight="1" x14ac:dyDescent="0.25">
      <c r="B8" s="1" t="s">
        <v>0</v>
      </c>
      <c r="C8" s="2" t="s">
        <v>6</v>
      </c>
      <c r="D8" s="3" t="s">
        <v>1</v>
      </c>
      <c r="E8" s="63" t="s">
        <v>86</v>
      </c>
      <c r="F8" s="2" t="s">
        <v>2</v>
      </c>
      <c r="G8" s="2" t="s">
        <v>3</v>
      </c>
      <c r="H8" s="4" t="s">
        <v>4</v>
      </c>
      <c r="I8" s="5" t="s">
        <v>10</v>
      </c>
      <c r="J8" s="5" t="s">
        <v>14</v>
      </c>
      <c r="K8" s="6" t="s">
        <v>5</v>
      </c>
      <c r="L8" s="7" t="s">
        <v>23</v>
      </c>
      <c r="M8" s="8" t="s">
        <v>17</v>
      </c>
      <c r="N8" s="8" t="s">
        <v>17</v>
      </c>
      <c r="O8" s="8" t="s">
        <v>17</v>
      </c>
      <c r="P8" s="8" t="s">
        <v>17</v>
      </c>
      <c r="Q8" s="8" t="s">
        <v>17</v>
      </c>
      <c r="R8" s="8" t="s">
        <v>17</v>
      </c>
      <c r="S8" s="8" t="s">
        <v>17</v>
      </c>
      <c r="T8" s="8" t="s">
        <v>17</v>
      </c>
      <c r="U8" s="8" t="s">
        <v>17</v>
      </c>
      <c r="V8" s="8" t="s">
        <v>17</v>
      </c>
      <c r="W8" s="8" t="s">
        <v>17</v>
      </c>
      <c r="X8" s="5" t="s">
        <v>66</v>
      </c>
      <c r="Y8" s="5" t="s">
        <v>19</v>
      </c>
      <c r="Z8" s="5" t="s">
        <v>18</v>
      </c>
      <c r="AA8" s="5" t="s">
        <v>7</v>
      </c>
      <c r="AB8" s="5" t="s">
        <v>8</v>
      </c>
      <c r="AC8" s="5" t="s">
        <v>11</v>
      </c>
      <c r="AD8" s="5" t="s">
        <v>20</v>
      </c>
      <c r="AE8" s="4" t="s">
        <v>4</v>
      </c>
      <c r="AF8" s="5" t="s">
        <v>10</v>
      </c>
      <c r="AG8" s="5" t="s">
        <v>15</v>
      </c>
      <c r="AH8" s="6" t="s">
        <v>5</v>
      </c>
      <c r="AI8" s="7" t="s">
        <v>13</v>
      </c>
    </row>
    <row r="9" spans="1:35" ht="118.5" customHeight="1" x14ac:dyDescent="0.25">
      <c r="B9" s="54">
        <v>1</v>
      </c>
      <c r="C9" s="73" t="s">
        <v>60</v>
      </c>
      <c r="D9" s="9" t="s">
        <v>29</v>
      </c>
      <c r="E9" s="84" t="s">
        <v>80</v>
      </c>
      <c r="F9" s="10" t="s">
        <v>87</v>
      </c>
      <c r="G9" s="10" t="s">
        <v>35</v>
      </c>
      <c r="H9" s="11">
        <v>0.1</v>
      </c>
      <c r="I9" s="46">
        <v>121020.277953</v>
      </c>
      <c r="J9" s="41"/>
      <c r="K9" s="47">
        <f>+H9*I9</f>
        <v>12102.0277953</v>
      </c>
      <c r="L9" s="42"/>
      <c r="M9" s="55" t="s">
        <v>45</v>
      </c>
      <c r="N9" s="56" t="s">
        <v>43</v>
      </c>
      <c r="O9" s="44">
        <f>+I9/2</f>
        <v>60510.138976499999</v>
      </c>
      <c r="P9" s="9" t="s">
        <v>57</v>
      </c>
      <c r="Q9" s="10" t="s">
        <v>65</v>
      </c>
      <c r="R9" s="11">
        <v>0.05</v>
      </c>
      <c r="S9" s="46">
        <v>121020.277953</v>
      </c>
      <c r="T9" s="41"/>
      <c r="U9" s="47">
        <f>+R9*S9</f>
        <v>6051.0138976500002</v>
      </c>
      <c r="V9" s="41"/>
      <c r="W9" s="59" t="s">
        <v>92</v>
      </c>
      <c r="X9" s="58" t="s">
        <v>71</v>
      </c>
      <c r="Y9" s="81" t="s">
        <v>76</v>
      </c>
      <c r="Z9" s="12"/>
      <c r="AA9" s="12"/>
      <c r="AB9" s="12"/>
      <c r="AC9" s="12"/>
      <c r="AD9" s="12"/>
      <c r="AE9" s="12"/>
      <c r="AF9" s="12"/>
      <c r="AG9" s="41"/>
      <c r="AH9" s="43"/>
      <c r="AI9" s="42"/>
    </row>
    <row r="10" spans="1:35" ht="176.25" customHeight="1" x14ac:dyDescent="0.25">
      <c r="B10" s="54">
        <v>2</v>
      </c>
      <c r="C10" s="75"/>
      <c r="D10" s="9" t="s">
        <v>32</v>
      </c>
      <c r="E10" s="85"/>
      <c r="F10" s="10" t="s">
        <v>34</v>
      </c>
      <c r="G10" s="10" t="s">
        <v>83</v>
      </c>
      <c r="H10" s="11">
        <v>0.15</v>
      </c>
      <c r="I10" s="46">
        <v>2761500</v>
      </c>
      <c r="J10" s="41"/>
      <c r="K10" s="48">
        <f>+H10*I10</f>
        <v>414225</v>
      </c>
      <c r="L10" s="42"/>
      <c r="M10" s="57" t="s">
        <v>51</v>
      </c>
      <c r="N10" s="56" t="s">
        <v>49</v>
      </c>
      <c r="O10" s="44">
        <f>+I10/2</f>
        <v>1380750</v>
      </c>
      <c r="P10" s="9" t="s">
        <v>57</v>
      </c>
      <c r="Q10" s="10" t="s">
        <v>63</v>
      </c>
      <c r="R10" s="11">
        <v>0.05</v>
      </c>
      <c r="S10" s="46">
        <v>2761500</v>
      </c>
      <c r="T10" s="41"/>
      <c r="U10" s="47">
        <f>+R10*S10</f>
        <v>138075</v>
      </c>
      <c r="V10" s="41"/>
      <c r="W10" s="59" t="s">
        <v>95</v>
      </c>
      <c r="X10" s="58" t="s">
        <v>68</v>
      </c>
      <c r="Y10" s="82"/>
      <c r="Z10" s="12"/>
      <c r="AA10" s="12"/>
      <c r="AB10" s="12"/>
      <c r="AC10" s="12"/>
      <c r="AD10" s="12"/>
      <c r="AE10" s="12"/>
      <c r="AF10" s="12"/>
      <c r="AG10" s="41"/>
      <c r="AH10" s="43"/>
      <c r="AI10" s="42"/>
    </row>
    <row r="11" spans="1:35" ht="150.75" customHeight="1" x14ac:dyDescent="0.25">
      <c r="B11" s="54">
        <v>3</v>
      </c>
      <c r="C11" s="74"/>
      <c r="D11" s="9" t="s">
        <v>32</v>
      </c>
      <c r="E11" s="86"/>
      <c r="F11" s="10" t="s">
        <v>89</v>
      </c>
      <c r="G11" s="10" t="s">
        <v>53</v>
      </c>
      <c r="H11" s="11">
        <v>0.35</v>
      </c>
      <c r="I11" s="46">
        <v>121020.277953</v>
      </c>
      <c r="J11" s="41"/>
      <c r="K11" s="47">
        <f t="shared" ref="K11:K14" si="0">+H11*I11</f>
        <v>42357.09728355</v>
      </c>
      <c r="L11" s="42"/>
      <c r="M11" s="57" t="s">
        <v>51</v>
      </c>
      <c r="N11" s="56" t="s">
        <v>49</v>
      </c>
      <c r="O11" s="44">
        <f t="shared" ref="O11:O14" si="1">+I11/2</f>
        <v>60510.138976499999</v>
      </c>
      <c r="P11" s="9" t="s">
        <v>57</v>
      </c>
      <c r="Q11" s="10" t="s">
        <v>63</v>
      </c>
      <c r="R11" s="11">
        <v>0.1</v>
      </c>
      <c r="S11" s="46">
        <v>121020.277953</v>
      </c>
      <c r="T11" s="41"/>
      <c r="U11" s="47">
        <f t="shared" ref="U11:U14" si="2">+R11*S11</f>
        <v>12102.0277953</v>
      </c>
      <c r="V11" s="41"/>
      <c r="W11" s="59" t="s">
        <v>93</v>
      </c>
      <c r="X11" s="58" t="s">
        <v>72</v>
      </c>
      <c r="Y11" s="82"/>
      <c r="Z11" s="12"/>
      <c r="AA11" s="12"/>
      <c r="AB11" s="12"/>
      <c r="AC11" s="12"/>
      <c r="AD11" s="12"/>
      <c r="AE11" s="12"/>
      <c r="AF11" s="12"/>
      <c r="AG11" s="41"/>
      <c r="AH11" s="43"/>
      <c r="AI11" s="42"/>
    </row>
    <row r="12" spans="1:35" ht="128.25" customHeight="1" x14ac:dyDescent="0.25">
      <c r="B12" s="54">
        <v>4</v>
      </c>
      <c r="C12" s="53" t="s">
        <v>61</v>
      </c>
      <c r="D12" s="9" t="s">
        <v>28</v>
      </c>
      <c r="E12" s="10" t="s">
        <v>79</v>
      </c>
      <c r="F12" s="10" t="s">
        <v>78</v>
      </c>
      <c r="G12" s="10" t="s">
        <v>90</v>
      </c>
      <c r="H12" s="11">
        <v>0.3</v>
      </c>
      <c r="I12" s="46">
        <v>5523000</v>
      </c>
      <c r="J12" s="41"/>
      <c r="K12" s="49">
        <f t="shared" si="0"/>
        <v>1656900</v>
      </c>
      <c r="L12" s="42"/>
      <c r="M12" s="55" t="s">
        <v>47</v>
      </c>
      <c r="N12" s="56" t="s">
        <v>48</v>
      </c>
      <c r="O12" s="44">
        <f t="shared" si="1"/>
        <v>2761500</v>
      </c>
      <c r="P12" s="9" t="s">
        <v>44</v>
      </c>
      <c r="Q12" s="10" t="s">
        <v>64</v>
      </c>
      <c r="R12" s="11">
        <v>0.05</v>
      </c>
      <c r="S12" s="46">
        <v>5523000</v>
      </c>
      <c r="T12" s="41"/>
      <c r="U12" s="48">
        <f t="shared" si="2"/>
        <v>276150</v>
      </c>
      <c r="V12" s="41"/>
      <c r="W12" s="59" t="s">
        <v>94</v>
      </c>
      <c r="X12" s="58" t="s">
        <v>69</v>
      </c>
      <c r="Y12" s="82"/>
      <c r="Z12" s="12"/>
      <c r="AA12" s="12"/>
      <c r="AB12" s="12"/>
      <c r="AC12" s="12"/>
      <c r="AD12" s="12"/>
      <c r="AE12" s="12"/>
      <c r="AF12" s="12"/>
      <c r="AG12" s="41"/>
      <c r="AH12" s="43"/>
      <c r="AI12" s="42"/>
    </row>
    <row r="13" spans="1:35" ht="165.75" customHeight="1" x14ac:dyDescent="0.25">
      <c r="B13" s="54">
        <v>5</v>
      </c>
      <c r="C13" s="73" t="s">
        <v>59</v>
      </c>
      <c r="D13" s="9" t="s">
        <v>85</v>
      </c>
      <c r="E13" s="84" t="s">
        <v>81</v>
      </c>
      <c r="F13" s="10" t="s">
        <v>41</v>
      </c>
      <c r="G13" s="10" t="s">
        <v>84</v>
      </c>
      <c r="H13" s="11">
        <v>0.15</v>
      </c>
      <c r="I13" s="46">
        <v>5523000</v>
      </c>
      <c r="J13" s="41"/>
      <c r="K13" s="49">
        <f t="shared" si="0"/>
        <v>828450</v>
      </c>
      <c r="L13" s="42"/>
      <c r="M13" s="57" t="s">
        <v>46</v>
      </c>
      <c r="N13" s="56" t="s">
        <v>48</v>
      </c>
      <c r="O13" s="44">
        <f t="shared" si="1"/>
        <v>2761500</v>
      </c>
      <c r="P13" s="9" t="s">
        <v>50</v>
      </c>
      <c r="Q13" s="10" t="s">
        <v>62</v>
      </c>
      <c r="R13" s="11">
        <v>0.05</v>
      </c>
      <c r="S13" s="46">
        <v>5523000</v>
      </c>
      <c r="T13" s="41"/>
      <c r="U13" s="48">
        <f t="shared" si="2"/>
        <v>276150</v>
      </c>
      <c r="V13" s="41"/>
      <c r="W13" s="59" t="s">
        <v>88</v>
      </c>
      <c r="X13" s="58" t="s">
        <v>67</v>
      </c>
      <c r="Y13" s="82"/>
      <c r="Z13" s="12"/>
      <c r="AA13" s="12"/>
      <c r="AB13" s="12"/>
      <c r="AC13" s="12"/>
      <c r="AD13" s="12"/>
      <c r="AE13" s="12"/>
      <c r="AF13" s="12"/>
      <c r="AG13" s="41"/>
      <c r="AH13" s="43"/>
      <c r="AI13" s="42"/>
    </row>
    <row r="14" spans="1:35" ht="57.75" customHeight="1" x14ac:dyDescent="0.25">
      <c r="B14" s="54">
        <v>6</v>
      </c>
      <c r="C14" s="74"/>
      <c r="D14" s="9" t="s">
        <v>31</v>
      </c>
      <c r="E14" s="86"/>
      <c r="F14" s="10" t="s">
        <v>30</v>
      </c>
      <c r="G14" s="10" t="s">
        <v>33</v>
      </c>
      <c r="H14" s="11">
        <v>0.1</v>
      </c>
      <c r="I14" s="46">
        <v>284816.89508647419</v>
      </c>
      <c r="J14" s="41"/>
      <c r="K14" s="47">
        <f t="shared" si="0"/>
        <v>28481.689508647421</v>
      </c>
      <c r="L14" s="42"/>
      <c r="M14" s="57" t="s">
        <v>42</v>
      </c>
      <c r="N14" s="56" t="s">
        <v>43</v>
      </c>
      <c r="O14" s="44">
        <f t="shared" si="1"/>
        <v>142408.4475432371</v>
      </c>
      <c r="P14" s="9" t="s">
        <v>44</v>
      </c>
      <c r="Q14" s="10" t="s">
        <v>62</v>
      </c>
      <c r="R14" s="11">
        <v>0.05</v>
      </c>
      <c r="S14" s="46">
        <v>280821.08267999999</v>
      </c>
      <c r="T14" s="41"/>
      <c r="U14" s="47">
        <f t="shared" si="2"/>
        <v>14041.054134</v>
      </c>
      <c r="V14" s="41"/>
      <c r="W14" s="59" t="s">
        <v>91</v>
      </c>
      <c r="X14" s="58" t="s">
        <v>70</v>
      </c>
      <c r="Y14" s="83"/>
      <c r="Z14" s="12"/>
      <c r="AA14" s="12"/>
      <c r="AB14" s="12"/>
      <c r="AC14" s="12"/>
      <c r="AD14" s="12"/>
      <c r="AE14" s="12"/>
      <c r="AF14" s="12"/>
      <c r="AG14" s="41"/>
      <c r="AH14" s="43"/>
      <c r="AI14" s="42"/>
    </row>
    <row r="15" spans="1:35" ht="57.75" customHeight="1" x14ac:dyDescent="0.25">
      <c r="Q15" s="38"/>
      <c r="R15" s="38"/>
    </row>
    <row r="16" spans="1:35" ht="57.75" customHeight="1" x14ac:dyDescent="0.25">
      <c r="Q16" s="38"/>
    </row>
    <row r="17" spans="13:18" ht="15" x14ac:dyDescent="0.25">
      <c r="M17" s="14"/>
      <c r="Q17" s="38"/>
    </row>
    <row r="21" spans="13:18" x14ac:dyDescent="0.25">
      <c r="R21" s="45"/>
    </row>
  </sheetData>
  <mergeCells count="11">
    <mergeCell ref="C13:C14"/>
    <mergeCell ref="C9:C11"/>
    <mergeCell ref="AH5:AI5"/>
    <mergeCell ref="U5:V5"/>
    <mergeCell ref="B3:D3"/>
    <mergeCell ref="B4:D4"/>
    <mergeCell ref="B5:D5"/>
    <mergeCell ref="K5:L5"/>
    <mergeCell ref="Y9:Y14"/>
    <mergeCell ref="E9:E11"/>
    <mergeCell ref="E13:E1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Tablas (2)</vt:lpstr>
      <vt:lpstr>Tablas</vt:lpstr>
      <vt:lpstr>FICHA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LILLIAM URREGO AGUDELO</dc:creator>
  <cp:lastModifiedBy>Invitado</cp:lastModifiedBy>
  <dcterms:created xsi:type="dcterms:W3CDTF">2019-11-01T04:14:42Z</dcterms:created>
  <dcterms:modified xsi:type="dcterms:W3CDTF">2022-06-01T01:40:16Z</dcterms:modified>
</cp:coreProperties>
</file>