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BAREZ\Downloads\"/>
    </mc:Choice>
  </mc:AlternateContent>
  <xr:revisionPtr revIDLastSave="0" documentId="8_{940BC14A-860A-4249-B04A-871C6A702E23}" xr6:coauthVersionLast="47" xr6:coauthVersionMax="47" xr10:uidLastSave="{00000000-0000-0000-0000-000000000000}"/>
  <bookViews>
    <workbookView xWindow="-120" yWindow="-120" windowWidth="29040" windowHeight="15720" xr2:uid="{1CE5B01E-9D52-40A2-82D8-0CDF0F5D6590}"/>
  </bookViews>
  <sheets>
    <sheet name="ANEXO 1" sheetId="2" r:id="rId1"/>
    <sheet name="ANEXO 2" sheetId="3" r:id="rId2"/>
    <sheet name="ANEXO 3" sheetId="4" r:id="rId3"/>
    <sheet name="ANEXO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E10" i="4"/>
  <c r="G44" i="3"/>
  <c r="G43" i="3"/>
  <c r="G42" i="3"/>
  <c r="G50" i="3"/>
  <c r="G16" i="3"/>
  <c r="G15" i="3"/>
  <c r="G23" i="3"/>
  <c r="G22" i="3"/>
  <c r="G25" i="3"/>
  <c r="E52" i="3" s="1"/>
  <c r="G26" i="3"/>
  <c r="G27" i="3"/>
  <c r="G28" i="3"/>
  <c r="G30" i="3"/>
  <c r="G29" i="3"/>
  <c r="G20" i="3"/>
  <c r="G21" i="3"/>
  <c r="G13" i="3"/>
  <c r="G12" i="3" s="1"/>
  <c r="G11" i="3"/>
  <c r="G51" i="3"/>
  <c r="G49" i="3"/>
  <c r="G48" i="3"/>
  <c r="G47" i="3"/>
  <c r="G46" i="3"/>
  <c r="G40" i="3"/>
  <c r="G39" i="3"/>
  <c r="G37" i="3"/>
  <c r="G36" i="3"/>
  <c r="G34" i="3"/>
  <c r="G33" i="3"/>
  <c r="G32" i="3"/>
  <c r="G18" i="3"/>
  <c r="G17" i="3" s="1"/>
  <c r="G10" i="3"/>
  <c r="G9" i="3"/>
  <c r="G8" i="3"/>
  <c r="G7" i="3"/>
  <c r="R39" i="2"/>
  <c r="R36" i="2"/>
  <c r="W29" i="2"/>
  <c r="W31" i="2"/>
  <c r="R38" i="2" s="1"/>
  <c r="W30" i="2"/>
  <c r="R37" i="2" s="1"/>
  <c r="G41" i="3" l="1"/>
  <c r="G14" i="3"/>
  <c r="G24" i="3"/>
  <c r="G19" i="3"/>
  <c r="G6" i="3"/>
  <c r="G35" i="3"/>
  <c r="G45" i="3"/>
  <c r="G38" i="3"/>
  <c r="G31" i="3"/>
  <c r="R14" i="2" l="1"/>
  <c r="P16" i="2"/>
  <c r="R16" i="2" s="1"/>
  <c r="R7" i="2"/>
  <c r="P9" i="2"/>
  <c r="R9" i="2" s="1"/>
  <c r="P6" i="2"/>
  <c r="P15" i="2" l="1"/>
  <c r="R15" i="2" s="1"/>
  <c r="P8" i="2"/>
  <c r="R8" i="2" s="1"/>
</calcChain>
</file>

<file path=xl/sharedStrings.xml><?xml version="1.0" encoding="utf-8"?>
<sst xmlns="http://schemas.openxmlformats.org/spreadsheetml/2006/main" count="289" uniqueCount="179">
  <si>
    <t>1. ITEM</t>
  </si>
  <si>
    <t>DESCRIPCION</t>
  </si>
  <si>
    <t>UNID</t>
  </si>
  <si>
    <t>V. UNIT</t>
  </si>
  <si>
    <t>CANT</t>
  </si>
  <si>
    <t>V. TOTAL</t>
  </si>
  <si>
    <t/>
  </si>
  <si>
    <t>01.</t>
  </si>
  <si>
    <t>DEMOLICIONES</t>
  </si>
  <si>
    <t>01.01</t>
  </si>
  <si>
    <t>DESMONTE DE PUERTAS ALA + MARCO (Incluye botada de escombros)</t>
  </si>
  <si>
    <t>UN</t>
  </si>
  <si>
    <t>01.03</t>
  </si>
  <si>
    <t>RETIRO DE APARATOS SANITARIOS  (Incluye botada de escombros)</t>
  </si>
  <si>
    <t>01.04</t>
  </si>
  <si>
    <t>DEMOLICIÓN DE PISOS</t>
  </si>
  <si>
    <t>M2</t>
  </si>
  <si>
    <t>01.05</t>
  </si>
  <si>
    <t xml:space="preserve">DEMOLICIÓN MAMPOSTERÍA BLOQUE CONCRETO </t>
  </si>
  <si>
    <t>01.07</t>
  </si>
  <si>
    <t>DESMONTE DE CUBIERTAS TEJA TIPO ETERNIT (Incluye estructura)</t>
  </si>
  <si>
    <t>M3</t>
  </si>
  <si>
    <t>03.</t>
  </si>
  <si>
    <t>LLENOS</t>
  </si>
  <si>
    <t>03.01</t>
  </si>
  <si>
    <t>LLENOS ESTRUCTURALES</t>
  </si>
  <si>
    <t>ML</t>
  </si>
  <si>
    <t>05.</t>
  </si>
  <si>
    <t>ESTRUCTURA</t>
  </si>
  <si>
    <t>05.03</t>
  </si>
  <si>
    <t>CONCRETO DE 3000 PSI EN VIGAS SOBRE MURO (0.12*0.20)</t>
  </si>
  <si>
    <t>05.14</t>
  </si>
  <si>
    <t>ESCALAS EN CONCRETO</t>
  </si>
  <si>
    <t>06.</t>
  </si>
  <si>
    <t>MAMPOSTERÍA</t>
  </si>
  <si>
    <t>06.06</t>
  </si>
  <si>
    <t>MURO EN BLOQUE 10*20*40</t>
  </si>
  <si>
    <t>07.0</t>
  </si>
  <si>
    <t>CUBIERTAS Y CIELOS</t>
  </si>
  <si>
    <t>07.05</t>
  </si>
  <si>
    <t>CANOA EN LAMINA CALIBRE 26 - DESARROLLO 85CM MOLDURADA</t>
  </si>
  <si>
    <t>07.06</t>
  </si>
  <si>
    <t>BAJANTES DE 2.5" Y 3"</t>
  </si>
  <si>
    <t>UND</t>
  </si>
  <si>
    <t>07.091</t>
  </si>
  <si>
    <t>ENCOROZADO EN LADRILLO + MORTERO ( LADRILLO 12)</t>
  </si>
  <si>
    <t>07.15</t>
  </si>
  <si>
    <t>SUMINISTRO Y COLOCACION DE MANTO ASFALTICO</t>
  </si>
  <si>
    <t>08.</t>
  </si>
  <si>
    <t>REVOQUES, ENCHAPES Y ACABADOS</t>
  </si>
  <si>
    <t>08.01</t>
  </si>
  <si>
    <t xml:space="preserve">REVOQUE DE PARED EN MORTERO 1:4 </t>
  </si>
  <si>
    <t>08.04</t>
  </si>
  <si>
    <t>ENCHAPES EN PAREDES BAÑO - COCINA</t>
  </si>
  <si>
    <t>08.05</t>
  </si>
  <si>
    <t>PINTURA DE MUROS FACHADA 3 MANOS  O LAS NECESARIAS PARA OBTENER UNA SUPERFICIE HOMOGENEA</t>
  </si>
  <si>
    <t>08.06</t>
  </si>
  <si>
    <t>PINTURA DE MUROS INTERIORES 3 MANOS O LAS NECESARIAS PARA OBTENER UNA SUPERFICIE HOMOGENEA</t>
  </si>
  <si>
    <t>08.11</t>
  </si>
  <si>
    <t>PINTURA DE MUROS INTERIORES 3 MANOS O LAS NECESARIAS PARA OBTENER UNA SUPERFICIE HOMOGENEA, INCLUYE RESANES</t>
  </si>
  <si>
    <t>09.</t>
  </si>
  <si>
    <t>PISOS</t>
  </si>
  <si>
    <t>09.03</t>
  </si>
  <si>
    <t>PISO EN CERAMICA, INCLUYE PEGACOR, LECHADA</t>
  </si>
  <si>
    <t>09.04</t>
  </si>
  <si>
    <t>ZOCALO EN CERAMICA, INCLUYE PEGACOR, LECHADA</t>
  </si>
  <si>
    <t>09.05</t>
  </si>
  <si>
    <t>MORTERO DE NIVELACIÓN E=0.04 M.</t>
  </si>
  <si>
    <t>11.</t>
  </si>
  <si>
    <t>APARATOS SANITARIOS Y ACCESORIOS DE BAÑO</t>
  </si>
  <si>
    <t>11.01</t>
  </si>
  <si>
    <t>COMBO SANITARIO. INCLUYE TAZA, TANQUE Y LAVAMANOS, VALVULAS, ACCESORIOS, INCRUSTACIONES Y TODO LOS MATERIALES NECESARIOS PARA SU CORRECTA INSTALACIÓN.</t>
  </si>
  <si>
    <t>11.04</t>
  </si>
  <si>
    <t>SUMINISTRO E INSTALACIÓN DUCHA</t>
  </si>
  <si>
    <t>12.</t>
  </si>
  <si>
    <t>MESON DE COCINA Y LAVADEROS</t>
  </si>
  <si>
    <t>12.06</t>
  </si>
  <si>
    <t>SUMINISTRO E INSTALACIÓN MESÓN EN ACERO INOXIDABLE CON POZUELO Y 4 QUEMADORES 1.80M</t>
  </si>
  <si>
    <t>12.14</t>
  </si>
  <si>
    <t>REBANCO EN CONCRETO H=0.10 ANCHO=0.6 M</t>
  </si>
  <si>
    <t>13.</t>
  </si>
  <si>
    <t>INSTALACIONES ELÉCTRICAS</t>
  </si>
  <si>
    <t>13.01</t>
  </si>
  <si>
    <t>SALIDAS DE ENERGIA. INCLUYE TUBERIA PVC, CABLEADO CAJAS, APARATOS, RESANE DE MUROS Y TODOS LOS MATERIALES PARA SU CORRECTA INSTALACIÓN</t>
  </si>
  <si>
    <t>SAL</t>
  </si>
  <si>
    <t>13.03</t>
  </si>
  <si>
    <t>SALIDA TOMA GFCI. INCLUYE TUBERIA PVC, CABLEADO CAJAS, APARATOS, RESANE DE MUROS Y TODOS LOS MATERIALES PARA SU CORRECTA INSTALACIÓN.</t>
  </si>
  <si>
    <t>13.05</t>
  </si>
  <si>
    <t>TABLERO DE 6 CIRCUITOS. INCLUYE BREAKERS, RESANE DE MUROS Y TODOS LOS MATERIALES PARA SU CORRECTA INSTALACIÓN.</t>
  </si>
  <si>
    <t>14.</t>
  </si>
  <si>
    <t>INSTALACIONES HIDROSANITARIAS</t>
  </si>
  <si>
    <t>14.07</t>
  </si>
  <si>
    <t>SALIDA SANITARIA  2"</t>
  </si>
  <si>
    <t>14.08</t>
  </si>
  <si>
    <t>SALIDA SANITARIA  3"</t>
  </si>
  <si>
    <t>14.09</t>
  </si>
  <si>
    <t>SALIDA SANITARIA  4"</t>
  </si>
  <si>
    <t>14.11</t>
  </si>
  <si>
    <t>SALIDA HIDRAULICA DE 1/2"</t>
  </si>
  <si>
    <t>14.11.1</t>
  </si>
  <si>
    <t>TUBERIA PVC PRESIÓN DE 1/2" RDE 13.5, INCLUYE ACCESORIOS</t>
  </si>
  <si>
    <t>14.12</t>
  </si>
  <si>
    <t>SUMINISTRO E INSTALACIÓN REJILLA DE PISO DE 3"</t>
  </si>
  <si>
    <t>Nombre material</t>
  </si>
  <si>
    <t>Proveedor</t>
  </si>
  <si>
    <t>Fecha de compra</t>
  </si>
  <si>
    <t>Cant. Comprada</t>
  </si>
  <si>
    <t>Und. Medida</t>
  </si>
  <si>
    <t>Fecha de uso</t>
  </si>
  <si>
    <t>Comentarios</t>
  </si>
  <si>
    <t>Cemento</t>
  </si>
  <si>
    <t>Bultos</t>
  </si>
  <si>
    <t>Arena</t>
  </si>
  <si>
    <t>Grava</t>
  </si>
  <si>
    <t>Mortero nivelación</t>
  </si>
  <si>
    <t>Dosificación</t>
  </si>
  <si>
    <t>Cantidad</t>
  </si>
  <si>
    <t>m3</t>
  </si>
  <si>
    <t>Revoque</t>
  </si>
  <si>
    <t>Precio und</t>
  </si>
  <si>
    <t>Precio total</t>
  </si>
  <si>
    <t>Grupo</t>
  </si>
  <si>
    <t>PISO</t>
  </si>
  <si>
    <t>PARED</t>
  </si>
  <si>
    <t>TRAZABILIDAD</t>
  </si>
  <si>
    <t>TOTAL</t>
  </si>
  <si>
    <t>CARTA DE ENCHAPE</t>
  </si>
  <si>
    <t>OFICIAL:</t>
  </si>
  <si>
    <t>Norvey</t>
  </si>
  <si>
    <t>BENEFICIARIO:</t>
  </si>
  <si>
    <t>Victor Anaya</t>
  </si>
  <si>
    <t>Municipio</t>
  </si>
  <si>
    <t>Apartado</t>
  </si>
  <si>
    <t>BARRIO:</t>
  </si>
  <si>
    <t>Obrero</t>
  </si>
  <si>
    <t>TOTAL ENCHAPE:</t>
  </si>
  <si>
    <t>[m2]</t>
  </si>
  <si>
    <t>TOTAL ZOCALO</t>
  </si>
  <si>
    <t>[ml]</t>
  </si>
  <si>
    <t>Division de enchape</t>
  </si>
  <si>
    <t>Division</t>
  </si>
  <si>
    <t>ANDEN</t>
  </si>
  <si>
    <t>INTERIOR</t>
  </si>
  <si>
    <t>=</t>
  </si>
  <si>
    <t>PATIO</t>
  </si>
  <si>
    <t>BAÑO</t>
  </si>
  <si>
    <t>COMPRAS:</t>
  </si>
  <si>
    <t>Esta carta de enchape no contempla el porcentaje de desperdicio (%), este debe de ser agregado cuando se realice la compra</t>
  </si>
  <si>
    <t>SALPICADERO</t>
  </si>
  <si>
    <t>08.12</t>
  </si>
  <si>
    <t>ESTUCO DE PARED</t>
  </si>
  <si>
    <t>Formato de pago con precios actualizados</t>
  </si>
  <si>
    <t>ITEM</t>
  </si>
  <si>
    <t>DESCRIPCIÓN</t>
  </si>
  <si>
    <t>Costos por mano de obra</t>
  </si>
  <si>
    <t>Valor total por presupuesto</t>
  </si>
  <si>
    <t>BENEFICIO</t>
  </si>
  <si>
    <t>Costos</t>
  </si>
  <si>
    <t>Costos administrativos (AIU)</t>
  </si>
  <si>
    <t>Costos por materiales y herramientas</t>
  </si>
  <si>
    <t>ACTIVIDADES</t>
  </si>
  <si>
    <t>Días</t>
  </si>
  <si>
    <t>Lu</t>
  </si>
  <si>
    <t>Ma</t>
  </si>
  <si>
    <t>Mi</t>
  </si>
  <si>
    <t>Ju</t>
  </si>
  <si>
    <t>Vi</t>
  </si>
  <si>
    <t>Sa</t>
  </si>
  <si>
    <t>Do</t>
  </si>
  <si>
    <t>1. Demoliciones, llenos</t>
  </si>
  <si>
    <t>2. Estructura y mamposteria</t>
  </si>
  <si>
    <t>3. Cubiertas</t>
  </si>
  <si>
    <t>4. Revoques y morteros de piso</t>
  </si>
  <si>
    <t>5.  Instalaciones electricas e hidrosanitarias</t>
  </si>
  <si>
    <t>6. Acabados y enchapes</t>
  </si>
  <si>
    <t>7. Carpinteria.</t>
  </si>
  <si>
    <t>8. Mesones de cocina y lavaderos.</t>
  </si>
  <si>
    <t>9. Instalacion de aparatos sanitarios.</t>
  </si>
  <si>
    <t>Porcentaje de ganancia  (Benfecio + AIU)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</si>
</sst>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0.000"/>
    <numFmt numFmtId="166" formatCode="0.0"/>
    <numFmt numFmtId="167" formatCode="_-&quot;$&quot;* #,##0_-;\-&quot;$&quot;* #,##0_-;_-&quot;$&quot;* &quot;-&quot;??_-;_-@_-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164" fontId="0" fillId="0" borderId="2" xfId="1" applyNumberFormat="1" applyFont="1" applyBorder="1" applyAlignment="1" applyProtection="1">
      <alignment vertical="center"/>
    </xf>
    <xf numFmtId="2" fontId="0" fillId="0" borderId="1" xfId="1" applyNumberFormat="1" applyFont="1" applyBorder="1" applyAlignment="1" applyProtection="1">
      <alignment horizontal="center" vertical="center"/>
    </xf>
    <xf numFmtId="164" fontId="0" fillId="0" borderId="2" xfId="1" applyNumberFormat="1" applyFont="1" applyBorder="1" applyAlignment="1" applyProtection="1">
      <alignment horizontal="right" vertical="center"/>
    </xf>
    <xf numFmtId="2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64" fontId="0" fillId="0" borderId="2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2" fontId="0" fillId="3" borderId="15" xfId="0" applyNumberForma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49" fontId="0" fillId="0" borderId="12" xfId="0" applyNumberFormat="1" applyBorder="1" applyAlignment="1" applyProtection="1">
      <alignment vertical="top"/>
      <protection locked="0"/>
    </xf>
    <xf numFmtId="164" fontId="0" fillId="0" borderId="13" xfId="1" applyNumberFormat="1" applyFont="1" applyBorder="1" applyAlignment="1" applyProtection="1">
      <alignment horizontal="right" vertical="center"/>
    </xf>
    <xf numFmtId="164" fontId="0" fillId="2" borderId="13" xfId="1" applyNumberFormat="1" applyFont="1" applyFill="1" applyBorder="1" applyAlignment="1" applyProtection="1">
      <alignment horizontal="right" vertic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24" xfId="0" applyFill="1" applyBorder="1"/>
    <xf numFmtId="0" fontId="0" fillId="2" borderId="23" xfId="0" applyFill="1" applyBorder="1"/>
    <xf numFmtId="0" fontId="2" fillId="3" borderId="5" xfId="0" applyFont="1" applyFill="1" applyBorder="1"/>
    <xf numFmtId="0" fontId="0" fillId="2" borderId="3" xfId="0" applyFill="1" applyBorder="1"/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4" xfId="0" applyBorder="1"/>
    <xf numFmtId="0" fontId="2" fillId="2" borderId="29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2" fontId="5" fillId="0" borderId="1" xfId="1" applyNumberFormat="1" applyFont="1" applyFill="1" applyBorder="1" applyAlignment="1" applyProtection="1">
      <alignment vertical="center"/>
    </xf>
    <xf numFmtId="0" fontId="5" fillId="0" borderId="1" xfId="0" applyFont="1" applyBorder="1" applyProtection="1">
      <protection locked="0"/>
    </xf>
    <xf numFmtId="164" fontId="5" fillId="0" borderId="2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 applyProtection="1">
      <alignment vertical="center"/>
    </xf>
    <xf numFmtId="3" fontId="3" fillId="0" borderId="0" xfId="0" applyNumberFormat="1" applyFont="1" applyAlignment="1">
      <alignment vertical="center" wrapText="1"/>
    </xf>
    <xf numFmtId="2" fontId="0" fillId="0" borderId="1" xfId="1" applyNumberFormat="1" applyFont="1" applyBorder="1" applyAlignment="1" applyProtection="1">
      <alignment vertical="center"/>
    </xf>
    <xf numFmtId="2" fontId="5" fillId="0" borderId="1" xfId="3" applyNumberFormat="1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49" fontId="5" fillId="0" borderId="12" xfId="0" applyNumberFormat="1" applyFont="1" applyBorder="1" applyAlignment="1" applyProtection="1">
      <alignment vertical="top"/>
      <protection locked="0"/>
    </xf>
    <xf numFmtId="164" fontId="5" fillId="0" borderId="13" xfId="1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vertical="center"/>
      <protection locked="0"/>
    </xf>
    <xf numFmtId="164" fontId="1" fillId="0" borderId="13" xfId="3" applyNumberFormat="1" applyFont="1" applyBorder="1" applyAlignment="1" applyProtection="1">
      <alignment horizontal="right" vertical="center" wrapText="1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vertical="center"/>
      <protection locked="0"/>
    </xf>
    <xf numFmtId="164" fontId="0" fillId="0" borderId="33" xfId="1" applyNumberFormat="1" applyFont="1" applyBorder="1" applyAlignment="1" applyProtection="1">
      <alignment vertical="center"/>
    </xf>
    <xf numFmtId="2" fontId="0" fillId="0" borderId="15" xfId="1" applyNumberFormat="1" applyFont="1" applyBorder="1" applyAlignment="1" applyProtection="1">
      <alignment horizontal="center" vertical="center"/>
    </xf>
    <xf numFmtId="164" fontId="0" fillId="0" borderId="16" xfId="1" applyNumberFormat="1" applyFont="1" applyBorder="1" applyAlignment="1" applyProtection="1">
      <alignment horizontal="right" vertical="center"/>
    </xf>
    <xf numFmtId="164" fontId="5" fillId="0" borderId="2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5" xfId="0" applyFill="1" applyBorder="1"/>
    <xf numFmtId="2" fontId="8" fillId="6" borderId="1" xfId="1" applyNumberFormat="1" applyFont="1" applyFill="1" applyBorder="1" applyAlignment="1" applyProtection="1">
      <alignment horizontal="center" vertical="center"/>
    </xf>
    <xf numFmtId="49" fontId="10" fillId="6" borderId="1" xfId="0" applyNumberFormat="1" applyFont="1" applyFill="1" applyBorder="1" applyAlignment="1" applyProtection="1">
      <alignment vertical="top" wrapText="1"/>
      <protection locked="0"/>
    </xf>
    <xf numFmtId="0" fontId="8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 applyProtection="1">
      <alignment vertical="center"/>
      <protection locked="0"/>
    </xf>
    <xf numFmtId="164" fontId="8" fillId="6" borderId="2" xfId="1" applyNumberFormat="1" applyFont="1" applyFill="1" applyBorder="1" applyAlignment="1" applyProtection="1">
      <alignment vertical="center"/>
    </xf>
    <xf numFmtId="2" fontId="8" fillId="6" borderId="1" xfId="1" applyNumberFormat="1" applyFont="1" applyFill="1" applyBorder="1" applyAlignment="1" applyProtection="1">
      <alignment vertical="center"/>
    </xf>
    <xf numFmtId="0" fontId="12" fillId="6" borderId="20" xfId="0" applyFont="1" applyFill="1" applyBorder="1" applyAlignment="1">
      <alignment vertical="center" wrapText="1"/>
    </xf>
    <xf numFmtId="0" fontId="12" fillId="6" borderId="21" xfId="0" applyFont="1" applyFill="1" applyBorder="1" applyAlignment="1">
      <alignment horizontal="center" vertical="center" wrapText="1"/>
    </xf>
    <xf numFmtId="43" fontId="12" fillId="6" borderId="21" xfId="1" applyFont="1" applyFill="1" applyBorder="1" applyAlignment="1">
      <alignment horizontal="center" vertical="center" wrapText="1"/>
    </xf>
    <xf numFmtId="43" fontId="12" fillId="6" borderId="22" xfId="1" applyFont="1" applyFill="1" applyBorder="1" applyAlignment="1">
      <alignment horizontal="center" vertical="center" wrapText="1"/>
    </xf>
    <xf numFmtId="49" fontId="10" fillId="6" borderId="12" xfId="0" applyNumberFormat="1" applyFont="1" applyFill="1" applyBorder="1" applyAlignment="1" applyProtection="1">
      <alignment vertical="top"/>
      <protection locked="0"/>
    </xf>
    <xf numFmtId="164" fontId="8" fillId="6" borderId="13" xfId="2" applyNumberFormat="1" applyFont="1" applyFill="1" applyBorder="1" applyAlignment="1" applyProtection="1">
      <alignment vertical="center"/>
    </xf>
    <xf numFmtId="164" fontId="10" fillId="6" borderId="13" xfId="2" applyNumberFormat="1" applyFont="1" applyFill="1" applyBorder="1" applyAlignment="1" applyProtection="1">
      <alignment vertical="center"/>
    </xf>
    <xf numFmtId="0" fontId="8" fillId="6" borderId="0" xfId="0" applyFont="1" applyFill="1"/>
    <xf numFmtId="49" fontId="10" fillId="6" borderId="1" xfId="0" applyNumberFormat="1" applyFont="1" applyFill="1" applyBorder="1" applyAlignment="1" applyProtection="1">
      <alignment vertical="center"/>
      <protection locked="0"/>
    </xf>
    <xf numFmtId="164" fontId="10" fillId="6" borderId="2" xfId="1" applyNumberFormat="1" applyFont="1" applyFill="1" applyBorder="1" applyAlignment="1" applyProtection="1">
      <alignment vertical="center"/>
      <protection locked="0"/>
    </xf>
    <xf numFmtId="2" fontId="10" fillId="6" borderId="1" xfId="1" applyNumberFormat="1" applyFont="1" applyFill="1" applyBorder="1" applyAlignment="1" applyProtection="1">
      <alignment vertical="center"/>
      <protection locked="0"/>
    </xf>
    <xf numFmtId="164" fontId="10" fillId="6" borderId="2" xfId="1" applyNumberFormat="1" applyFont="1" applyFill="1" applyBorder="1" applyAlignment="1" applyProtection="1">
      <alignment vertical="center"/>
    </xf>
    <xf numFmtId="2" fontId="10" fillId="6" borderId="1" xfId="1" applyNumberFormat="1" applyFont="1" applyFill="1" applyBorder="1" applyAlignment="1" applyProtection="1">
      <alignment vertical="center"/>
    </xf>
    <xf numFmtId="0" fontId="8" fillId="6" borderId="1" xfId="0" applyFont="1" applyFill="1" applyBorder="1" applyProtection="1">
      <protection locked="0"/>
    </xf>
    <xf numFmtId="164" fontId="8" fillId="6" borderId="2" xfId="0" applyNumberFormat="1" applyFont="1" applyFill="1" applyBorder="1"/>
    <xf numFmtId="2" fontId="8" fillId="6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7" borderId="15" xfId="0" applyFill="1" applyBorder="1"/>
    <xf numFmtId="0" fontId="0" fillId="0" borderId="4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167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4" fontId="8" fillId="6" borderId="35" xfId="0" applyNumberFormat="1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7" fontId="11" fillId="6" borderId="15" xfId="0" applyNumberFormat="1" applyFont="1" applyFill="1" applyBorder="1" applyAlignment="1">
      <alignment horizontal="center" vertical="center" wrapText="1"/>
    </xf>
    <xf numFmtId="167" fontId="11" fillId="6" borderId="16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9" fontId="8" fillId="6" borderId="35" xfId="4" applyFont="1" applyFill="1" applyBorder="1" applyAlignment="1">
      <alignment horizontal="center" vertical="center"/>
    </xf>
    <xf numFmtId="9" fontId="8" fillId="6" borderId="36" xfId="4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47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Millares" xfId="1" builtinId="3"/>
    <cellStyle name="Millares 2" xfId="3" xr:uid="{F4857C78-1C44-4A11-9BC4-EA26B1B8C2E9}"/>
    <cellStyle name="Moneda [0]" xfId="2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E014-2A58-4668-AF10-AF7930B36461}">
  <dimension ref="C3:X39"/>
  <sheetViews>
    <sheetView tabSelected="1" zoomScale="70" zoomScaleNormal="70" workbookViewId="0">
      <selection activeCell="O21" sqref="O21:X39"/>
    </sheetView>
  </sheetViews>
  <sheetFormatPr baseColWidth="10" defaultRowHeight="15"/>
  <cols>
    <col min="9" max="9" width="13.140625" customWidth="1"/>
    <col min="14" max="14" width="8" customWidth="1"/>
    <col min="15" max="15" width="27.85546875" customWidth="1"/>
    <col min="19" max="19" width="14.42578125" bestFit="1" customWidth="1"/>
    <col min="21" max="21" width="12.85546875" bestFit="1" customWidth="1"/>
  </cols>
  <sheetData>
    <row r="3" spans="3:19" ht="15.75" thickBot="1"/>
    <row r="4" spans="3:19" ht="15.75" thickBot="1">
      <c r="C4" s="137" t="s">
        <v>124</v>
      </c>
      <c r="D4" s="138"/>
      <c r="E4" s="138"/>
      <c r="F4" s="138"/>
      <c r="G4" s="138"/>
      <c r="H4" s="138"/>
      <c r="I4" s="138"/>
      <c r="J4" s="138"/>
      <c r="K4" s="138"/>
      <c r="L4" s="139"/>
    </row>
    <row r="5" spans="3:19" ht="30.75" thickBot="1">
      <c r="C5" s="97" t="s">
        <v>103</v>
      </c>
      <c r="D5" s="98" t="s">
        <v>104</v>
      </c>
      <c r="E5" s="98" t="s">
        <v>105</v>
      </c>
      <c r="F5" s="98" t="s">
        <v>106</v>
      </c>
      <c r="G5" s="98" t="s">
        <v>107</v>
      </c>
      <c r="H5" s="98" t="s">
        <v>108</v>
      </c>
      <c r="I5" s="98" t="s">
        <v>109</v>
      </c>
      <c r="J5" s="98" t="s">
        <v>121</v>
      </c>
      <c r="K5" s="98" t="s">
        <v>119</v>
      </c>
      <c r="L5" s="99" t="s">
        <v>120</v>
      </c>
      <c r="O5" s="137" t="s">
        <v>114</v>
      </c>
      <c r="P5" s="138"/>
      <c r="Q5" s="138"/>
      <c r="R5" s="138"/>
      <c r="S5" s="139"/>
    </row>
    <row r="6" spans="3:19">
      <c r="C6" s="28"/>
      <c r="D6" s="11"/>
      <c r="E6" s="11"/>
      <c r="F6" s="11"/>
      <c r="G6" s="11"/>
      <c r="H6" s="11"/>
      <c r="I6" s="11"/>
      <c r="J6" s="11"/>
      <c r="K6" s="11"/>
      <c r="L6" s="37"/>
      <c r="O6" s="20" t="s">
        <v>115</v>
      </c>
      <c r="P6" s="19" t="str">
        <f>"1:4"</f>
        <v>1:4</v>
      </c>
      <c r="Q6" s="140"/>
      <c r="R6" s="141"/>
      <c r="S6" s="142"/>
    </row>
    <row r="7" spans="3:19" ht="30">
      <c r="C7" s="28"/>
      <c r="D7" s="11"/>
      <c r="E7" s="11"/>
      <c r="F7" s="11"/>
      <c r="G7" s="11"/>
      <c r="H7" s="11"/>
      <c r="I7" s="11"/>
      <c r="J7" s="11"/>
      <c r="K7" s="11"/>
      <c r="L7" s="37"/>
      <c r="O7" s="21" t="s">
        <v>116</v>
      </c>
      <c r="P7" s="12">
        <v>0</v>
      </c>
      <c r="Q7" s="12" t="s">
        <v>117</v>
      </c>
      <c r="R7" s="13" t="str">
        <f>"+ 10% y 15% desperdicio"</f>
        <v>+ 10% y 15% desperdicio</v>
      </c>
      <c r="S7" s="22"/>
    </row>
    <row r="8" spans="3:19">
      <c r="C8" s="28"/>
      <c r="D8" s="11"/>
      <c r="E8" s="11"/>
      <c r="F8" s="11"/>
      <c r="G8" s="11"/>
      <c r="H8" s="11"/>
      <c r="I8" s="11"/>
      <c r="J8" s="11"/>
      <c r="K8" s="11"/>
      <c r="L8" s="37"/>
      <c r="O8" s="21" t="s">
        <v>110</v>
      </c>
      <c r="P8" s="17">
        <f>7*P7</f>
        <v>0</v>
      </c>
      <c r="Q8" s="12" t="s">
        <v>111</v>
      </c>
      <c r="R8" s="15">
        <f>P8*0.1+P8</f>
        <v>0</v>
      </c>
      <c r="S8" s="22" t="s">
        <v>111</v>
      </c>
    </row>
    <row r="9" spans="3:19" ht="15.75" thickBot="1">
      <c r="C9" s="28"/>
      <c r="D9" s="11"/>
      <c r="E9" s="11"/>
      <c r="F9" s="11"/>
      <c r="G9" s="11"/>
      <c r="H9" s="11"/>
      <c r="I9" s="11"/>
      <c r="J9" s="11"/>
      <c r="K9" s="11"/>
      <c r="L9" s="37"/>
      <c r="O9" s="23" t="s">
        <v>113</v>
      </c>
      <c r="P9" s="24">
        <f>1.16*P7</f>
        <v>0</v>
      </c>
      <c r="Q9" s="25" t="s">
        <v>117</v>
      </c>
      <c r="R9" s="26">
        <f>P9*0.15+P9</f>
        <v>0</v>
      </c>
      <c r="S9" s="27" t="s">
        <v>117</v>
      </c>
    </row>
    <row r="10" spans="3:19" ht="15.75" thickBot="1">
      <c r="C10" s="29"/>
      <c r="D10" s="38"/>
      <c r="E10" s="38"/>
      <c r="F10" s="38"/>
      <c r="G10" s="38"/>
      <c r="H10" s="38"/>
      <c r="I10" s="38"/>
      <c r="J10" s="38"/>
      <c r="K10" s="38"/>
      <c r="L10" s="39"/>
    </row>
    <row r="11" spans="3:19" ht="15.75" thickBot="1"/>
    <row r="12" spans="3:19" ht="15.75" thickBot="1">
      <c r="O12" s="137" t="s">
        <v>118</v>
      </c>
      <c r="P12" s="138"/>
      <c r="Q12" s="138"/>
      <c r="R12" s="138"/>
      <c r="S12" s="139"/>
    </row>
    <row r="13" spans="3:19">
      <c r="O13" s="20" t="s">
        <v>115</v>
      </c>
      <c r="P13" s="18">
        <v>1.4</v>
      </c>
      <c r="Q13" s="140"/>
      <c r="R13" s="141"/>
      <c r="S13" s="142"/>
    </row>
    <row r="14" spans="3:19" ht="30">
      <c r="O14" s="21" t="s">
        <v>116</v>
      </c>
      <c r="P14" s="17">
        <v>0</v>
      </c>
      <c r="Q14" s="12" t="s">
        <v>117</v>
      </c>
      <c r="R14" s="13" t="str">
        <f>"+ 10% y 15% desperdicio"</f>
        <v>+ 10% y 15% desperdicio</v>
      </c>
      <c r="S14" s="22"/>
    </row>
    <row r="15" spans="3:19">
      <c r="O15" s="21" t="s">
        <v>110</v>
      </c>
      <c r="P15" s="14">
        <f>7*P14</f>
        <v>0</v>
      </c>
      <c r="Q15" s="12" t="s">
        <v>111</v>
      </c>
      <c r="R15" s="16">
        <f>P15*0.1+P15</f>
        <v>0</v>
      </c>
      <c r="S15" s="22" t="s">
        <v>111</v>
      </c>
    </row>
    <row r="16" spans="3:19" ht="15.75" thickBot="1">
      <c r="O16" s="23" t="s">
        <v>112</v>
      </c>
      <c r="P16" s="31">
        <f>1.16*P14</f>
        <v>0</v>
      </c>
      <c r="Q16" s="25" t="s">
        <v>117</v>
      </c>
      <c r="R16" s="30">
        <f>P16*0.15+P16</f>
        <v>0</v>
      </c>
      <c r="S16" s="27" t="s">
        <v>117</v>
      </c>
    </row>
    <row r="20" spans="15:24" ht="15.75" thickBot="1"/>
    <row r="21" spans="15:24">
      <c r="O21" s="143" t="s">
        <v>126</v>
      </c>
      <c r="P21" s="144"/>
      <c r="Q21" s="144"/>
      <c r="R21" s="144"/>
      <c r="S21" s="144"/>
      <c r="T21" s="144"/>
      <c r="U21" s="144"/>
      <c r="V21" s="144"/>
      <c r="W21" s="144"/>
      <c r="X21" s="145"/>
    </row>
    <row r="22" spans="15:24">
      <c r="O22" s="40" t="s">
        <v>127</v>
      </c>
      <c r="P22" s="41" t="s">
        <v>128</v>
      </c>
      <c r="Q22" s="42"/>
      <c r="R22" s="42"/>
      <c r="S22" s="42"/>
      <c r="T22" s="42"/>
      <c r="U22" s="42"/>
      <c r="V22" s="42"/>
      <c r="W22" s="42"/>
      <c r="X22" s="43"/>
    </row>
    <row r="23" spans="15:24">
      <c r="O23" s="40" t="s">
        <v>129</v>
      </c>
      <c r="P23" s="41" t="s">
        <v>130</v>
      </c>
      <c r="Q23" s="42"/>
      <c r="R23" s="42"/>
      <c r="S23" s="42"/>
      <c r="T23" s="42"/>
      <c r="U23" s="42"/>
      <c r="V23" s="42"/>
      <c r="W23" s="42"/>
      <c r="X23" s="43"/>
    </row>
    <row r="24" spans="15:24">
      <c r="O24" s="40" t="s">
        <v>131</v>
      </c>
      <c r="P24" s="41" t="s">
        <v>132</v>
      </c>
      <c r="Q24" s="42"/>
      <c r="R24" s="42"/>
      <c r="S24" s="42"/>
      <c r="T24" s="42"/>
      <c r="U24" s="42"/>
      <c r="V24" s="42"/>
      <c r="W24" s="42"/>
      <c r="X24" s="43"/>
    </row>
    <row r="25" spans="15:24">
      <c r="O25" s="40" t="s">
        <v>133</v>
      </c>
      <c r="P25" s="41" t="s">
        <v>134</v>
      </c>
      <c r="Q25" s="42"/>
      <c r="R25" s="42"/>
      <c r="S25" s="42"/>
      <c r="T25" s="42"/>
      <c r="U25" s="42"/>
      <c r="V25" s="42"/>
      <c r="W25" s="42"/>
      <c r="X25" s="43"/>
    </row>
    <row r="26" spans="15:24" ht="15.75" thickBot="1">
      <c r="O26" s="44"/>
      <c r="P26" s="42"/>
      <c r="Q26" s="42"/>
      <c r="R26" s="42"/>
      <c r="S26" s="42"/>
      <c r="T26" s="42"/>
      <c r="U26" s="42"/>
      <c r="V26" s="42"/>
      <c r="W26" s="42"/>
      <c r="X26" s="43"/>
    </row>
    <row r="27" spans="15:24" ht="15.75" thickBot="1">
      <c r="O27" s="45" t="s">
        <v>135</v>
      </c>
      <c r="P27" s="46">
        <v>0</v>
      </c>
      <c r="Q27" s="47" t="s">
        <v>136</v>
      </c>
      <c r="R27" s="42"/>
      <c r="S27" s="45" t="s">
        <v>137</v>
      </c>
      <c r="T27" s="46">
        <v>0</v>
      </c>
      <c r="U27" s="47" t="s">
        <v>138</v>
      </c>
      <c r="V27" s="48"/>
      <c r="W27" s="48"/>
      <c r="X27" s="49"/>
    </row>
    <row r="28" spans="15:24">
      <c r="O28" s="50" t="s">
        <v>139</v>
      </c>
      <c r="P28" s="42"/>
      <c r="Q28" s="42"/>
      <c r="R28" s="42"/>
      <c r="S28" s="51" t="s">
        <v>140</v>
      </c>
      <c r="T28" s="42"/>
      <c r="U28" s="42"/>
      <c r="V28" s="42"/>
      <c r="W28" s="42"/>
      <c r="X28" s="43"/>
    </row>
    <row r="29" spans="15:24">
      <c r="O29" s="50" t="s">
        <v>141</v>
      </c>
      <c r="P29" s="51">
        <v>0</v>
      </c>
      <c r="Q29" s="51" t="s">
        <v>136</v>
      </c>
      <c r="R29" s="51"/>
      <c r="S29" s="64" t="s">
        <v>141</v>
      </c>
      <c r="T29" s="64">
        <v>0</v>
      </c>
      <c r="U29" s="51" t="s">
        <v>138</v>
      </c>
      <c r="V29" s="48" t="s">
        <v>143</v>
      </c>
      <c r="W29" s="48">
        <f>T29*0.1</f>
        <v>0</v>
      </c>
      <c r="X29" s="49" t="s">
        <v>136</v>
      </c>
    </row>
    <row r="30" spans="15:24">
      <c r="O30" s="50" t="s">
        <v>142</v>
      </c>
      <c r="P30" s="51">
        <v>0</v>
      </c>
      <c r="Q30" s="51" t="s">
        <v>136</v>
      </c>
      <c r="R30" s="51"/>
      <c r="S30" s="51" t="s">
        <v>142</v>
      </c>
      <c r="T30" s="51">
        <v>0</v>
      </c>
      <c r="U30" s="51" t="s">
        <v>138</v>
      </c>
      <c r="V30" s="48" t="s">
        <v>143</v>
      </c>
      <c r="W30" s="48">
        <f>T30*0.1</f>
        <v>0</v>
      </c>
      <c r="X30" s="49" t="s">
        <v>136</v>
      </c>
    </row>
    <row r="31" spans="15:24">
      <c r="O31" s="50" t="s">
        <v>144</v>
      </c>
      <c r="P31" s="51">
        <v>0</v>
      </c>
      <c r="Q31" s="51" t="s">
        <v>136</v>
      </c>
      <c r="R31" s="51"/>
      <c r="S31" s="51" t="s">
        <v>144</v>
      </c>
      <c r="T31" s="51">
        <v>0</v>
      </c>
      <c r="U31" s="51" t="s">
        <v>138</v>
      </c>
      <c r="V31" s="48" t="s">
        <v>143</v>
      </c>
      <c r="W31" s="48">
        <f>T31*0.1</f>
        <v>0</v>
      </c>
      <c r="X31" s="49" t="s">
        <v>136</v>
      </c>
    </row>
    <row r="32" spans="15:24">
      <c r="O32" s="50" t="s">
        <v>145</v>
      </c>
      <c r="P32" s="51">
        <v>0</v>
      </c>
      <c r="Q32" s="51" t="s">
        <v>136</v>
      </c>
      <c r="R32" s="51"/>
      <c r="S32" s="51"/>
      <c r="T32" s="51"/>
      <c r="U32" s="51"/>
      <c r="V32" s="42"/>
      <c r="W32" s="42"/>
      <c r="X32" s="43"/>
    </row>
    <row r="33" spans="15:24" ht="15.75" thickBot="1">
      <c r="O33" s="44"/>
      <c r="P33" s="42"/>
      <c r="Q33" s="42"/>
      <c r="R33" s="42"/>
      <c r="S33" s="42"/>
      <c r="T33" s="42"/>
      <c r="U33" s="42"/>
      <c r="V33" s="42"/>
      <c r="W33" s="42"/>
      <c r="X33" s="52"/>
    </row>
    <row r="34" spans="15:24" ht="15.75" thickBot="1">
      <c r="O34" s="44"/>
      <c r="P34" s="42"/>
      <c r="Q34" s="146" t="s">
        <v>146</v>
      </c>
      <c r="R34" s="147"/>
      <c r="S34" s="147"/>
      <c r="T34" s="147"/>
      <c r="U34" s="147"/>
      <c r="V34" s="147"/>
      <c r="W34" s="147"/>
      <c r="X34" s="148"/>
    </row>
    <row r="35" spans="15:24" ht="15.75" thickBot="1">
      <c r="O35" s="44"/>
      <c r="P35" s="42"/>
      <c r="Q35" s="53" t="s">
        <v>122</v>
      </c>
      <c r="R35" s="51"/>
      <c r="S35" s="51"/>
      <c r="T35" s="51"/>
      <c r="U35" s="53" t="s">
        <v>123</v>
      </c>
      <c r="V35" s="51"/>
      <c r="W35" s="51"/>
      <c r="X35" s="54"/>
    </row>
    <row r="36" spans="15:24">
      <c r="O36" s="149" t="s">
        <v>147</v>
      </c>
      <c r="P36" s="150"/>
      <c r="Q36" s="55" t="s">
        <v>141</v>
      </c>
      <c r="R36" s="56">
        <f>P29+W29</f>
        <v>0</v>
      </c>
      <c r="S36" s="57" t="s">
        <v>136</v>
      </c>
      <c r="T36" s="51"/>
      <c r="U36" s="55" t="s">
        <v>148</v>
      </c>
      <c r="V36" s="57">
        <v>0</v>
      </c>
      <c r="W36" s="57" t="s">
        <v>136</v>
      </c>
      <c r="X36" s="54"/>
    </row>
    <row r="37" spans="15:24" ht="15.75" thickBot="1">
      <c r="O37" s="149"/>
      <c r="P37" s="150"/>
      <c r="Q37" s="40" t="s">
        <v>142</v>
      </c>
      <c r="R37" s="41">
        <f>P30+W30</f>
        <v>0</v>
      </c>
      <c r="S37" s="58" t="s">
        <v>136</v>
      </c>
      <c r="T37" s="51"/>
      <c r="U37" s="59" t="s">
        <v>145</v>
      </c>
      <c r="V37" s="60">
        <v>0</v>
      </c>
      <c r="W37" s="60" t="s">
        <v>136</v>
      </c>
      <c r="X37" s="54"/>
    </row>
    <row r="38" spans="15:24">
      <c r="O38" s="149"/>
      <c r="P38" s="150"/>
      <c r="Q38" s="40" t="s">
        <v>144</v>
      </c>
      <c r="R38" s="41">
        <f>P31+W31</f>
        <v>0</v>
      </c>
      <c r="S38" s="58" t="s">
        <v>136</v>
      </c>
      <c r="T38" s="51"/>
      <c r="U38" s="51"/>
      <c r="V38" s="51"/>
      <c r="W38" s="51"/>
      <c r="X38" s="54"/>
    </row>
    <row r="39" spans="15:24" ht="15.75" thickBot="1">
      <c r="O39" s="151"/>
      <c r="P39" s="152"/>
      <c r="Q39" s="59" t="s">
        <v>145</v>
      </c>
      <c r="R39" s="61">
        <f>P32</f>
        <v>0</v>
      </c>
      <c r="S39" s="60" t="s">
        <v>136</v>
      </c>
      <c r="T39" s="62"/>
      <c r="U39" s="62"/>
      <c r="V39" s="62"/>
      <c r="W39" s="62"/>
      <c r="X39" s="63"/>
    </row>
  </sheetData>
  <mergeCells count="8">
    <mergeCell ref="O21:X21"/>
    <mergeCell ref="Q34:X34"/>
    <mergeCell ref="O36:P39"/>
    <mergeCell ref="C4:L4"/>
    <mergeCell ref="O5:S5"/>
    <mergeCell ref="Q6:S6"/>
    <mergeCell ref="O12:S12"/>
    <mergeCell ref="Q13:S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34E2-FE9B-4D6D-8571-2D551D478864}">
  <dimension ref="B3:K52"/>
  <sheetViews>
    <sheetView topLeftCell="A12" workbookViewId="0">
      <selection activeCell="N17" sqref="N17"/>
    </sheetView>
  </sheetViews>
  <sheetFormatPr baseColWidth="10" defaultRowHeight="15"/>
  <cols>
    <col min="2" max="2" width="12.7109375" bestFit="1" customWidth="1"/>
    <col min="3" max="3" width="69.5703125" customWidth="1"/>
    <col min="4" max="4" width="7.7109375" customWidth="1"/>
    <col min="5" max="5" width="16.28515625" customWidth="1"/>
    <col min="7" max="7" width="16.85546875" customWidth="1"/>
  </cols>
  <sheetData>
    <row r="3" spans="2:7" ht="15" customHeight="1" thickBot="1">
      <c r="C3" s="72"/>
      <c r="D3" s="72"/>
      <c r="E3" s="72"/>
      <c r="F3" s="72"/>
      <c r="G3" s="72"/>
    </row>
    <row r="4" spans="2:7" ht="15" customHeight="1" thickBot="1">
      <c r="B4" s="153" t="s">
        <v>151</v>
      </c>
      <c r="C4" s="154"/>
      <c r="D4" s="154"/>
      <c r="E4" s="154"/>
      <c r="F4" s="154"/>
      <c r="G4" s="155"/>
    </row>
    <row r="5" spans="2:7" ht="15.75">
      <c r="B5" s="103" t="s">
        <v>0</v>
      </c>
      <c r="C5" s="104" t="s">
        <v>1</v>
      </c>
      <c r="D5" s="104" t="s">
        <v>2</v>
      </c>
      <c r="E5" s="105" t="s">
        <v>3</v>
      </c>
      <c r="F5" s="105" t="s">
        <v>4</v>
      </c>
      <c r="G5" s="106" t="s">
        <v>5</v>
      </c>
    </row>
    <row r="6" spans="2:7" ht="15.75">
      <c r="B6" s="107" t="s">
        <v>7</v>
      </c>
      <c r="C6" s="94" t="s">
        <v>8</v>
      </c>
      <c r="D6" s="100"/>
      <c r="E6" s="101"/>
      <c r="F6" s="93"/>
      <c r="G6" s="108">
        <f>SUM(G7:G11)</f>
        <v>0</v>
      </c>
    </row>
    <row r="7" spans="2:7">
      <c r="B7" s="32" t="s">
        <v>9</v>
      </c>
      <c r="C7" s="1" t="s">
        <v>10</v>
      </c>
      <c r="D7" s="2" t="s">
        <v>11</v>
      </c>
      <c r="E7" s="5">
        <v>25000</v>
      </c>
      <c r="F7" s="4"/>
      <c r="G7" s="33">
        <f>E7*F7</f>
        <v>0</v>
      </c>
    </row>
    <row r="8" spans="2:7">
      <c r="B8" s="32" t="s">
        <v>12</v>
      </c>
      <c r="C8" s="1" t="s">
        <v>13</v>
      </c>
      <c r="D8" s="2" t="s">
        <v>11</v>
      </c>
      <c r="E8" s="5">
        <v>25500</v>
      </c>
      <c r="F8" s="4"/>
      <c r="G8" s="33">
        <f t="shared" ref="G8:G10" si="0">E8*F8</f>
        <v>0</v>
      </c>
    </row>
    <row r="9" spans="2:7">
      <c r="B9" s="32" t="s">
        <v>14</v>
      </c>
      <c r="C9" s="1" t="s">
        <v>15</v>
      </c>
      <c r="D9" s="2" t="s">
        <v>16</v>
      </c>
      <c r="E9" s="5">
        <v>6300</v>
      </c>
      <c r="F9" s="6"/>
      <c r="G9" s="33">
        <f t="shared" si="0"/>
        <v>0</v>
      </c>
    </row>
    <row r="10" spans="2:7">
      <c r="B10" s="32" t="s">
        <v>17</v>
      </c>
      <c r="C10" s="1" t="s">
        <v>18</v>
      </c>
      <c r="D10" s="2" t="s">
        <v>16</v>
      </c>
      <c r="E10" s="5">
        <v>8400</v>
      </c>
      <c r="F10" s="4"/>
      <c r="G10" s="33">
        <f t="shared" si="0"/>
        <v>0</v>
      </c>
    </row>
    <row r="11" spans="2:7">
      <c r="B11" s="32" t="s">
        <v>19</v>
      </c>
      <c r="C11" s="1" t="s">
        <v>20</v>
      </c>
      <c r="D11" s="2" t="s">
        <v>16</v>
      </c>
      <c r="E11" s="5">
        <v>8000</v>
      </c>
      <c r="F11" s="4"/>
      <c r="G11" s="33">
        <f>F11*E11</f>
        <v>0</v>
      </c>
    </row>
    <row r="12" spans="2:7" ht="15.75">
      <c r="B12" s="107" t="s">
        <v>22</v>
      </c>
      <c r="C12" s="94" t="s">
        <v>23</v>
      </c>
      <c r="D12" s="111" t="s">
        <v>6</v>
      </c>
      <c r="E12" s="112"/>
      <c r="F12" s="113"/>
      <c r="G12" s="109">
        <f>G13</f>
        <v>0</v>
      </c>
    </row>
    <row r="13" spans="2:7" ht="15.75">
      <c r="B13" s="77" t="s">
        <v>24</v>
      </c>
      <c r="C13" s="65" t="s">
        <v>25</v>
      </c>
      <c r="D13" s="66" t="s">
        <v>21</v>
      </c>
      <c r="E13" s="87">
        <v>15000</v>
      </c>
      <c r="F13" s="67"/>
      <c r="G13" s="78">
        <f>E13*F13</f>
        <v>0</v>
      </c>
    </row>
    <row r="14" spans="2:7" ht="15.75">
      <c r="B14" s="107" t="s">
        <v>27</v>
      </c>
      <c r="C14" s="94" t="s">
        <v>28</v>
      </c>
      <c r="D14" s="111" t="s">
        <v>6</v>
      </c>
      <c r="E14" s="114"/>
      <c r="F14" s="115"/>
      <c r="G14" s="109">
        <f>SUM(G15:G16)</f>
        <v>0</v>
      </c>
    </row>
    <row r="15" spans="2:7" ht="15.75">
      <c r="B15" s="77" t="s">
        <v>31</v>
      </c>
      <c r="C15" s="65" t="s">
        <v>32</v>
      </c>
      <c r="D15" s="66" t="s">
        <v>43</v>
      </c>
      <c r="E15" s="87">
        <v>380000</v>
      </c>
      <c r="F15" s="71"/>
      <c r="G15" s="78">
        <f t="shared" ref="G15:G16" si="1">E15*F15</f>
        <v>0</v>
      </c>
    </row>
    <row r="16" spans="2:7" ht="15.75">
      <c r="B16" s="77" t="s">
        <v>29</v>
      </c>
      <c r="C16" s="65" t="s">
        <v>30</v>
      </c>
      <c r="D16" s="66" t="s">
        <v>26</v>
      </c>
      <c r="E16" s="87">
        <v>18000</v>
      </c>
      <c r="F16" s="71"/>
      <c r="G16" s="78">
        <f t="shared" si="1"/>
        <v>0</v>
      </c>
    </row>
    <row r="17" spans="2:7" ht="16.5" customHeight="1">
      <c r="B17" s="107" t="s">
        <v>33</v>
      </c>
      <c r="C17" s="94" t="s">
        <v>34</v>
      </c>
      <c r="D17" s="100" t="s">
        <v>6</v>
      </c>
      <c r="E17" s="101"/>
      <c r="F17" s="93"/>
      <c r="G17" s="108">
        <f>SUM(G18:G18)</f>
        <v>0</v>
      </c>
    </row>
    <row r="18" spans="2:7">
      <c r="B18" s="32" t="s">
        <v>35</v>
      </c>
      <c r="C18" s="1" t="s">
        <v>36</v>
      </c>
      <c r="D18" s="2" t="s">
        <v>16</v>
      </c>
      <c r="E18" s="9">
        <v>14500</v>
      </c>
      <c r="F18" s="4"/>
      <c r="G18" s="34">
        <f t="shared" ref="G18" si="2">E18*F18</f>
        <v>0</v>
      </c>
    </row>
    <row r="19" spans="2:7" ht="15.75">
      <c r="B19" s="107" t="s">
        <v>37</v>
      </c>
      <c r="C19" s="94" t="s">
        <v>38</v>
      </c>
      <c r="D19" s="111" t="s">
        <v>6</v>
      </c>
      <c r="E19" s="114"/>
      <c r="F19" s="115"/>
      <c r="G19" s="109">
        <f>SUM(G20:G21)</f>
        <v>0</v>
      </c>
    </row>
    <row r="20" spans="2:7" ht="15.75">
      <c r="B20" s="77" t="s">
        <v>41</v>
      </c>
      <c r="C20" s="68" t="s">
        <v>42</v>
      </c>
      <c r="D20" s="66" t="s">
        <v>26</v>
      </c>
      <c r="E20" s="69">
        <v>8000</v>
      </c>
      <c r="F20" s="70"/>
      <c r="G20" s="78">
        <f>F20*E20</f>
        <v>0</v>
      </c>
    </row>
    <row r="21" spans="2:7" ht="15.75">
      <c r="B21" s="77" t="s">
        <v>39</v>
      </c>
      <c r="C21" s="68" t="s">
        <v>40</v>
      </c>
      <c r="D21" s="66" t="s">
        <v>26</v>
      </c>
      <c r="E21" s="87">
        <v>28000</v>
      </c>
      <c r="F21" s="71"/>
      <c r="G21" s="78">
        <f t="shared" ref="G21:G23" si="3">E21*F21</f>
        <v>0</v>
      </c>
    </row>
    <row r="22" spans="2:7">
      <c r="B22" s="32" t="s">
        <v>44</v>
      </c>
      <c r="C22" s="7" t="s">
        <v>45</v>
      </c>
      <c r="D22" s="2" t="s">
        <v>26</v>
      </c>
      <c r="E22" s="9">
        <v>5000</v>
      </c>
      <c r="F22" s="73"/>
      <c r="G22" s="33">
        <f t="shared" si="3"/>
        <v>0</v>
      </c>
    </row>
    <row r="23" spans="2:7">
      <c r="B23" s="32" t="s">
        <v>46</v>
      </c>
      <c r="C23" s="8" t="s">
        <v>47</v>
      </c>
      <c r="D23" s="2" t="s">
        <v>16</v>
      </c>
      <c r="E23" s="9">
        <v>12000</v>
      </c>
      <c r="F23" s="73"/>
      <c r="G23" s="33">
        <f t="shared" si="3"/>
        <v>0</v>
      </c>
    </row>
    <row r="24" spans="2:7" ht="15.75">
      <c r="B24" s="107" t="s">
        <v>48</v>
      </c>
      <c r="C24" s="94" t="s">
        <v>49</v>
      </c>
      <c r="D24" s="100" t="s">
        <v>6</v>
      </c>
      <c r="E24" s="101"/>
      <c r="F24" s="93"/>
      <c r="G24" s="108">
        <f>SUM(G25:G30)</f>
        <v>0</v>
      </c>
    </row>
    <row r="25" spans="2:7">
      <c r="B25" s="32" t="s">
        <v>50</v>
      </c>
      <c r="C25" s="1" t="s">
        <v>51</v>
      </c>
      <c r="D25" s="2" t="s">
        <v>16</v>
      </c>
      <c r="E25" s="3">
        <v>11000</v>
      </c>
      <c r="F25" s="6"/>
      <c r="G25" s="33">
        <f>E25*F25</f>
        <v>0</v>
      </c>
    </row>
    <row r="26" spans="2:7">
      <c r="B26" s="32" t="s">
        <v>52</v>
      </c>
      <c r="C26" s="1" t="s">
        <v>53</v>
      </c>
      <c r="D26" s="2" t="s">
        <v>16</v>
      </c>
      <c r="E26" s="3">
        <v>14500</v>
      </c>
      <c r="F26" s="6"/>
      <c r="G26" s="33">
        <f t="shared" ref="G26:G28" si="4">E26*F26</f>
        <v>0</v>
      </c>
    </row>
    <row r="27" spans="2:7" ht="31.5">
      <c r="B27" s="77" t="s">
        <v>54</v>
      </c>
      <c r="C27" s="65" t="s">
        <v>55</v>
      </c>
      <c r="D27" s="66" t="s">
        <v>16</v>
      </c>
      <c r="E27" s="69">
        <v>3600</v>
      </c>
      <c r="F27" s="70"/>
      <c r="G27" s="78">
        <f t="shared" si="4"/>
        <v>0</v>
      </c>
    </row>
    <row r="28" spans="2:7" ht="31.5">
      <c r="B28" s="77" t="s">
        <v>56</v>
      </c>
      <c r="C28" s="65" t="s">
        <v>57</v>
      </c>
      <c r="D28" s="66" t="s">
        <v>16</v>
      </c>
      <c r="E28" s="69">
        <v>3600</v>
      </c>
      <c r="F28" s="67"/>
      <c r="G28" s="78">
        <f t="shared" si="4"/>
        <v>0</v>
      </c>
    </row>
    <row r="29" spans="2:7" ht="31.5">
      <c r="B29" s="77" t="s">
        <v>58</v>
      </c>
      <c r="C29" s="65" t="s">
        <v>59</v>
      </c>
      <c r="D29" s="76"/>
      <c r="E29" s="69">
        <v>3600</v>
      </c>
      <c r="F29" s="70"/>
      <c r="G29" s="78">
        <f>E29*F29</f>
        <v>0</v>
      </c>
    </row>
    <row r="30" spans="2:7" ht="15.75">
      <c r="B30" s="77" t="s">
        <v>149</v>
      </c>
      <c r="C30" s="65" t="s">
        <v>150</v>
      </c>
      <c r="D30" s="66" t="s">
        <v>16</v>
      </c>
      <c r="E30" s="87">
        <v>4500</v>
      </c>
      <c r="F30" s="67"/>
      <c r="G30" s="78">
        <f>E30*F30</f>
        <v>0</v>
      </c>
    </row>
    <row r="31" spans="2:7" ht="15.75">
      <c r="B31" s="107" t="s">
        <v>60</v>
      </c>
      <c r="C31" s="94" t="s">
        <v>61</v>
      </c>
      <c r="D31" s="100" t="s">
        <v>6</v>
      </c>
      <c r="E31" s="101"/>
      <c r="F31" s="93"/>
      <c r="G31" s="108">
        <f>SUM(G32:G34)</f>
        <v>0</v>
      </c>
    </row>
    <row r="32" spans="2:7">
      <c r="B32" s="35" t="s">
        <v>62</v>
      </c>
      <c r="C32" s="1" t="s">
        <v>63</v>
      </c>
      <c r="D32" s="2" t="s">
        <v>16</v>
      </c>
      <c r="E32" s="3">
        <v>14500</v>
      </c>
      <c r="F32" s="6"/>
      <c r="G32" s="33">
        <f t="shared" ref="G32:G34" si="5">E32*F32</f>
        <v>0</v>
      </c>
    </row>
    <row r="33" spans="2:11">
      <c r="B33" s="35" t="s">
        <v>64</v>
      </c>
      <c r="C33" s="1" t="s">
        <v>65</v>
      </c>
      <c r="D33" s="2" t="s">
        <v>26</v>
      </c>
      <c r="E33" s="3">
        <v>7000</v>
      </c>
      <c r="F33" s="6"/>
      <c r="G33" s="33">
        <f t="shared" si="5"/>
        <v>0</v>
      </c>
    </row>
    <row r="34" spans="2:11">
      <c r="B34" s="35" t="s">
        <v>66</v>
      </c>
      <c r="C34" s="1" t="s">
        <v>67</v>
      </c>
      <c r="D34" s="2" t="s">
        <v>16</v>
      </c>
      <c r="E34" s="3">
        <v>9200</v>
      </c>
      <c r="F34" s="6"/>
      <c r="G34" s="33">
        <f t="shared" si="5"/>
        <v>0</v>
      </c>
    </row>
    <row r="35" spans="2:11" ht="15.75">
      <c r="B35" s="107" t="s">
        <v>68</v>
      </c>
      <c r="C35" s="94" t="s">
        <v>69</v>
      </c>
      <c r="D35" s="116"/>
      <c r="E35" s="117"/>
      <c r="F35" s="118"/>
      <c r="G35" s="108">
        <f>SUM(G36:G37)</f>
        <v>0</v>
      </c>
    </row>
    <row r="36" spans="2:11" ht="45">
      <c r="B36" s="36" t="s">
        <v>70</v>
      </c>
      <c r="C36" s="8" t="s">
        <v>71</v>
      </c>
      <c r="D36" s="2" t="s">
        <v>43</v>
      </c>
      <c r="E36" s="9">
        <v>60000</v>
      </c>
      <c r="F36" s="6"/>
      <c r="G36" s="33">
        <f>E36*F36</f>
        <v>0</v>
      </c>
    </row>
    <row r="37" spans="2:11">
      <c r="B37" s="36" t="s">
        <v>72</v>
      </c>
      <c r="C37" s="7" t="s">
        <v>73</v>
      </c>
      <c r="D37" s="2" t="s">
        <v>43</v>
      </c>
      <c r="E37" s="9">
        <v>18000</v>
      </c>
      <c r="F37" s="6"/>
      <c r="G37" s="33">
        <f t="shared" ref="G37" si="6">E37*F37</f>
        <v>0</v>
      </c>
    </row>
    <row r="38" spans="2:11" ht="15.75">
      <c r="B38" s="107" t="s">
        <v>74</v>
      </c>
      <c r="C38" s="94" t="s">
        <v>75</v>
      </c>
      <c r="D38" s="116"/>
      <c r="E38" s="117"/>
      <c r="F38" s="118"/>
      <c r="G38" s="108">
        <f>SUM(G39:G40)</f>
        <v>0</v>
      </c>
    </row>
    <row r="39" spans="2:11" ht="30">
      <c r="B39" s="36" t="s">
        <v>76</v>
      </c>
      <c r="C39" s="8" t="s">
        <v>77</v>
      </c>
      <c r="D39" s="2" t="s">
        <v>43</v>
      </c>
      <c r="E39" s="9">
        <v>60000</v>
      </c>
      <c r="F39" s="6"/>
      <c r="G39" s="33">
        <f t="shared" ref="G39:G40" si="7">E39*F39</f>
        <v>0</v>
      </c>
    </row>
    <row r="40" spans="2:11">
      <c r="B40" s="36" t="s">
        <v>78</v>
      </c>
      <c r="C40" s="8" t="s">
        <v>79</v>
      </c>
      <c r="D40" s="2" t="s">
        <v>26</v>
      </c>
      <c r="E40" s="3">
        <v>10000</v>
      </c>
      <c r="F40" s="6"/>
      <c r="G40" s="33">
        <f t="shared" si="7"/>
        <v>0</v>
      </c>
    </row>
    <row r="41" spans="2:11" ht="15.75">
      <c r="B41" s="107" t="s">
        <v>80</v>
      </c>
      <c r="C41" s="94" t="s">
        <v>81</v>
      </c>
      <c r="D41" s="100" t="s">
        <v>6</v>
      </c>
      <c r="E41" s="101"/>
      <c r="F41" s="102"/>
      <c r="G41" s="108">
        <f>SUM(G42:G44)</f>
        <v>0</v>
      </c>
    </row>
    <row r="42" spans="2:11" ht="45">
      <c r="B42" s="36" t="s">
        <v>82</v>
      </c>
      <c r="C42" s="10" t="s">
        <v>83</v>
      </c>
      <c r="D42" s="2" t="s">
        <v>84</v>
      </c>
      <c r="E42" s="3">
        <v>26000</v>
      </c>
      <c r="F42" s="73"/>
      <c r="G42" s="33">
        <f>E42*F42</f>
        <v>0</v>
      </c>
      <c r="K42" s="110"/>
    </row>
    <row r="43" spans="2:11" ht="45">
      <c r="B43" s="36" t="s">
        <v>85</v>
      </c>
      <c r="C43" s="10" t="s">
        <v>86</v>
      </c>
      <c r="D43" s="2" t="s">
        <v>84</v>
      </c>
      <c r="E43" s="3">
        <v>26000</v>
      </c>
      <c r="F43" s="73"/>
      <c r="G43" s="33">
        <f t="shared" ref="G43:G44" si="8">E43*F43</f>
        <v>0</v>
      </c>
    </row>
    <row r="44" spans="2:11" ht="30">
      <c r="B44" s="79" t="s">
        <v>87</v>
      </c>
      <c r="C44" s="75" t="s">
        <v>88</v>
      </c>
      <c r="D44" s="2" t="s">
        <v>43</v>
      </c>
      <c r="E44" s="9">
        <v>60000</v>
      </c>
      <c r="F44" s="71"/>
      <c r="G44" s="78">
        <f t="shared" si="8"/>
        <v>0</v>
      </c>
    </row>
    <row r="45" spans="2:11" ht="15.75">
      <c r="B45" s="107" t="s">
        <v>89</v>
      </c>
      <c r="C45" s="94" t="s">
        <v>90</v>
      </c>
      <c r="D45" s="100" t="s">
        <v>6</v>
      </c>
      <c r="E45" s="101"/>
      <c r="F45" s="93"/>
      <c r="G45" s="108">
        <f>SUM(G46:G51)</f>
        <v>0</v>
      </c>
    </row>
    <row r="46" spans="2:11">
      <c r="B46" s="36" t="s">
        <v>91</v>
      </c>
      <c r="C46" s="8" t="s">
        <v>92</v>
      </c>
      <c r="D46" s="2" t="s">
        <v>43</v>
      </c>
      <c r="E46" s="3">
        <v>11000</v>
      </c>
      <c r="F46" s="4"/>
      <c r="G46" s="33">
        <f t="shared" ref="G46:G49" si="9">E46*F46</f>
        <v>0</v>
      </c>
    </row>
    <row r="47" spans="2:11">
      <c r="B47" s="36" t="s">
        <v>93</v>
      </c>
      <c r="C47" s="8" t="s">
        <v>94</v>
      </c>
      <c r="D47" s="2" t="s">
        <v>43</v>
      </c>
      <c r="E47" s="3">
        <v>11000</v>
      </c>
      <c r="F47" s="4"/>
      <c r="G47" s="33">
        <f t="shared" si="9"/>
        <v>0</v>
      </c>
    </row>
    <row r="48" spans="2:11">
      <c r="B48" s="36" t="s">
        <v>95</v>
      </c>
      <c r="C48" s="8" t="s">
        <v>96</v>
      </c>
      <c r="D48" s="2" t="s">
        <v>43</v>
      </c>
      <c r="E48" s="3">
        <v>11000</v>
      </c>
      <c r="F48" s="4"/>
      <c r="G48" s="33">
        <f t="shared" si="9"/>
        <v>0</v>
      </c>
    </row>
    <row r="49" spans="2:7">
      <c r="B49" s="36" t="s">
        <v>97</v>
      </c>
      <c r="C49" s="8" t="s">
        <v>98</v>
      </c>
      <c r="D49" s="2" t="s">
        <v>43</v>
      </c>
      <c r="E49" s="3">
        <v>11000</v>
      </c>
      <c r="F49" s="4"/>
      <c r="G49" s="33">
        <f t="shared" si="9"/>
        <v>0</v>
      </c>
    </row>
    <row r="50" spans="2:7" ht="15.75">
      <c r="B50" s="36" t="s">
        <v>99</v>
      </c>
      <c r="C50" s="8" t="s">
        <v>100</v>
      </c>
      <c r="D50" s="2" t="s">
        <v>26</v>
      </c>
      <c r="E50" s="3">
        <v>6000</v>
      </c>
      <c r="F50" s="74"/>
      <c r="G50" s="80">
        <f>E50*F50</f>
        <v>0</v>
      </c>
    </row>
    <row r="51" spans="2:7" ht="15.75" thickBot="1">
      <c r="B51" s="81" t="s">
        <v>101</v>
      </c>
      <c r="C51" s="82" t="s">
        <v>102</v>
      </c>
      <c r="D51" s="83" t="s">
        <v>43</v>
      </c>
      <c r="E51" s="84">
        <v>11000</v>
      </c>
      <c r="F51" s="85"/>
      <c r="G51" s="86">
        <f>E51*F51</f>
        <v>0</v>
      </c>
    </row>
    <row r="52" spans="2:7" ht="18.75" thickBot="1">
      <c r="B52" s="123" t="s">
        <v>125</v>
      </c>
      <c r="C52" s="124"/>
      <c r="D52" s="125"/>
      <c r="E52" s="135">
        <f>G45+G42+G39+G35+G32+G30+G25</f>
        <v>0</v>
      </c>
      <c r="F52" s="135"/>
      <c r="G52" s="136"/>
    </row>
  </sheetData>
  <mergeCells count="3">
    <mergeCell ref="B4:G4"/>
    <mergeCell ref="B52:D52"/>
    <mergeCell ref="E52:G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9DC4-0334-4531-8F73-5A5EB828F41D}">
  <dimension ref="C4:F11"/>
  <sheetViews>
    <sheetView workbookViewId="0">
      <selection activeCell="C5" sqref="C5:F11"/>
    </sheetView>
  </sheetViews>
  <sheetFormatPr baseColWidth="10" defaultRowHeight="15"/>
  <cols>
    <col min="4" max="4" width="37.5703125" bestFit="1" customWidth="1"/>
  </cols>
  <sheetData>
    <row r="4" spans="3:6" ht="15.75" thickBot="1"/>
    <row r="5" spans="3:6" ht="15.75" thickBot="1">
      <c r="C5" s="95" t="s">
        <v>152</v>
      </c>
      <c r="D5" s="96" t="s">
        <v>153</v>
      </c>
      <c r="E5" s="130" t="s">
        <v>157</v>
      </c>
      <c r="F5" s="129"/>
    </row>
    <row r="6" spans="3:6">
      <c r="C6" s="20">
        <v>0.1</v>
      </c>
      <c r="D6" s="18" t="s">
        <v>159</v>
      </c>
      <c r="E6" s="131">
        <v>0</v>
      </c>
      <c r="F6" s="132"/>
    </row>
    <row r="7" spans="3:6">
      <c r="C7" s="21">
        <v>0.2</v>
      </c>
      <c r="D7" s="12" t="s">
        <v>154</v>
      </c>
      <c r="E7" s="133">
        <v>0</v>
      </c>
      <c r="F7" s="134"/>
    </row>
    <row r="8" spans="3:6">
      <c r="C8" s="21">
        <v>0.3</v>
      </c>
      <c r="D8" s="12" t="s">
        <v>158</v>
      </c>
      <c r="E8" s="133">
        <v>0</v>
      </c>
      <c r="F8" s="134"/>
    </row>
    <row r="9" spans="3:6" ht="15.75" thickBot="1">
      <c r="C9" s="23">
        <v>0.4</v>
      </c>
      <c r="D9" s="25" t="s">
        <v>155</v>
      </c>
      <c r="E9" s="126">
        <v>0</v>
      </c>
      <c r="F9" s="127"/>
    </row>
    <row r="10" spans="3:6" ht="15.75" thickBot="1">
      <c r="C10" s="121"/>
      <c r="D10" s="95" t="s">
        <v>156</v>
      </c>
      <c r="E10" s="128">
        <f>E9-E8-E7-E6</f>
        <v>0</v>
      </c>
      <c r="F10" s="129"/>
    </row>
    <row r="11" spans="3:6" ht="15.75" thickBot="1">
      <c r="C11" s="122"/>
      <c r="D11" s="95" t="s">
        <v>178</v>
      </c>
      <c r="E11" s="156" t="e">
        <f>(E10+E8)/E9</f>
        <v>#DIV/0!</v>
      </c>
      <c r="F11" s="157"/>
    </row>
  </sheetData>
  <mergeCells count="8">
    <mergeCell ref="E11:F11"/>
    <mergeCell ref="C10:C11"/>
    <mergeCell ref="E10:F10"/>
    <mergeCell ref="E5:F5"/>
    <mergeCell ref="E6:F6"/>
    <mergeCell ref="E7:F7"/>
    <mergeCell ref="E8:F8"/>
    <mergeCell ref="E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B8F3-CAD2-4F88-AFEE-DB8757A3B801}">
  <dimension ref="E2:AZ19"/>
  <sheetViews>
    <sheetView topLeftCell="D9" zoomScale="130" zoomScaleNormal="130" workbookViewId="0">
      <selection activeCell="E3" sqref="E3:AZ14"/>
    </sheetView>
  </sheetViews>
  <sheetFormatPr baseColWidth="10" defaultRowHeight="15"/>
  <cols>
    <col min="4" max="4" width="8.42578125" customWidth="1"/>
    <col min="7" max="7" width="15" customWidth="1"/>
    <col min="8" max="31" width="3" bestFit="1" customWidth="1"/>
    <col min="32" max="52" width="3.28515625" bestFit="1" customWidth="1"/>
  </cols>
  <sheetData>
    <row r="2" spans="5:52" ht="15.75" thickBot="1"/>
    <row r="3" spans="5:52">
      <c r="E3" s="171"/>
      <c r="F3" s="172"/>
      <c r="G3" s="173"/>
      <c r="H3" s="162" t="s">
        <v>161</v>
      </c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4"/>
    </row>
    <row r="4" spans="5:52">
      <c r="E4" s="165" t="s">
        <v>160</v>
      </c>
      <c r="F4" s="166"/>
      <c r="G4" s="167"/>
      <c r="H4" s="88">
        <v>1</v>
      </c>
      <c r="I4" s="88">
        <v>2</v>
      </c>
      <c r="J4" s="88">
        <v>3</v>
      </c>
      <c r="K4" s="88">
        <v>4</v>
      </c>
      <c r="L4" s="88">
        <v>5</v>
      </c>
      <c r="M4" s="88">
        <v>6</v>
      </c>
      <c r="N4" s="90">
        <v>7</v>
      </c>
      <c r="O4" s="88">
        <v>8</v>
      </c>
      <c r="P4" s="88">
        <v>9</v>
      </c>
      <c r="Q4" s="88">
        <v>10</v>
      </c>
      <c r="R4" s="88">
        <v>11</v>
      </c>
      <c r="S4" s="88">
        <v>12</v>
      </c>
      <c r="T4" s="88">
        <v>13</v>
      </c>
      <c r="U4" s="90">
        <v>14</v>
      </c>
      <c r="V4" s="88">
        <v>15</v>
      </c>
      <c r="W4" s="88">
        <v>16</v>
      </c>
      <c r="X4" s="88">
        <v>17</v>
      </c>
      <c r="Y4" s="88">
        <v>18</v>
      </c>
      <c r="Z4" s="88">
        <v>19</v>
      </c>
      <c r="AA4" s="88">
        <v>20</v>
      </c>
      <c r="AB4" s="90">
        <v>21</v>
      </c>
      <c r="AC4" s="88">
        <v>22</v>
      </c>
      <c r="AD4" s="88">
        <v>23</v>
      </c>
      <c r="AE4" s="88">
        <v>24</v>
      </c>
      <c r="AF4" s="88">
        <v>25</v>
      </c>
      <c r="AG4" s="88">
        <v>26</v>
      </c>
      <c r="AH4" s="88">
        <v>27</v>
      </c>
      <c r="AI4" s="90">
        <v>28</v>
      </c>
      <c r="AJ4" s="88">
        <v>29</v>
      </c>
      <c r="AK4" s="88">
        <v>30</v>
      </c>
      <c r="AL4" s="88">
        <v>31</v>
      </c>
      <c r="AM4" s="88">
        <v>32</v>
      </c>
      <c r="AN4" s="88">
        <v>33</v>
      </c>
      <c r="AO4" s="88">
        <v>34</v>
      </c>
      <c r="AP4" s="90">
        <v>35</v>
      </c>
      <c r="AQ4" s="88">
        <v>36</v>
      </c>
      <c r="AR4" s="88">
        <v>37</v>
      </c>
      <c r="AS4" s="88">
        <v>38</v>
      </c>
      <c r="AT4" s="88">
        <v>39</v>
      </c>
      <c r="AU4" s="88">
        <v>40</v>
      </c>
      <c r="AV4" s="88">
        <v>41</v>
      </c>
      <c r="AW4" s="90">
        <v>42</v>
      </c>
      <c r="AX4" s="88">
        <v>43</v>
      </c>
      <c r="AY4" s="88">
        <v>44</v>
      </c>
      <c r="AZ4" s="89">
        <v>45</v>
      </c>
    </row>
    <row r="5" spans="5:52">
      <c r="E5" s="168"/>
      <c r="F5" s="169"/>
      <c r="G5" s="170"/>
      <c r="H5" s="88" t="s">
        <v>162</v>
      </c>
      <c r="I5" s="88" t="s">
        <v>163</v>
      </c>
      <c r="J5" s="88" t="s">
        <v>164</v>
      </c>
      <c r="K5" s="88" t="s">
        <v>165</v>
      </c>
      <c r="L5" s="88" t="s">
        <v>166</v>
      </c>
      <c r="M5" s="88" t="s">
        <v>167</v>
      </c>
      <c r="N5" s="90" t="s">
        <v>168</v>
      </c>
      <c r="O5" s="88" t="s">
        <v>162</v>
      </c>
      <c r="P5" s="88" t="s">
        <v>163</v>
      </c>
      <c r="Q5" s="88" t="s">
        <v>164</v>
      </c>
      <c r="R5" s="88" t="s">
        <v>165</v>
      </c>
      <c r="S5" s="88" t="s">
        <v>166</v>
      </c>
      <c r="T5" s="88" t="s">
        <v>167</v>
      </c>
      <c r="U5" s="90" t="s">
        <v>168</v>
      </c>
      <c r="V5" s="88" t="s">
        <v>162</v>
      </c>
      <c r="W5" s="88" t="s">
        <v>163</v>
      </c>
      <c r="X5" s="88" t="s">
        <v>164</v>
      </c>
      <c r="Y5" s="88" t="s">
        <v>165</v>
      </c>
      <c r="Z5" s="88" t="s">
        <v>166</v>
      </c>
      <c r="AA5" s="88" t="s">
        <v>167</v>
      </c>
      <c r="AB5" s="90" t="s">
        <v>168</v>
      </c>
      <c r="AC5" s="88" t="s">
        <v>162</v>
      </c>
      <c r="AD5" s="88" t="s">
        <v>163</v>
      </c>
      <c r="AE5" s="88" t="s">
        <v>164</v>
      </c>
      <c r="AF5" s="88" t="s">
        <v>165</v>
      </c>
      <c r="AG5" s="88" t="s">
        <v>166</v>
      </c>
      <c r="AH5" s="88" t="s">
        <v>167</v>
      </c>
      <c r="AI5" s="90" t="s">
        <v>168</v>
      </c>
      <c r="AJ5" s="88" t="s">
        <v>162</v>
      </c>
      <c r="AK5" s="88" t="s">
        <v>163</v>
      </c>
      <c r="AL5" s="88" t="s">
        <v>164</v>
      </c>
      <c r="AM5" s="88" t="s">
        <v>165</v>
      </c>
      <c r="AN5" s="88" t="s">
        <v>166</v>
      </c>
      <c r="AO5" s="88" t="s">
        <v>167</v>
      </c>
      <c r="AP5" s="90" t="s">
        <v>168</v>
      </c>
      <c r="AQ5" s="88" t="s">
        <v>162</v>
      </c>
      <c r="AR5" s="88" t="s">
        <v>163</v>
      </c>
      <c r="AS5" s="88" t="s">
        <v>164</v>
      </c>
      <c r="AT5" s="88" t="s">
        <v>165</v>
      </c>
      <c r="AU5" s="88" t="s">
        <v>166</v>
      </c>
      <c r="AV5" s="88" t="s">
        <v>167</v>
      </c>
      <c r="AW5" s="90" t="s">
        <v>168</v>
      </c>
      <c r="AX5" s="88" t="s">
        <v>162</v>
      </c>
      <c r="AY5" s="88" t="s">
        <v>163</v>
      </c>
      <c r="AZ5" s="89" t="s">
        <v>164</v>
      </c>
    </row>
    <row r="6" spans="5:52">
      <c r="E6" s="160" t="s">
        <v>169</v>
      </c>
      <c r="F6" s="161"/>
      <c r="G6" s="161"/>
      <c r="H6" s="119"/>
      <c r="I6" s="119"/>
      <c r="J6" s="119"/>
      <c r="K6" s="119"/>
      <c r="L6" s="119"/>
      <c r="M6" s="119"/>
      <c r="N6" s="91"/>
      <c r="O6" s="11"/>
      <c r="P6" s="11"/>
      <c r="Q6" s="11"/>
      <c r="R6" s="11"/>
      <c r="S6" s="11"/>
      <c r="T6" s="11"/>
      <c r="U6" s="91"/>
      <c r="V6" s="11"/>
      <c r="W6" s="11"/>
      <c r="X6" s="11"/>
      <c r="Y6" s="11"/>
      <c r="Z6" s="11"/>
      <c r="AA6" s="11"/>
      <c r="AB6" s="91"/>
      <c r="AC6" s="11"/>
      <c r="AD6" s="11"/>
      <c r="AE6" s="11"/>
      <c r="AF6" s="11"/>
      <c r="AG6" s="11"/>
      <c r="AH6" s="11"/>
      <c r="AI6" s="91"/>
      <c r="AJ6" s="11"/>
      <c r="AK6" s="11"/>
      <c r="AL6" s="11"/>
      <c r="AM6" s="11"/>
      <c r="AN6" s="11"/>
      <c r="AO6" s="11"/>
      <c r="AP6" s="91"/>
      <c r="AQ6" s="11"/>
      <c r="AR6" s="11"/>
      <c r="AS6" s="11"/>
      <c r="AT6" s="11"/>
      <c r="AU6" s="11"/>
      <c r="AV6" s="11"/>
      <c r="AW6" s="91"/>
      <c r="AX6" s="11"/>
      <c r="AY6" s="11"/>
      <c r="AZ6" s="37"/>
    </row>
    <row r="7" spans="5:52">
      <c r="E7" s="160" t="s">
        <v>170</v>
      </c>
      <c r="F7" s="161"/>
      <c r="G7" s="161"/>
      <c r="H7" s="11"/>
      <c r="I7" s="11"/>
      <c r="J7" s="11"/>
      <c r="K7" s="11"/>
      <c r="L7" s="119"/>
      <c r="M7" s="119"/>
      <c r="N7" s="91"/>
      <c r="O7" s="119"/>
      <c r="P7" s="119"/>
      <c r="Q7" s="11"/>
      <c r="R7" s="11"/>
      <c r="S7" s="11"/>
      <c r="T7" s="11"/>
      <c r="U7" s="91"/>
      <c r="V7" s="11"/>
      <c r="W7" s="11"/>
      <c r="X7" s="11"/>
      <c r="Y7" s="11"/>
      <c r="Z7" s="11"/>
      <c r="AA7" s="11"/>
      <c r="AB7" s="91"/>
      <c r="AC7" s="11"/>
      <c r="AD7" s="11"/>
      <c r="AE7" s="11"/>
      <c r="AF7" s="11"/>
      <c r="AG7" s="11"/>
      <c r="AH7" s="11"/>
      <c r="AI7" s="91"/>
      <c r="AJ7" s="11"/>
      <c r="AK7" s="11"/>
      <c r="AL7" s="11"/>
      <c r="AM7" s="11"/>
      <c r="AN7" s="11"/>
      <c r="AO7" s="11"/>
      <c r="AP7" s="91"/>
      <c r="AQ7" s="11"/>
      <c r="AR7" s="11"/>
      <c r="AS7" s="11"/>
      <c r="AT7" s="11"/>
      <c r="AU7" s="11"/>
      <c r="AV7" s="11"/>
      <c r="AW7" s="91"/>
      <c r="AX7" s="11"/>
      <c r="AY7" s="11"/>
      <c r="AZ7" s="37"/>
    </row>
    <row r="8" spans="5:52">
      <c r="E8" s="160" t="s">
        <v>171</v>
      </c>
      <c r="F8" s="161"/>
      <c r="G8" s="161"/>
      <c r="H8" s="11"/>
      <c r="I8" s="11"/>
      <c r="J8" s="11"/>
      <c r="K8" s="11"/>
      <c r="L8" s="11"/>
      <c r="M8" s="11"/>
      <c r="N8" s="91"/>
      <c r="O8" s="119"/>
      <c r="P8" s="119"/>
      <c r="Q8" s="119"/>
      <c r="R8" s="119"/>
      <c r="S8" s="119"/>
      <c r="T8" s="119"/>
      <c r="U8" s="91"/>
      <c r="V8" s="11"/>
      <c r="W8" s="11"/>
      <c r="X8" s="11"/>
      <c r="Y8" s="11"/>
      <c r="Z8" s="11"/>
      <c r="AA8" s="11"/>
      <c r="AB8" s="91"/>
      <c r="AC8" s="11"/>
      <c r="AD8" s="11"/>
      <c r="AE8" s="11"/>
      <c r="AF8" s="11"/>
      <c r="AG8" s="11"/>
      <c r="AH8" s="11"/>
      <c r="AI8" s="91"/>
      <c r="AJ8" s="11"/>
      <c r="AK8" s="11"/>
      <c r="AL8" s="11"/>
      <c r="AM8" s="11"/>
      <c r="AN8" s="11"/>
      <c r="AO8" s="11"/>
      <c r="AP8" s="91"/>
      <c r="AQ8" s="11"/>
      <c r="AR8" s="11"/>
      <c r="AS8" s="11"/>
      <c r="AT8" s="11"/>
      <c r="AU8" s="11"/>
      <c r="AV8" s="11"/>
      <c r="AW8" s="91"/>
      <c r="AX8" s="11"/>
      <c r="AY8" s="11"/>
      <c r="AZ8" s="37"/>
    </row>
    <row r="9" spans="5:52">
      <c r="E9" s="160" t="s">
        <v>172</v>
      </c>
      <c r="F9" s="161"/>
      <c r="G9" s="161"/>
      <c r="H9" s="11"/>
      <c r="I9" s="11"/>
      <c r="J9" s="11"/>
      <c r="K9" s="11"/>
      <c r="L9" s="11"/>
      <c r="M9" s="11"/>
      <c r="N9" s="91"/>
      <c r="O9" s="11"/>
      <c r="P9" s="11"/>
      <c r="Q9" s="11"/>
      <c r="R9" s="11"/>
      <c r="S9" s="11"/>
      <c r="T9" s="11"/>
      <c r="U9" s="91"/>
      <c r="V9" s="119"/>
      <c r="W9" s="119"/>
      <c r="X9" s="119"/>
      <c r="Y9" s="119"/>
      <c r="Z9" s="119"/>
      <c r="AA9" s="119"/>
      <c r="AB9" s="91"/>
      <c r="AC9" s="11"/>
      <c r="AD9" s="11"/>
      <c r="AE9" s="11"/>
      <c r="AF9" s="11"/>
      <c r="AG9" s="11"/>
      <c r="AH9" s="11"/>
      <c r="AI9" s="91"/>
      <c r="AJ9" s="11"/>
      <c r="AK9" s="11"/>
      <c r="AL9" s="11"/>
      <c r="AM9" s="11"/>
      <c r="AN9" s="11"/>
      <c r="AO9" s="11"/>
      <c r="AP9" s="91"/>
      <c r="AQ9" s="11"/>
      <c r="AR9" s="11"/>
      <c r="AS9" s="11"/>
      <c r="AT9" s="11"/>
      <c r="AU9" s="11"/>
      <c r="AV9" s="11"/>
      <c r="AW9" s="91"/>
      <c r="AX9" s="11"/>
      <c r="AY9" s="11"/>
      <c r="AZ9" s="37"/>
    </row>
    <row r="10" spans="5:52">
      <c r="E10" s="160" t="s">
        <v>173</v>
      </c>
      <c r="F10" s="161"/>
      <c r="G10" s="161"/>
      <c r="H10" s="11"/>
      <c r="I10" s="11"/>
      <c r="J10" s="11"/>
      <c r="K10" s="11"/>
      <c r="L10" s="11"/>
      <c r="M10" s="11"/>
      <c r="N10" s="158"/>
      <c r="O10" s="11"/>
      <c r="P10" s="11"/>
      <c r="Q10" s="11"/>
      <c r="R10" s="11"/>
      <c r="S10" s="11"/>
      <c r="T10" s="11"/>
      <c r="U10" s="91"/>
      <c r="V10" s="119"/>
      <c r="W10" s="119"/>
      <c r="X10" s="119"/>
      <c r="Y10" s="119"/>
      <c r="Z10" s="119"/>
      <c r="AA10" s="119"/>
      <c r="AB10" s="91"/>
      <c r="AC10" s="11"/>
      <c r="AD10" s="11"/>
      <c r="AE10" s="11"/>
      <c r="AF10" s="11"/>
      <c r="AG10" s="11"/>
      <c r="AH10" s="11"/>
      <c r="AI10" s="91"/>
      <c r="AJ10" s="11"/>
      <c r="AK10" s="11"/>
      <c r="AL10" s="11"/>
      <c r="AM10" s="11"/>
      <c r="AN10" s="11"/>
      <c r="AO10" s="11"/>
      <c r="AP10" s="91"/>
      <c r="AQ10" s="11"/>
      <c r="AR10" s="11"/>
      <c r="AS10" s="11"/>
      <c r="AT10" s="11"/>
      <c r="AU10" s="11"/>
      <c r="AV10" s="11"/>
      <c r="AW10" s="91"/>
      <c r="AX10" s="11"/>
      <c r="AY10" s="11"/>
      <c r="AZ10" s="37"/>
    </row>
    <row r="11" spans="5:52">
      <c r="E11" s="160" t="s">
        <v>174</v>
      </c>
      <c r="F11" s="161"/>
      <c r="G11" s="161"/>
      <c r="H11" s="11"/>
      <c r="I11" s="11"/>
      <c r="J11" s="11"/>
      <c r="K11" s="11"/>
      <c r="L11" s="11"/>
      <c r="M11" s="11"/>
      <c r="N11" s="158"/>
      <c r="O11" s="11"/>
      <c r="P11" s="11"/>
      <c r="Q11" s="11"/>
      <c r="R11" s="11"/>
      <c r="S11" s="11"/>
      <c r="T11" s="11"/>
      <c r="U11" s="91"/>
      <c r="V11" s="11"/>
      <c r="W11" s="11"/>
      <c r="X11" s="11"/>
      <c r="Y11" s="11"/>
      <c r="Z11" s="11"/>
      <c r="AA11" s="11"/>
      <c r="AB11" s="91"/>
      <c r="AC11" s="119"/>
      <c r="AD11" s="119"/>
      <c r="AE11" s="119"/>
      <c r="AF11" s="119"/>
      <c r="AG11" s="119"/>
      <c r="AH11" s="119"/>
      <c r="AI11" s="91"/>
      <c r="AJ11" s="119"/>
      <c r="AK11" s="119"/>
      <c r="AL11" s="119"/>
      <c r="AM11" s="119"/>
      <c r="AN11" s="119"/>
      <c r="AO11" s="119"/>
      <c r="AP11" s="91"/>
      <c r="AQ11" s="11"/>
      <c r="AR11" s="11"/>
      <c r="AS11" s="11"/>
      <c r="AT11" s="11"/>
      <c r="AU11" s="11"/>
      <c r="AV11" s="11"/>
      <c r="AW11" s="91"/>
      <c r="AX11" s="11"/>
      <c r="AY11" s="11"/>
      <c r="AZ11" s="37"/>
    </row>
    <row r="12" spans="5:52">
      <c r="E12" s="160" t="s">
        <v>175</v>
      </c>
      <c r="F12" s="161"/>
      <c r="G12" s="161"/>
      <c r="H12" s="11"/>
      <c r="I12" s="11"/>
      <c r="J12" s="11"/>
      <c r="K12" s="11"/>
      <c r="L12" s="11"/>
      <c r="M12" s="11"/>
      <c r="N12" s="91"/>
      <c r="O12" s="11"/>
      <c r="P12" s="11"/>
      <c r="Q12" s="11"/>
      <c r="R12" s="11"/>
      <c r="S12" s="11"/>
      <c r="T12" s="11"/>
      <c r="U12" s="91"/>
      <c r="V12" s="119"/>
      <c r="W12" s="11"/>
      <c r="X12" s="11"/>
      <c r="Y12" s="11"/>
      <c r="Z12" s="11"/>
      <c r="AA12" s="11"/>
      <c r="AB12" s="91"/>
      <c r="AC12" s="11"/>
      <c r="AD12" s="11"/>
      <c r="AE12" s="11"/>
      <c r="AF12" s="11"/>
      <c r="AG12" s="11"/>
      <c r="AH12" s="11"/>
      <c r="AI12" s="91"/>
      <c r="AJ12" s="11"/>
      <c r="AK12" s="11"/>
      <c r="AL12" s="11"/>
      <c r="AM12" s="11"/>
      <c r="AN12" s="11"/>
      <c r="AO12" s="11"/>
      <c r="AP12" s="91"/>
      <c r="AQ12" s="119"/>
      <c r="AR12" s="119"/>
      <c r="AS12" s="11"/>
      <c r="AT12" s="11"/>
      <c r="AU12" s="11"/>
      <c r="AV12" s="11"/>
      <c r="AW12" s="91"/>
      <c r="AX12" s="11"/>
      <c r="AY12" s="11"/>
      <c r="AZ12" s="37"/>
    </row>
    <row r="13" spans="5:52">
      <c r="E13" s="160" t="s">
        <v>176</v>
      </c>
      <c r="F13" s="161"/>
      <c r="G13" s="161"/>
      <c r="H13" s="11"/>
      <c r="I13" s="11"/>
      <c r="J13" s="11"/>
      <c r="K13" s="11"/>
      <c r="L13" s="11"/>
      <c r="M13" s="11"/>
      <c r="N13" s="91"/>
      <c r="O13" s="11"/>
      <c r="P13" s="11"/>
      <c r="Q13" s="11"/>
      <c r="R13" s="11"/>
      <c r="S13" s="11"/>
      <c r="T13" s="11"/>
      <c r="U13" s="91"/>
      <c r="V13" s="11"/>
      <c r="W13" s="11"/>
      <c r="X13" s="11"/>
      <c r="Y13" s="11"/>
      <c r="Z13" s="11"/>
      <c r="AA13" s="11"/>
      <c r="AB13" s="91"/>
      <c r="AC13" s="11"/>
      <c r="AD13" s="11"/>
      <c r="AE13" s="11"/>
      <c r="AF13" s="11"/>
      <c r="AG13" s="11"/>
      <c r="AH13" s="11"/>
      <c r="AI13" s="91"/>
      <c r="AJ13" s="11"/>
      <c r="AK13" s="11"/>
      <c r="AL13" s="11"/>
      <c r="AM13" s="11"/>
      <c r="AN13" s="119"/>
      <c r="AO13" s="11"/>
      <c r="AP13" s="91"/>
      <c r="AQ13" s="11"/>
      <c r="AR13" s="11"/>
      <c r="AS13" s="11"/>
      <c r="AT13" s="11"/>
      <c r="AU13" s="11"/>
      <c r="AV13" s="11"/>
      <c r="AW13" s="91"/>
      <c r="AX13" s="11"/>
      <c r="AY13" s="11"/>
      <c r="AZ13" s="37"/>
    </row>
    <row r="14" spans="5:52" ht="15.75" thickBot="1">
      <c r="E14" s="174" t="s">
        <v>177</v>
      </c>
      <c r="F14" s="175"/>
      <c r="G14" s="175"/>
      <c r="H14" s="38"/>
      <c r="I14" s="38"/>
      <c r="J14" s="38"/>
      <c r="K14" s="38"/>
      <c r="L14" s="38"/>
      <c r="M14" s="38"/>
      <c r="N14" s="92"/>
      <c r="O14" s="38"/>
      <c r="P14" s="38"/>
      <c r="Q14" s="38"/>
      <c r="R14" s="38"/>
      <c r="S14" s="38"/>
      <c r="T14" s="38"/>
      <c r="U14" s="92"/>
      <c r="V14" s="38"/>
      <c r="W14" s="38"/>
      <c r="X14" s="38"/>
      <c r="Y14" s="38"/>
      <c r="Z14" s="38"/>
      <c r="AA14" s="38"/>
      <c r="AB14" s="92"/>
      <c r="AC14" s="38"/>
      <c r="AD14" s="38"/>
      <c r="AE14" s="38"/>
      <c r="AF14" s="38"/>
      <c r="AG14" s="38"/>
      <c r="AH14" s="38"/>
      <c r="AI14" s="92"/>
      <c r="AJ14" s="38"/>
      <c r="AK14" s="38"/>
      <c r="AL14" s="38"/>
      <c r="AM14" s="38"/>
      <c r="AN14" s="38"/>
      <c r="AO14" s="120"/>
      <c r="AP14" s="92"/>
      <c r="AQ14" s="38"/>
      <c r="AR14" s="38"/>
      <c r="AS14" s="38"/>
      <c r="AT14" s="38"/>
      <c r="AU14" s="38"/>
      <c r="AV14" s="38"/>
      <c r="AW14" s="92"/>
      <c r="AX14" s="38"/>
      <c r="AY14" s="38"/>
      <c r="AZ14" s="39"/>
    </row>
    <row r="15" spans="5:52">
      <c r="E15" s="159">
        <v>10</v>
      </c>
      <c r="F15" s="159"/>
      <c r="G15" s="159"/>
    </row>
    <row r="16" spans="5:52">
      <c r="E16" s="176">
        <v>11</v>
      </c>
      <c r="F16" s="176"/>
      <c r="G16" s="176"/>
    </row>
    <row r="17" spans="5:7">
      <c r="E17" s="159">
        <v>12</v>
      </c>
      <c r="F17" s="159"/>
      <c r="G17" s="159"/>
    </row>
    <row r="18" spans="5:7">
      <c r="E18" s="159">
        <v>13</v>
      </c>
      <c r="F18" s="159"/>
      <c r="G18" s="159"/>
    </row>
    <row r="19" spans="5:7">
      <c r="E19" s="159">
        <v>14</v>
      </c>
      <c r="F19" s="159"/>
      <c r="G19" s="159"/>
    </row>
  </sheetData>
  <mergeCells count="18">
    <mergeCell ref="E19:G19"/>
    <mergeCell ref="E7:G7"/>
    <mergeCell ref="E10:G10"/>
    <mergeCell ref="E11:G11"/>
    <mergeCell ref="E13:G13"/>
    <mergeCell ref="E14:G14"/>
    <mergeCell ref="E17:G17"/>
    <mergeCell ref="E15:G15"/>
    <mergeCell ref="E16:G16"/>
    <mergeCell ref="E9:G9"/>
    <mergeCell ref="N10:N11"/>
    <mergeCell ref="E18:G18"/>
    <mergeCell ref="E12:G12"/>
    <mergeCell ref="H3:AZ3"/>
    <mergeCell ref="E4:G5"/>
    <mergeCell ref="E3:G3"/>
    <mergeCell ref="E6:G6"/>
    <mergeCell ref="E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EE817CF4DE4147B5E73702C8EC9FA7" ma:contentTypeVersion="13" ma:contentTypeDescription="Crear nuevo documento." ma:contentTypeScope="" ma:versionID="85f9e53c19f4885cf5a12e476c2df562">
  <xsd:schema xmlns:xsd="http://www.w3.org/2001/XMLSchema" xmlns:xs="http://www.w3.org/2001/XMLSchema" xmlns:p="http://schemas.microsoft.com/office/2006/metadata/properties" xmlns:ns3="d524e377-4839-4131-9bc9-e0a63d61b249" xmlns:ns4="3fcc8c13-e0cd-4cd1-a0a5-22c7fbc0bc04" targetNamespace="http://schemas.microsoft.com/office/2006/metadata/properties" ma:root="true" ma:fieldsID="f54cda7509e0a88ce682a869af591eec" ns3:_="" ns4:_="">
    <xsd:import namespace="d524e377-4839-4131-9bc9-e0a63d61b249"/>
    <xsd:import namespace="3fcc8c13-e0cd-4cd1-a0a5-22c7fbc0bc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4e377-4839-4131-9bc9-e0a63d61b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c8c13-e0cd-4cd1-a0a5-22c7fbc0b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524e377-4839-4131-9bc9-e0a63d61b2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FA5C6-23C5-4CEC-A992-2E9C2DAA8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4e377-4839-4131-9bc9-e0a63d61b249"/>
    <ds:schemaRef ds:uri="3fcc8c13-e0cd-4cd1-a0a5-22c7fbc0b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734364-BD04-4699-A6F9-241D66CB35A3}">
  <ds:schemaRefs>
    <ds:schemaRef ds:uri="d524e377-4839-4131-9bc9-e0a63d61b249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fcc8c13-e0cd-4cd1-a0a5-22c7fbc0bc0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946E7A-3A84-4512-9418-742C3F9BAF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1</vt:lpstr>
      <vt:lpstr>ANEXO 2</vt:lpstr>
      <vt:lpstr>ANEXO 3</vt:lpstr>
      <vt:lpstr>ANEXO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NEIDER AUGUSTO TABAREZ HINCAPIE</dc:creator>
  <cp:lastModifiedBy>NEIDER AUGUSTO TABAREZ HINCAPIE</cp:lastModifiedBy>
  <dcterms:created xsi:type="dcterms:W3CDTF">2024-05-21T16:11:54Z</dcterms:created>
  <dcterms:modified xsi:type="dcterms:W3CDTF">2024-07-22T23:07:09Z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0x010100FEEE817CF4DE4147B5E73702C8EC9FA7</vt:lpwstr>
  </property>
</Properties>
</file>