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TRABAJS\BD SALUD BUCAL\"/>
    </mc:Choice>
  </mc:AlternateContent>
  <bookViews>
    <workbookView xWindow="0" yWindow="0" windowWidth="20490" windowHeight="7350" activeTab="3"/>
  </bookViews>
  <sheets>
    <sheet name="BD AC_08-17" sheetId="1" r:id="rId1"/>
    <sheet name="BD US_08-17" sheetId="2" r:id="rId2"/>
    <sheet name="BD AP_08-17" sheetId="5" r:id="rId3"/>
    <sheet name="BD APFiltrado_08-17" sheetId="3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6" i="2" l="1"/>
  <c r="N6" i="2"/>
  <c r="H73" i="5" l="1"/>
  <c r="G54" i="5" l="1"/>
  <c r="H54" i="5" s="1"/>
  <c r="H13" i="3"/>
  <c r="O6" i="1" l="1"/>
  <c r="M6" i="1"/>
  <c r="N6" i="1"/>
  <c r="M6" i="5"/>
  <c r="N6" i="5"/>
  <c r="M6" i="3" l="1"/>
  <c r="N6" i="3"/>
  <c r="G83" i="3"/>
  <c r="G83" i="5"/>
  <c r="O6" i="3" l="1"/>
  <c r="O6" i="5"/>
  <c r="O6" i="2"/>
  <c r="G71" i="3" l="1"/>
  <c r="J65" i="3" s="1"/>
  <c r="I65" i="3"/>
  <c r="I28" i="3"/>
  <c r="I65" i="5"/>
  <c r="G71" i="5"/>
  <c r="I28" i="5"/>
  <c r="G40" i="5"/>
  <c r="G64" i="5"/>
  <c r="H68" i="5" s="1"/>
  <c r="G58" i="5"/>
  <c r="H57" i="5" s="1"/>
  <c r="G27" i="5"/>
  <c r="H25" i="5" s="1"/>
  <c r="G16" i="5"/>
  <c r="I62" i="2"/>
  <c r="I58" i="2"/>
  <c r="I28" i="2"/>
  <c r="G47" i="2"/>
  <c r="H31" i="2" s="1"/>
  <c r="I60" i="1"/>
  <c r="I49" i="1"/>
  <c r="K49" i="1" s="1"/>
  <c r="I28" i="1"/>
  <c r="K28" i="1" s="1"/>
  <c r="K65" i="3" l="1"/>
  <c r="J59" i="5"/>
  <c r="J65" i="5"/>
  <c r="H77" i="5"/>
  <c r="H81" i="5"/>
  <c r="H74" i="5"/>
  <c r="H82" i="5"/>
  <c r="H75" i="5"/>
  <c r="H79" i="5"/>
  <c r="H83" i="5"/>
  <c r="H76" i="5"/>
  <c r="H78" i="5"/>
  <c r="H80" i="5"/>
  <c r="H11" i="5"/>
  <c r="H14" i="5"/>
  <c r="H15" i="5"/>
  <c r="H74" i="3"/>
  <c r="H78" i="3"/>
  <c r="H82" i="3"/>
  <c r="H80" i="3"/>
  <c r="H77" i="3"/>
  <c r="H75" i="3"/>
  <c r="H79" i="3"/>
  <c r="H83" i="3"/>
  <c r="H76" i="3"/>
  <c r="H73" i="3"/>
  <c r="H81" i="3"/>
  <c r="H29" i="5"/>
  <c r="H45" i="5"/>
  <c r="H49" i="5"/>
  <c r="H53" i="5"/>
  <c r="H46" i="5"/>
  <c r="H50" i="5"/>
  <c r="H47" i="5"/>
  <c r="H51" i="5"/>
  <c r="H44" i="5"/>
  <c r="H48" i="5"/>
  <c r="H52" i="5"/>
  <c r="I17" i="5"/>
  <c r="I59" i="5"/>
  <c r="K59" i="5" s="1"/>
  <c r="H46" i="2"/>
  <c r="H34" i="2"/>
  <c r="H28" i="2"/>
  <c r="H45" i="2"/>
  <c r="H41" i="2"/>
  <c r="H37" i="2"/>
  <c r="H33" i="2"/>
  <c r="H42" i="2"/>
  <c r="H29" i="2"/>
  <c r="H44" i="2"/>
  <c r="H40" i="2"/>
  <c r="H36" i="2"/>
  <c r="H32" i="2"/>
  <c r="J28" i="2"/>
  <c r="K28" i="2" s="1"/>
  <c r="H38" i="2"/>
  <c r="H30" i="2"/>
  <c r="H47" i="2"/>
  <c r="H43" i="2"/>
  <c r="H39" i="2"/>
  <c r="H35" i="2"/>
  <c r="K65" i="5"/>
  <c r="I6" i="5"/>
  <c r="H12" i="5"/>
  <c r="I55" i="5"/>
  <c r="J55" i="5"/>
  <c r="H33" i="5"/>
  <c r="H38" i="5"/>
  <c r="H28" i="5"/>
  <c r="H32" i="5"/>
  <c r="H36" i="5"/>
  <c r="H37" i="5"/>
  <c r="J6" i="5"/>
  <c r="H35" i="5"/>
  <c r="H31" i="5"/>
  <c r="H40" i="5"/>
  <c r="J17" i="5"/>
  <c r="H34" i="5"/>
  <c r="H30" i="5"/>
  <c r="H39" i="5"/>
  <c r="J28" i="5"/>
  <c r="K28" i="5" s="1"/>
  <c r="H22" i="5"/>
  <c r="H8" i="5"/>
  <c r="H26" i="5"/>
  <c r="H59" i="5"/>
  <c r="H13" i="5"/>
  <c r="H63" i="5"/>
  <c r="H60" i="5"/>
  <c r="H66" i="5"/>
  <c r="H62" i="5"/>
  <c r="H67" i="5"/>
  <c r="H69" i="5"/>
  <c r="H9" i="5"/>
  <c r="H18" i="5"/>
  <c r="H61" i="5"/>
  <c r="H65" i="5"/>
  <c r="H70" i="5"/>
  <c r="H6" i="5"/>
  <c r="H10" i="5"/>
  <c r="H7" i="5"/>
  <c r="H19" i="5"/>
  <c r="H23" i="5"/>
  <c r="H55" i="5"/>
  <c r="H20" i="5"/>
  <c r="H24" i="5"/>
  <c r="H56" i="5"/>
  <c r="H17" i="5"/>
  <c r="H21" i="5"/>
  <c r="K17" i="5" l="1"/>
  <c r="K6" i="5"/>
  <c r="K55" i="5"/>
  <c r="G38" i="3"/>
  <c r="J28" i="3" l="1"/>
  <c r="K28" i="3" s="1"/>
  <c r="H34" i="3"/>
  <c r="G64" i="3"/>
  <c r="G58" i="3"/>
  <c r="H56" i="3" s="1"/>
  <c r="G54" i="3"/>
  <c r="H42" i="3" s="1"/>
  <c r="G27" i="3"/>
  <c r="H20" i="3" s="1"/>
  <c r="G16" i="3"/>
  <c r="G80" i="2"/>
  <c r="G65" i="2"/>
  <c r="G61" i="2"/>
  <c r="G57" i="2"/>
  <c r="G27" i="2"/>
  <c r="G16" i="2"/>
  <c r="I6" i="2" s="1"/>
  <c r="G93" i="1"/>
  <c r="H92" i="1" s="1"/>
  <c r="H10" i="3" l="1"/>
  <c r="H12" i="3"/>
  <c r="H14" i="3"/>
  <c r="H15" i="3"/>
  <c r="H44" i="3"/>
  <c r="H52" i="3"/>
  <c r="H49" i="3"/>
  <c r="H58" i="2"/>
  <c r="J58" i="2"/>
  <c r="K58" i="2" s="1"/>
  <c r="H64" i="2"/>
  <c r="J62" i="2"/>
  <c r="K62" i="2" s="1"/>
  <c r="H67" i="2"/>
  <c r="J66" i="2"/>
  <c r="I66" i="2"/>
  <c r="I49" i="2"/>
  <c r="J49" i="2"/>
  <c r="H91" i="1"/>
  <c r="I90" i="1"/>
  <c r="J90" i="1"/>
  <c r="H9" i="3"/>
  <c r="H66" i="3"/>
  <c r="H63" i="3"/>
  <c r="H8" i="3"/>
  <c r="H48" i="3"/>
  <c r="H53" i="3"/>
  <c r="H45" i="3"/>
  <c r="H61" i="3"/>
  <c r="H49" i="2"/>
  <c r="H53" i="2"/>
  <c r="H54" i="2"/>
  <c r="H51" i="2"/>
  <c r="H55" i="2"/>
  <c r="H52" i="2"/>
  <c r="H56" i="2"/>
  <c r="H50" i="2"/>
  <c r="H10" i="2"/>
  <c r="J6" i="2"/>
  <c r="H20" i="2"/>
  <c r="J17" i="2"/>
  <c r="I17" i="2"/>
  <c r="H59" i="2"/>
  <c r="H60" i="2"/>
  <c r="H78" i="2"/>
  <c r="H23" i="2"/>
  <c r="H18" i="2"/>
  <c r="H17" i="2"/>
  <c r="H26" i="2"/>
  <c r="H21" i="2"/>
  <c r="H74" i="2"/>
  <c r="H22" i="2"/>
  <c r="H25" i="2"/>
  <c r="H19" i="2"/>
  <c r="H63" i="2"/>
  <c r="H70" i="2"/>
  <c r="H13" i="2"/>
  <c r="H9" i="2"/>
  <c r="H6" i="2"/>
  <c r="H12" i="2"/>
  <c r="H8" i="2"/>
  <c r="H77" i="2"/>
  <c r="H73" i="2"/>
  <c r="H69" i="2"/>
  <c r="H15" i="2"/>
  <c r="H11" i="2"/>
  <c r="H7" i="2"/>
  <c r="H66" i="2"/>
  <c r="H76" i="2"/>
  <c r="H72" i="2"/>
  <c r="H68" i="2"/>
  <c r="H14" i="2"/>
  <c r="H24" i="2"/>
  <c r="H79" i="2"/>
  <c r="H75" i="2"/>
  <c r="H71" i="2"/>
  <c r="H90" i="1"/>
  <c r="H69" i="3"/>
  <c r="H59" i="3"/>
  <c r="H68" i="3"/>
  <c r="H11" i="3"/>
  <c r="H7" i="3"/>
  <c r="H51" i="3"/>
  <c r="H47" i="3"/>
  <c r="H43" i="3"/>
  <c r="H57" i="3"/>
  <c r="H65" i="3"/>
  <c r="H67" i="3"/>
  <c r="H17" i="3"/>
  <c r="H55" i="3"/>
  <c r="H60" i="3"/>
  <c r="H6" i="3"/>
  <c r="H41" i="3"/>
  <c r="H50" i="3"/>
  <c r="H46" i="3"/>
  <c r="H62" i="3"/>
  <c r="H70" i="3"/>
  <c r="H19" i="3"/>
  <c r="H18" i="3"/>
  <c r="H23" i="3"/>
  <c r="H26" i="3"/>
  <c r="H22" i="3"/>
  <c r="H25" i="3"/>
  <c r="H21" i="3"/>
  <c r="H24" i="3"/>
  <c r="H62" i="2"/>
  <c r="G77" i="1"/>
  <c r="G59" i="1"/>
  <c r="H50" i="1" s="1"/>
  <c r="G48" i="1"/>
  <c r="G27" i="1"/>
  <c r="G16" i="1"/>
  <c r="G39" i="1"/>
  <c r="H29" i="1" s="1"/>
  <c r="K66" i="2" l="1"/>
  <c r="K17" i="2"/>
  <c r="K49" i="2"/>
  <c r="H43" i="1"/>
  <c r="H89" i="1"/>
  <c r="H83" i="1"/>
  <c r="H87" i="1"/>
  <c r="H79" i="1"/>
  <c r="H80" i="1"/>
  <c r="H84" i="1"/>
  <c r="H88" i="1"/>
  <c r="H85" i="1"/>
  <c r="H86" i="1"/>
  <c r="H81" i="1"/>
  <c r="H82" i="1"/>
  <c r="H62" i="1"/>
  <c r="J60" i="1"/>
  <c r="K60" i="1" s="1"/>
  <c r="K90" i="1"/>
  <c r="H7" i="1"/>
  <c r="J6" i="1"/>
  <c r="I6" i="1"/>
  <c r="H18" i="1"/>
  <c r="J17" i="1"/>
  <c r="I17" i="1"/>
  <c r="H61" i="1"/>
  <c r="K6" i="2"/>
  <c r="H73" i="1"/>
  <c r="H69" i="1"/>
  <c r="H77" i="1"/>
  <c r="H68" i="1"/>
  <c r="H76" i="1"/>
  <c r="H65" i="1"/>
  <c r="H72" i="1"/>
  <c r="H64" i="1"/>
  <c r="H75" i="1"/>
  <c r="H71" i="1"/>
  <c r="H67" i="1"/>
  <c r="H63" i="1"/>
  <c r="H60" i="1"/>
  <c r="H74" i="1"/>
  <c r="H70" i="1"/>
  <c r="H66" i="1"/>
  <c r="H49" i="1"/>
  <c r="H57" i="1"/>
  <c r="H56" i="1"/>
  <c r="H59" i="1"/>
  <c r="H55" i="1"/>
  <c r="H51" i="1"/>
  <c r="H53" i="1"/>
  <c r="H52" i="1"/>
  <c r="H58" i="1"/>
  <c r="H54" i="1"/>
  <c r="H42" i="1"/>
  <c r="H44" i="1"/>
  <c r="H46" i="1"/>
  <c r="H45" i="1"/>
  <c r="H47" i="1"/>
  <c r="H25" i="1"/>
  <c r="H17" i="1"/>
  <c r="H20" i="1"/>
  <c r="H27" i="1"/>
  <c r="H23" i="1"/>
  <c r="H19" i="1"/>
  <c r="H21" i="1"/>
  <c r="H24" i="1"/>
  <c r="H26" i="1"/>
  <c r="H22" i="1"/>
  <c r="H9" i="1"/>
  <c r="H14" i="1"/>
  <c r="H13" i="1"/>
  <c r="H16" i="1"/>
  <c r="H12" i="1"/>
  <c r="H8" i="1"/>
  <c r="H10" i="1"/>
  <c r="H6" i="1"/>
  <c r="H15" i="1"/>
  <c r="H11" i="1"/>
  <c r="H31" i="1"/>
  <c r="H28" i="1"/>
  <c r="H34" i="1"/>
  <c r="H30" i="1"/>
  <c r="H36" i="1"/>
  <c r="H32" i="1"/>
  <c r="H35" i="1"/>
  <c r="H37" i="1"/>
  <c r="H33" i="1"/>
  <c r="H32" i="3"/>
  <c r="H31" i="3"/>
  <c r="H35" i="3"/>
  <c r="H29" i="3"/>
  <c r="H33" i="3"/>
  <c r="H30" i="3"/>
  <c r="H28" i="3"/>
  <c r="K6" i="1" l="1"/>
  <c r="K17" i="1"/>
</calcChain>
</file>

<file path=xl/comments1.xml><?xml version="1.0" encoding="utf-8"?>
<comments xmlns="http://schemas.openxmlformats.org/spreadsheetml/2006/main">
  <authors>
    <author>Esteban</author>
  </authors>
  <commentList>
    <comment ref="L4" authorId="0" shapeId="0">
      <text>
        <r>
          <rPr>
            <b/>
            <sz val="9"/>
            <color indexed="81"/>
            <rFont val="Tahoma"/>
            <family val="2"/>
          </rPr>
          <t>Esteban:</t>
        </r>
        <r>
          <rPr>
            <sz val="9"/>
            <color indexed="81"/>
            <rFont val="Tahoma"/>
            <family val="2"/>
          </rPr>
          <t xml:space="preserve">
La duplicidad es un indicador que informa sobre la canidad de datos duplicados que presenta la BD</t>
        </r>
      </text>
    </comment>
    <comment ref="B40" authorId="0" shapeId="0">
      <text>
        <r>
          <rPr>
            <b/>
            <sz val="9"/>
            <color indexed="81"/>
            <rFont val="Tahoma"/>
            <family val="2"/>
          </rPr>
          <t>Esteban:</t>
        </r>
        <r>
          <rPr>
            <sz val="9"/>
            <color indexed="81"/>
            <rFont val="Tahoma"/>
            <family val="2"/>
          </rPr>
          <t xml:space="preserve">
TIPO LONGITUD MÁXIMA = CC 10; CE 6 ;CD 16, PA 16; SC 16; PE 15; RC 11; TI 11; CN 9; AS 10; MS 12.</t>
        </r>
      </text>
    </comment>
  </commentList>
</comments>
</file>

<file path=xl/comments2.xml><?xml version="1.0" encoding="utf-8"?>
<comments xmlns="http://schemas.openxmlformats.org/spreadsheetml/2006/main">
  <authors>
    <author>Esteban</author>
  </authors>
  <commentList>
    <comment ref="L4" authorId="0" shapeId="0">
      <text>
        <r>
          <rPr>
            <b/>
            <sz val="9"/>
            <color indexed="81"/>
            <rFont val="Tahoma"/>
            <family val="2"/>
          </rPr>
          <t>Esteban:</t>
        </r>
        <r>
          <rPr>
            <sz val="9"/>
            <color indexed="81"/>
            <rFont val="Tahoma"/>
            <family val="2"/>
          </rPr>
          <t xml:space="preserve">
La duplicidad es un indicador que informa sobre la canidad de datos duplicados que presenta la BD</t>
        </r>
      </text>
    </comment>
    <comment ref="B48" authorId="0" shapeId="0">
      <text>
        <r>
          <rPr>
            <b/>
            <sz val="9"/>
            <color indexed="81"/>
            <rFont val="Tahoma"/>
            <family val="2"/>
          </rPr>
          <t>Esteban:</t>
        </r>
        <r>
          <rPr>
            <sz val="9"/>
            <color indexed="81"/>
            <rFont val="Tahoma"/>
            <family val="2"/>
          </rPr>
          <t xml:space="preserve">
TIPO LONGITUD MÁXIMA = CC 10; CE 6 ;CD 16, PA 16; SC 16; PE 15; RC 11; TI 11; CN 9; AS 10; MS 12.</t>
        </r>
      </text>
    </comment>
  </commentList>
</comments>
</file>

<file path=xl/comments3.xml><?xml version="1.0" encoding="utf-8"?>
<comments xmlns="http://schemas.openxmlformats.org/spreadsheetml/2006/main">
  <authors>
    <author>Esteban</author>
  </authors>
  <commentList>
    <comment ref="L4" authorId="0" shapeId="0">
      <text>
        <r>
          <rPr>
            <b/>
            <sz val="9"/>
            <color indexed="81"/>
            <rFont val="Tahoma"/>
            <family val="2"/>
          </rPr>
          <t>Esteban:</t>
        </r>
        <r>
          <rPr>
            <sz val="9"/>
            <color indexed="81"/>
            <rFont val="Tahoma"/>
            <family val="2"/>
          </rPr>
          <t xml:space="preserve">
La duplicidad es un indicador que informa sobre la canidad de datos duplicados que presenta la BD</t>
        </r>
      </text>
    </comment>
    <comment ref="B41" authorId="0" shapeId="0">
      <text>
        <r>
          <rPr>
            <b/>
            <sz val="9"/>
            <color indexed="81"/>
            <rFont val="Tahoma"/>
            <family val="2"/>
          </rPr>
          <t>Esteban:</t>
        </r>
        <r>
          <rPr>
            <sz val="9"/>
            <color indexed="81"/>
            <rFont val="Tahoma"/>
            <family val="2"/>
          </rPr>
          <t xml:space="preserve">
TIPO LONGITUD MÁXIMA = CC 10; CE 6 ;CD 16, PA 16; SC 16; PE 15; RC 11; TI 11; CN 9; AS 10; MS 12.</t>
        </r>
      </text>
    </comment>
  </commentList>
</comments>
</file>

<file path=xl/comments4.xml><?xml version="1.0" encoding="utf-8"?>
<comments xmlns="http://schemas.openxmlformats.org/spreadsheetml/2006/main">
  <authors>
    <author>Esteban</author>
  </authors>
  <commentList>
    <comment ref="L4" authorId="0" shapeId="0">
      <text>
        <r>
          <rPr>
            <b/>
            <sz val="9"/>
            <color indexed="81"/>
            <rFont val="Tahoma"/>
            <family val="2"/>
          </rPr>
          <t>Esteban:</t>
        </r>
        <r>
          <rPr>
            <sz val="9"/>
            <color indexed="81"/>
            <rFont val="Tahoma"/>
            <family val="2"/>
          </rPr>
          <t xml:space="preserve">
La duplicidad es un indicador que informa sobre la canidad de datos duplicados que presenta la BD</t>
        </r>
      </text>
    </comment>
    <comment ref="B39" authorId="0" shapeId="0">
      <text>
        <r>
          <rPr>
            <b/>
            <sz val="9"/>
            <color indexed="81"/>
            <rFont val="Tahoma"/>
            <family val="2"/>
          </rPr>
          <t>Esteban:</t>
        </r>
        <r>
          <rPr>
            <sz val="9"/>
            <color indexed="81"/>
            <rFont val="Tahoma"/>
            <family val="2"/>
          </rPr>
          <t xml:space="preserve">
TIPO LONGITUD MÁXIMA = CC 10; CE 6 ;CD 16, PA 16; SC 16; PE 15; RC 11; TI 11; CN 9; AS 10; MS 12.</t>
        </r>
      </text>
    </comment>
  </commentList>
</comments>
</file>

<file path=xl/sharedStrings.xml><?xml version="1.0" encoding="utf-8"?>
<sst xmlns="http://schemas.openxmlformats.org/spreadsheetml/2006/main" count="620" uniqueCount="250">
  <si>
    <t>año-mes-dia hora:minuto:segundo</t>
  </si>
  <si>
    <t>cuantitativa discreta</t>
  </si>
  <si>
    <t>Cualitativa Nominal</t>
  </si>
  <si>
    <t>Numer entero-valor unico</t>
  </si>
  <si>
    <t>cuantitativa continua</t>
  </si>
  <si>
    <t>3=Confirmado repetido</t>
  </si>
  <si>
    <t>2 = Confirmado nuevo</t>
  </si>
  <si>
    <t>1 = Impresión diagnóstica</t>
  </si>
  <si>
    <t>cuantitativa nominal</t>
  </si>
  <si>
    <t>tipo_dx_principal</t>
  </si>
  <si>
    <t>valor unico</t>
  </si>
  <si>
    <t>cod_dx_principal</t>
  </si>
  <si>
    <t>15 = Otra</t>
  </si>
  <si>
    <t>14 = Enfermedad laboral</t>
  </si>
  <si>
    <t>13 = Enfermedad general</t>
  </si>
  <si>
    <t>12 = Sospecha de maltrato emocional</t>
  </si>
  <si>
    <t>11 = Sospecha de violencia sexual</t>
  </si>
  <si>
    <t>10 = Sospecha de abuso sexual</t>
  </si>
  <si>
    <t>09 = Sospecha de maltrato físico</t>
  </si>
  <si>
    <t>08 = Lesión auto infligida</t>
  </si>
  <si>
    <t>07 = Lesión por agresión</t>
  </si>
  <si>
    <t>06 = Evento catastrófico</t>
  </si>
  <si>
    <t>05 = Otro tipo de accidente</t>
  </si>
  <si>
    <t>04 = Accidente ofídico</t>
  </si>
  <si>
    <t>03 = Accidente rábico</t>
  </si>
  <si>
    <t>02 = Accidente de tránsito</t>
  </si>
  <si>
    <t>01 = Accidente de trabajo</t>
  </si>
  <si>
    <t>causa_externa</t>
  </si>
  <si>
    <t>10 = No aplica</t>
  </si>
  <si>
    <t>09 = Detección de enfermedad profesional</t>
  </si>
  <si>
    <t>08 = Detección de alteraciones de agudeza visual</t>
  </si>
  <si>
    <t>07 = Detección de alteraciones del adulto</t>
  </si>
  <si>
    <t>06 = Detección de alteraciones del embarazo</t>
  </si>
  <si>
    <t>05 = Detección de alteración del desarrollo joven</t>
  </si>
  <si>
    <t>04 = Detección de alteraciones de crecimiento y desarrollo del menor de diez años</t>
  </si>
  <si>
    <t>03 = Atención en planificación familiar</t>
  </si>
  <si>
    <t>02 = Atención del recién nacido</t>
  </si>
  <si>
    <t>01 = Atención del parto (puerperio)</t>
  </si>
  <si>
    <t>finalidad_consulta</t>
  </si>
  <si>
    <t>Consulta médica electiva:</t>
  </si>
  <si>
    <t>cod_consulta</t>
  </si>
  <si>
    <t>fecha_consulta</t>
  </si>
  <si>
    <t>numero entero unico</t>
  </si>
  <si>
    <t>num_documento</t>
  </si>
  <si>
    <t>MS= Menor sin identificar</t>
  </si>
  <si>
    <t xml:space="preserve">AS= Adulto sin identificar </t>
  </si>
  <si>
    <t>CN= Certificado de nacido vivo</t>
  </si>
  <si>
    <t>TI= Tarjeta de identidad</t>
  </si>
  <si>
    <t xml:space="preserve">RC= Registro civil </t>
  </si>
  <si>
    <t xml:space="preserve"> PE = Permiso Especial de Permanencia </t>
  </si>
  <si>
    <t>SC= Salvoconducto</t>
  </si>
  <si>
    <t xml:space="preserve">PA= Pasaporte </t>
  </si>
  <si>
    <t xml:space="preserve">CD= Carné diplomático </t>
  </si>
  <si>
    <t xml:space="preserve">CE= Cédula de extranjería </t>
  </si>
  <si>
    <t xml:space="preserve">CC= Cédula ciudadanía </t>
  </si>
  <si>
    <t>tipo_documento</t>
  </si>
  <si>
    <t>10. sabaneta</t>
  </si>
  <si>
    <t>9. la estrella</t>
  </si>
  <si>
    <t>8. girardota</t>
  </si>
  <si>
    <t>7. copacabana</t>
  </si>
  <si>
    <t>6. caldas</t>
  </si>
  <si>
    <t>5. barbosa</t>
  </si>
  <si>
    <t>4. itagui</t>
  </si>
  <si>
    <t>3. bello</t>
  </si>
  <si>
    <t>2. envigado</t>
  </si>
  <si>
    <t>1.medellin</t>
  </si>
  <si>
    <t>city</t>
  </si>
  <si>
    <t>10. 2017</t>
  </si>
  <si>
    <t>9. 2016</t>
  </si>
  <si>
    <t>8. 2015</t>
  </si>
  <si>
    <t>7. 2014</t>
  </si>
  <si>
    <t>6. 2013</t>
  </si>
  <si>
    <t>5. 2012</t>
  </si>
  <si>
    <t>4. 2011</t>
  </si>
  <si>
    <t>3. 2010</t>
  </si>
  <si>
    <t>2. 2009</t>
  </si>
  <si>
    <t>1. 2008</t>
  </si>
  <si>
    <t>year</t>
  </si>
  <si>
    <t>ARCHIVO DE CONSULTA RIPS AMVA</t>
  </si>
  <si>
    <t>categoria</t>
  </si>
  <si>
    <t>tipo de variable</t>
  </si>
  <si>
    <t>variable</t>
  </si>
  <si>
    <t>Base de Datos</t>
  </si>
  <si>
    <t>Analisis</t>
  </si>
  <si>
    <t>Frecuencia absoluta y relativa</t>
  </si>
  <si>
    <t>total</t>
  </si>
  <si>
    <t>fecuencia absoluta</t>
  </si>
  <si>
    <t>frecuencia relativa</t>
  </si>
  <si>
    <t>Medellin</t>
  </si>
  <si>
    <t>LaEstrella</t>
  </si>
  <si>
    <t>Sabaneta</t>
  </si>
  <si>
    <t>Girardota</t>
  </si>
  <si>
    <t>Copacabana</t>
  </si>
  <si>
    <t>Caldas</t>
  </si>
  <si>
    <t>Barbosa</t>
  </si>
  <si>
    <t>Itagui</t>
  </si>
  <si>
    <t>Bello</t>
  </si>
  <si>
    <t>Envigado</t>
  </si>
  <si>
    <t>ARCHVIO DE USUARIO RIPS AMVA</t>
  </si>
  <si>
    <t>tipo_usuario</t>
  </si>
  <si>
    <t>1 =Contributivo</t>
  </si>
  <si>
    <t>2 =Subsidiado</t>
  </si>
  <si>
    <t>3 =Vinculado</t>
  </si>
  <si>
    <t>4 =Particular</t>
  </si>
  <si>
    <t>5 =Otro</t>
  </si>
  <si>
    <t>6 =Víctima con afiliación al Régimen Contributivo</t>
  </si>
  <si>
    <t>7 =Víctima con afiliación al Régimen subsidiado</t>
  </si>
  <si>
    <t>8 =Víctima no asegurado (Vinculado)</t>
  </si>
  <si>
    <t>sexo</t>
  </si>
  <si>
    <t>M = Masculino</t>
  </si>
  <si>
    <t>F = Femenino</t>
  </si>
  <si>
    <t>zona</t>
  </si>
  <si>
    <t>U = Urbana</t>
  </si>
  <si>
    <t>R = Rural</t>
  </si>
  <si>
    <t>grupo_edad</t>
  </si>
  <si>
    <t xml:space="preserve">1. &lt; 5 </t>
  </si>
  <si>
    <t xml:space="preserve">2. 5-9 </t>
  </si>
  <si>
    <t>3. 10-14</t>
  </si>
  <si>
    <t>4.15 - 19</t>
  </si>
  <si>
    <t>5. 20 - 24</t>
  </si>
  <si>
    <t>6. 25 - 29</t>
  </si>
  <si>
    <t>7. 30 - 34</t>
  </si>
  <si>
    <t>8. 35 -39</t>
  </si>
  <si>
    <t>9. 40 - 44</t>
  </si>
  <si>
    <t>10. 45 -49</t>
  </si>
  <si>
    <t>11. 50 - 54</t>
  </si>
  <si>
    <t>12. 55 - 59</t>
  </si>
  <si>
    <t>13. 60 - 64</t>
  </si>
  <si>
    <t>14. &gt; 65</t>
  </si>
  <si>
    <t>ARCHICO DE PROCEDIMIENTOS RIPS AMVA</t>
  </si>
  <si>
    <t>1. medellin</t>
  </si>
  <si>
    <t>fecha_procedimiento</t>
  </si>
  <si>
    <t>cod_procedimiento</t>
  </si>
  <si>
    <t>1. 990103</t>
  </si>
  <si>
    <t>2. 990112</t>
  </si>
  <si>
    <t>3. 990203</t>
  </si>
  <si>
    <t>4. 990212</t>
  </si>
  <si>
    <t>5. 997101</t>
  </si>
  <si>
    <t>6. 997102</t>
  </si>
  <si>
    <t>7. 997103</t>
  </si>
  <si>
    <t>8. 997104</t>
  </si>
  <si>
    <t>9. 997105</t>
  </si>
  <si>
    <t>10. 997106</t>
  </si>
  <si>
    <t>11. 997300</t>
  </si>
  <si>
    <t>12. 997301</t>
  </si>
  <si>
    <t>13. 997310</t>
  </si>
  <si>
    <t>ambito_realizacion</t>
  </si>
  <si>
    <t>1 = Ambulatorio</t>
  </si>
  <si>
    <t>2 = Hospitalario</t>
  </si>
  <si>
    <t>3 = Urgencias</t>
  </si>
  <si>
    <t>finalidad_procedimiento</t>
  </si>
  <si>
    <t>1 = Diagnóstico</t>
  </si>
  <si>
    <t>2 = Terapéutico</t>
  </si>
  <si>
    <t>3 = Protección específica</t>
  </si>
  <si>
    <t>4 = Detección temprana de enfermedad general</t>
  </si>
  <si>
    <t>personal_atiende</t>
  </si>
  <si>
    <t>1 = Médico (a) especialista</t>
  </si>
  <si>
    <t>2 = Médico (a) general</t>
  </si>
  <si>
    <t>3 = Enfermera (o)</t>
  </si>
  <si>
    <t>4 = Auxiliar de enfermería</t>
  </si>
  <si>
    <t>5 = Otro</t>
  </si>
  <si>
    <t>valor_procedimiento</t>
  </si>
  <si>
    <t>TOTAL</t>
  </si>
  <si>
    <t>F</t>
  </si>
  <si>
    <t>I</t>
  </si>
  <si>
    <t>M</t>
  </si>
  <si>
    <t>R</t>
  </si>
  <si>
    <t>u</t>
  </si>
  <si>
    <t>U</t>
  </si>
  <si>
    <t>&gt;/65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</si>
  <si>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</si>
  <si>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</si>
  <si>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</si>
  <si>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</si>
  <si>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</si>
  <si>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</si>
  <si>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</si>
  <si>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</si>
  <si>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</si>
  <si>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</si>
  <si>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10-14</t>
  </si>
  <si>
    <t>5-9</t>
  </si>
  <si>
    <t>&lt;5</t>
  </si>
  <si>
    <t>AS</t>
  </si>
  <si>
    <t>cc</t>
  </si>
  <si>
    <t>CC</t>
  </si>
  <si>
    <t>CE</t>
  </si>
  <si>
    <t>MS</t>
  </si>
  <si>
    <t>PA</t>
  </si>
  <si>
    <t>RC</t>
  </si>
  <si>
    <t>TI</t>
  </si>
  <si>
    <t>5 = Detección temprana de enfermedad laboral</t>
  </si>
  <si>
    <t>ce</t>
  </si>
  <si>
    <t>ms</t>
  </si>
  <si>
    <t>rc</t>
  </si>
  <si>
    <t>Rc</t>
  </si>
  <si>
    <t>ti</t>
  </si>
  <si>
    <t>Informacion General Variable</t>
  </si>
  <si>
    <t>Numero unico, sin valor analitico</t>
  </si>
  <si>
    <t>Minimo</t>
  </si>
  <si>
    <t>cuartil 1</t>
  </si>
  <si>
    <t>Mediana</t>
  </si>
  <si>
    <t>Media Aritmetica</t>
  </si>
  <si>
    <t>Cuartil 3</t>
  </si>
  <si>
    <t>Maximo</t>
  </si>
  <si>
    <t>Medidas de Resumen</t>
  </si>
  <si>
    <t>Consistencia</t>
  </si>
  <si>
    <t>datos validos</t>
  </si>
  <si>
    <t>Datos consistentes</t>
  </si>
  <si>
    <t>Analisis descriptivo General</t>
  </si>
  <si>
    <t>Calidad del dato</t>
  </si>
  <si>
    <t>Calidad del dato y Analisis descriptivo Archivo de Cosulta RIPS 2008 al 2015.</t>
  </si>
  <si>
    <t>Duplicidad</t>
  </si>
  <si>
    <t>Total</t>
  </si>
  <si>
    <t>No Aplica</t>
  </si>
  <si>
    <t>as</t>
  </si>
  <si>
    <t>cC</t>
  </si>
  <si>
    <t>Cc</t>
  </si>
  <si>
    <t>Ms</t>
  </si>
  <si>
    <t>NI</t>
  </si>
  <si>
    <t>Ti</t>
  </si>
  <si>
    <t>Calidad del dato y Analisis descriptivo Archivo de Procedimientos RIPS 2008 al 2015.</t>
  </si>
  <si>
    <t>K021</t>
  </si>
  <si>
    <t>K050</t>
  </si>
  <si>
    <t>K051</t>
  </si>
  <si>
    <t>Z012</t>
  </si>
  <si>
    <t>K040</t>
  </si>
  <si>
    <t>K083</t>
  </si>
  <si>
    <t>S025</t>
  </si>
  <si>
    <t>K081</t>
  </si>
  <si>
    <t>K038</t>
  </si>
  <si>
    <t>K029</t>
  </si>
  <si>
    <t>calificacion CIE10                                           ver Anexo DXPCIE10_AC20082015</t>
  </si>
  <si>
    <t>Top 10</t>
  </si>
  <si>
    <t>Ver Anexo CodProcedi</t>
  </si>
  <si>
    <t>Calificacion CIE10, para el total ver Anexo DXPProcedi</t>
  </si>
  <si>
    <t>K073</t>
  </si>
  <si>
    <t>Z768</t>
  </si>
  <si>
    <t>K036</t>
  </si>
  <si>
    <t>Z759</t>
  </si>
  <si>
    <t xml:space="preserve">Clasificacion CIE10 para mas ver AnexoDXPProcedfinal </t>
  </si>
  <si>
    <t>registros duplicados</t>
  </si>
  <si>
    <t>registos sin duplicados</t>
  </si>
  <si>
    <t>total registros</t>
  </si>
  <si>
    <t>% Duplicidad</t>
  </si>
  <si>
    <t>PE</t>
  </si>
  <si>
    <t>valor _copago</t>
  </si>
  <si>
    <t>Calidad del dato y Analisis descriptivo Archivo de Usuarios RIPS 2008 al 2017.</t>
  </si>
  <si>
    <t>Calidad del dato y Analisis descriptivo Archivo de Procedimientos filtrados por CUPS preventivos. RIPS 2008 al 2017.</t>
  </si>
  <si>
    <t>Z719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</si>
</sst>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0"/>
    <numFmt numFmtId="165" formatCode="0.000"/>
    <numFmt numFmtId="166" formatCode="0.0E+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00000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rgb="FF000000"/>
      <name val="Lucida Console"/>
      <family val="3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C000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4">
    <xf numFmtId="0" fontId="0" fillId="0" borderId="0" xfId="0"/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/>
    </xf>
    <xf numFmtId="0" fontId="0" fillId="0" borderId="0" xfId="0" applyBorder="1"/>
    <xf numFmtId="0" fontId="0" fillId="0" borderId="6" xfId="0" applyBorder="1"/>
    <xf numFmtId="0" fontId="0" fillId="0" borderId="10" xfId="0" applyBorder="1"/>
    <xf numFmtId="0" fontId="2" fillId="2" borderId="1" xfId="0" applyFont="1" applyFill="1" applyBorder="1" applyAlignment="1">
      <alignment horizontal="left" vertical="center"/>
    </xf>
    <xf numFmtId="0" fontId="0" fillId="2" borderId="0" xfId="0" applyFill="1"/>
    <xf numFmtId="0" fontId="1" fillId="0" borderId="0" xfId="0" applyFont="1" applyAlignment="1">
      <alignment horizontal="left"/>
    </xf>
    <xf numFmtId="0" fontId="0" fillId="0" borderId="0" xfId="0" applyFont="1"/>
    <xf numFmtId="0" fontId="1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left"/>
    </xf>
    <xf numFmtId="0" fontId="0" fillId="0" borderId="1" xfId="0" applyFont="1" applyBorder="1" applyAlignment="1">
      <alignment horizontal="center"/>
    </xf>
    <xf numFmtId="0" fontId="2" fillId="0" borderId="6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0" fillId="0" borderId="5" xfId="0" applyFont="1" applyBorder="1" applyAlignment="1">
      <alignment horizontal="center"/>
    </xf>
    <xf numFmtId="0" fontId="0" fillId="0" borderId="23" xfId="0" applyFont="1" applyBorder="1" applyAlignment="1">
      <alignment horizontal="center"/>
    </xf>
    <xf numFmtId="0" fontId="0" fillId="0" borderId="1" xfId="0" applyFont="1" applyBorder="1"/>
    <xf numFmtId="0" fontId="0" fillId="0" borderId="9" xfId="0" applyFont="1" applyBorder="1"/>
    <xf numFmtId="0" fontId="1" fillId="0" borderId="9" xfId="0" applyFont="1" applyBorder="1" applyAlignment="1">
      <alignment horizontal="center"/>
    </xf>
    <xf numFmtId="0" fontId="4" fillId="0" borderId="6" xfId="0" applyFont="1" applyFill="1" applyBorder="1" applyAlignment="1">
      <alignment horizontal="left" vertical="center"/>
    </xf>
    <xf numFmtId="0" fontId="0" fillId="0" borderId="5" xfId="0" applyFont="1" applyBorder="1"/>
    <xf numFmtId="0" fontId="4" fillId="0" borderId="10" xfId="0" applyFont="1" applyFill="1" applyBorder="1" applyAlignment="1">
      <alignment horizontal="left" vertical="center"/>
    </xf>
    <xf numFmtId="2" fontId="0" fillId="0" borderId="20" xfId="0" applyNumberFormat="1" applyFont="1" applyBorder="1" applyAlignment="1">
      <alignment horizontal="center"/>
    </xf>
    <xf numFmtId="2" fontId="0" fillId="0" borderId="22" xfId="0" applyNumberFormat="1" applyFont="1" applyBorder="1" applyAlignment="1">
      <alignment horizontal="center"/>
    </xf>
    <xf numFmtId="0" fontId="0" fillId="0" borderId="4" xfId="0" applyFont="1" applyBorder="1"/>
    <xf numFmtId="0" fontId="0" fillId="0" borderId="0" xfId="0" applyAlignment="1">
      <alignment wrapText="1"/>
    </xf>
    <xf numFmtId="0" fontId="0" fillId="0" borderId="11" xfId="0" applyBorder="1"/>
    <xf numFmtId="0" fontId="0" fillId="0" borderId="7" xfId="0" applyBorder="1"/>
    <xf numFmtId="0" fontId="0" fillId="0" borderId="8" xfId="0" applyBorder="1"/>
    <xf numFmtId="0" fontId="0" fillId="0" borderId="18" xfId="0" applyBorder="1"/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 wrapText="1"/>
    </xf>
    <xf numFmtId="0" fontId="0" fillId="0" borderId="18" xfId="0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26" xfId="0" applyFont="1" applyBorder="1" applyAlignment="1">
      <alignment horizontal="center" vertical="center" wrapText="1"/>
    </xf>
    <xf numFmtId="0" fontId="0" fillId="0" borderId="8" xfId="0" applyBorder="1" applyAlignment="1">
      <alignment horizontal="center"/>
    </xf>
    <xf numFmtId="0" fontId="0" fillId="2" borderId="0" xfId="0" applyFill="1" applyBorder="1"/>
    <xf numFmtId="0" fontId="0" fillId="2" borderId="0" xfId="0" applyFill="1" applyBorder="1" applyAlignment="1">
      <alignment horizontal="center"/>
    </xf>
    <xf numFmtId="0" fontId="1" fillId="0" borderId="27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2" fontId="0" fillId="0" borderId="8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2" borderId="18" xfId="0" applyFill="1" applyBorder="1"/>
    <xf numFmtId="0" fontId="0" fillId="2" borderId="8" xfId="0" applyFill="1" applyBorder="1"/>
    <xf numFmtId="0" fontId="0" fillId="2" borderId="0" xfId="0" applyFill="1" applyBorder="1" applyAlignment="1">
      <alignment wrapText="1"/>
    </xf>
    <xf numFmtId="0" fontId="1" fillId="0" borderId="8" xfId="0" applyFont="1" applyBorder="1" applyAlignment="1">
      <alignment horizontal="center"/>
    </xf>
    <xf numFmtId="0" fontId="0" fillId="0" borderId="17" xfId="0" applyFont="1" applyBorder="1" applyAlignment="1">
      <alignment horizontal="center"/>
    </xf>
    <xf numFmtId="0" fontId="0" fillId="0" borderId="18" xfId="0" applyFont="1" applyBorder="1" applyAlignment="1">
      <alignment horizontal="center"/>
    </xf>
    <xf numFmtId="0" fontId="0" fillId="0" borderId="19" xfId="0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11" xfId="0" applyFont="1" applyBorder="1" applyAlignment="1">
      <alignment horizontal="center"/>
    </xf>
    <xf numFmtId="0" fontId="1" fillId="0" borderId="28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/>
    </xf>
    <xf numFmtId="0" fontId="0" fillId="0" borderId="8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1" fillId="0" borderId="10" xfId="0" applyFont="1" applyBorder="1"/>
    <xf numFmtId="0" fontId="0" fillId="0" borderId="6" xfId="0" applyFont="1" applyBorder="1"/>
    <xf numFmtId="0" fontId="0" fillId="0" borderId="7" xfId="0" applyFont="1" applyBorder="1" applyAlignment="1">
      <alignment horizontal="center"/>
    </xf>
    <xf numFmtId="0" fontId="0" fillId="0" borderId="0" xfId="0" applyFont="1" applyBorder="1"/>
    <xf numFmtId="0" fontId="0" fillId="0" borderId="10" xfId="0" applyFont="1" applyBorder="1"/>
    <xf numFmtId="0" fontId="0" fillId="0" borderId="11" xfId="0" applyFont="1" applyBorder="1"/>
    <xf numFmtId="0" fontId="3" fillId="5" borderId="3" xfId="0" applyFont="1" applyFill="1" applyBorder="1" applyAlignment="1">
      <alignment horizontal="left" vertical="center"/>
    </xf>
    <xf numFmtId="0" fontId="2" fillId="5" borderId="3" xfId="0" applyFont="1" applyFill="1" applyBorder="1" applyAlignment="1">
      <alignment horizontal="left" vertical="center"/>
    </xf>
    <xf numFmtId="0" fontId="0" fillId="5" borderId="0" xfId="0" applyFill="1"/>
    <xf numFmtId="0" fontId="0" fillId="0" borderId="36" xfId="0" applyBorder="1"/>
    <xf numFmtId="0" fontId="0" fillId="0" borderId="31" xfId="0" applyBorder="1"/>
    <xf numFmtId="0" fontId="0" fillId="0" borderId="37" xfId="0" applyBorder="1"/>
    <xf numFmtId="49" fontId="0" fillId="0" borderId="0" xfId="0" applyNumberFormat="1" applyBorder="1"/>
    <xf numFmtId="2" fontId="0" fillId="0" borderId="7" xfId="0" applyNumberFormat="1" applyFont="1" applyBorder="1" applyAlignment="1">
      <alignment horizontal="center"/>
    </xf>
    <xf numFmtId="2" fontId="0" fillId="0" borderId="8" xfId="0" applyNumberFormat="1" applyFont="1" applyBorder="1" applyAlignment="1">
      <alignment horizontal="center"/>
    </xf>
    <xf numFmtId="2" fontId="0" fillId="0" borderId="11" xfId="0" applyNumberFormat="1" applyFont="1" applyBorder="1" applyAlignment="1">
      <alignment horizontal="center"/>
    </xf>
    <xf numFmtId="2" fontId="0" fillId="0" borderId="36" xfId="0" applyNumberFormat="1" applyFont="1" applyBorder="1" applyAlignment="1">
      <alignment horizontal="center"/>
    </xf>
    <xf numFmtId="2" fontId="0" fillId="0" borderId="31" xfId="0" applyNumberFormat="1" applyFont="1" applyBorder="1" applyAlignment="1">
      <alignment horizontal="center"/>
    </xf>
    <xf numFmtId="0" fontId="0" fillId="0" borderId="37" xfId="0" applyFont="1" applyBorder="1"/>
    <xf numFmtId="0" fontId="0" fillId="0" borderId="1" xfId="0" applyFont="1" applyFill="1" applyBorder="1" applyAlignment="1">
      <alignment horizontal="center"/>
    </xf>
    <xf numFmtId="2" fontId="0" fillId="0" borderId="22" xfId="0" applyNumberFormat="1" applyFont="1" applyFill="1" applyBorder="1" applyAlignment="1">
      <alignment horizontal="center"/>
    </xf>
    <xf numFmtId="0" fontId="0" fillId="0" borderId="0" xfId="0" applyFill="1"/>
    <xf numFmtId="0" fontId="0" fillId="0" borderId="9" xfId="0" applyFont="1" applyFill="1" applyBorder="1"/>
    <xf numFmtId="0" fontId="0" fillId="0" borderId="23" xfId="0" applyFont="1" applyFill="1" applyBorder="1"/>
    <xf numFmtId="0" fontId="0" fillId="0" borderId="6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29" xfId="0" applyFont="1" applyBorder="1"/>
    <xf numFmtId="0" fontId="1" fillId="0" borderId="10" xfId="0" applyFont="1" applyBorder="1" applyAlignment="1">
      <alignment horizontal="left"/>
    </xf>
    <xf numFmtId="0" fontId="7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0" fontId="3" fillId="0" borderId="2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42" xfId="0" applyFont="1" applyBorder="1" applyAlignment="1">
      <alignment horizontal="left" vertical="center"/>
    </xf>
    <xf numFmtId="0" fontId="2" fillId="0" borderId="43" xfId="0" applyFont="1" applyBorder="1" applyAlignment="1">
      <alignment horizontal="left" vertical="center"/>
    </xf>
    <xf numFmtId="0" fontId="2" fillId="0" borderId="45" xfId="0" applyFont="1" applyBorder="1" applyAlignment="1">
      <alignment horizontal="left" vertical="center"/>
    </xf>
    <xf numFmtId="0" fontId="0" fillId="0" borderId="6" xfId="0" applyFont="1" applyBorder="1" applyAlignment="1">
      <alignment horizontal="left"/>
    </xf>
    <xf numFmtId="0" fontId="0" fillId="0" borderId="0" xfId="0" applyFont="1" applyBorder="1" applyAlignment="1">
      <alignment horizontal="left"/>
    </xf>
    <xf numFmtId="0" fontId="0" fillId="0" borderId="10" xfId="0" applyFont="1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2" borderId="0" xfId="0" applyFill="1" applyBorder="1" applyAlignment="1">
      <alignment horizontal="left"/>
    </xf>
    <xf numFmtId="0" fontId="0" fillId="2" borderId="8" xfId="0" applyFill="1" applyBorder="1" applyAlignment="1">
      <alignment horizontal="left"/>
    </xf>
    <xf numFmtId="2" fontId="0" fillId="0" borderId="7" xfId="0" applyNumberFormat="1" applyBorder="1" applyAlignment="1">
      <alignment horizontal="left"/>
    </xf>
    <xf numFmtId="2" fontId="0" fillId="0" borderId="8" xfId="0" applyNumberFormat="1" applyBorder="1" applyAlignment="1">
      <alignment horizontal="left"/>
    </xf>
    <xf numFmtId="0" fontId="0" fillId="0" borderId="10" xfId="0" applyBorder="1" applyAlignment="1">
      <alignment horizontal="left"/>
    </xf>
    <xf numFmtId="2" fontId="0" fillId="0" borderId="11" xfId="0" applyNumberFormat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8" xfId="0" applyBorder="1" applyAlignment="1">
      <alignment horizontal="left"/>
    </xf>
    <xf numFmtId="0" fontId="1" fillId="0" borderId="11" xfId="0" applyFont="1" applyBorder="1" applyAlignment="1">
      <alignment horizontal="left"/>
    </xf>
    <xf numFmtId="166" fontId="0" fillId="0" borderId="8" xfId="0" applyNumberFormat="1" applyBorder="1" applyAlignment="1">
      <alignment horizontal="left"/>
    </xf>
    <xf numFmtId="0" fontId="0" fillId="0" borderId="0" xfId="0" applyAlignment="1">
      <alignment horizontal="left"/>
    </xf>
    <xf numFmtId="0" fontId="0" fillId="0" borderId="17" xfId="0" applyBorder="1" applyAlignment="1">
      <alignment horizontal="center"/>
    </xf>
    <xf numFmtId="0" fontId="0" fillId="0" borderId="7" xfId="0" applyFont="1" applyBorder="1" applyAlignment="1">
      <alignment horizontal="left"/>
    </xf>
    <xf numFmtId="0" fontId="0" fillId="0" borderId="8" xfId="0" applyFont="1" applyBorder="1" applyAlignment="1">
      <alignment horizontal="left"/>
    </xf>
    <xf numFmtId="0" fontId="1" fillId="0" borderId="19" xfId="0" applyFont="1" applyBorder="1" applyAlignment="1">
      <alignment horizontal="center"/>
    </xf>
    <xf numFmtId="0" fontId="4" fillId="0" borderId="38" xfId="0" applyFont="1" applyFill="1" applyBorder="1" applyAlignment="1">
      <alignment horizontal="left" vertical="center"/>
    </xf>
    <xf numFmtId="0" fontId="4" fillId="0" borderId="46" xfId="0" applyFont="1" applyFill="1" applyBorder="1" applyAlignment="1">
      <alignment horizontal="left" vertical="center"/>
    </xf>
    <xf numFmtId="0" fontId="4" fillId="0" borderId="42" xfId="0" applyFont="1" applyFill="1" applyBorder="1" applyAlignment="1">
      <alignment horizontal="left" vertical="center"/>
    </xf>
    <xf numFmtId="0" fontId="4" fillId="0" borderId="43" xfId="0" applyFont="1" applyFill="1" applyBorder="1" applyAlignment="1">
      <alignment horizontal="left" vertical="center"/>
    </xf>
    <xf numFmtId="0" fontId="4" fillId="0" borderId="45" xfId="0" applyFont="1" applyFill="1" applyBorder="1" applyAlignment="1">
      <alignment horizontal="left" vertical="center"/>
    </xf>
    <xf numFmtId="0" fontId="2" fillId="0" borderId="46" xfId="0" applyFont="1" applyBorder="1" applyAlignment="1">
      <alignment horizontal="left" vertical="center"/>
    </xf>
    <xf numFmtId="0" fontId="2" fillId="0" borderId="47" xfId="0" applyFont="1" applyBorder="1" applyAlignment="1">
      <alignment horizontal="left" vertical="center"/>
    </xf>
    <xf numFmtId="0" fontId="2" fillId="0" borderId="38" xfId="0" applyFont="1" applyBorder="1" applyAlignment="1">
      <alignment horizontal="left" vertical="center"/>
    </xf>
    <xf numFmtId="0" fontId="2" fillId="0" borderId="32" xfId="0" applyFont="1" applyBorder="1" applyAlignment="1">
      <alignment horizontal="left" vertical="center"/>
    </xf>
    <xf numFmtId="0" fontId="1" fillId="0" borderId="18" xfId="0" applyFont="1" applyBorder="1" applyAlignment="1">
      <alignment horizontal="right"/>
    </xf>
    <xf numFmtId="0" fontId="1" fillId="0" borderId="0" xfId="0" applyFont="1" applyBorder="1"/>
    <xf numFmtId="0" fontId="4" fillId="0" borderId="47" xfId="0" applyFont="1" applyFill="1" applyBorder="1" applyAlignment="1">
      <alignment horizontal="left" vertical="center"/>
    </xf>
    <xf numFmtId="0" fontId="0" fillId="6" borderId="6" xfId="0" applyFill="1" applyBorder="1"/>
    <xf numFmtId="0" fontId="0" fillId="6" borderId="0" xfId="0" applyFill="1" applyBorder="1"/>
    <xf numFmtId="0" fontId="0" fillId="0" borderId="39" xfId="0" applyBorder="1"/>
    <xf numFmtId="0" fontId="0" fillId="0" borderId="48" xfId="0" applyBorder="1"/>
    <xf numFmtId="0" fontId="0" fillId="0" borderId="40" xfId="0" applyFont="1" applyBorder="1" applyAlignment="1">
      <alignment horizontal="center"/>
    </xf>
    <xf numFmtId="0" fontId="0" fillId="0" borderId="41" xfId="0" applyFont="1" applyBorder="1" applyAlignment="1">
      <alignment horizontal="center"/>
    </xf>
    <xf numFmtId="0" fontId="1" fillId="0" borderId="44" xfId="0" applyFont="1" applyBorder="1" applyAlignment="1">
      <alignment horizontal="center"/>
    </xf>
    <xf numFmtId="0" fontId="0" fillId="0" borderId="41" xfId="0" applyFont="1" applyFill="1" applyBorder="1" applyAlignment="1">
      <alignment horizontal="center"/>
    </xf>
    <xf numFmtId="0" fontId="1" fillId="0" borderId="44" xfId="0" applyFont="1" applyFill="1" applyBorder="1"/>
    <xf numFmtId="0" fontId="3" fillId="2" borderId="24" xfId="0" applyFont="1" applyFill="1" applyBorder="1" applyAlignment="1">
      <alignment horizontal="left" vertical="center"/>
    </xf>
    <xf numFmtId="0" fontId="2" fillId="2" borderId="26" xfId="0" applyFont="1" applyFill="1" applyBorder="1" applyAlignment="1">
      <alignment horizontal="left" vertical="center"/>
    </xf>
    <xf numFmtId="0" fontId="0" fillId="2" borderId="49" xfId="0" applyFont="1" applyFill="1" applyBorder="1"/>
    <xf numFmtId="0" fontId="0" fillId="2" borderId="50" xfId="0" applyFont="1" applyFill="1" applyBorder="1"/>
    <xf numFmtId="0" fontId="0" fillId="2" borderId="51" xfId="0" applyFont="1" applyFill="1" applyBorder="1"/>
    <xf numFmtId="0" fontId="0" fillId="0" borderId="26" xfId="0" applyBorder="1"/>
    <xf numFmtId="0" fontId="0" fillId="0" borderId="27" xfId="0" applyBorder="1"/>
    <xf numFmtId="0" fontId="1" fillId="0" borderId="24" xfId="0" applyFont="1" applyBorder="1" applyAlignment="1">
      <alignment horizontal="left"/>
    </xf>
    <xf numFmtId="0" fontId="2" fillId="0" borderId="26" xfId="0" applyFont="1" applyBorder="1" applyAlignment="1">
      <alignment horizontal="left" vertical="center"/>
    </xf>
    <xf numFmtId="0" fontId="0" fillId="0" borderId="49" xfId="0" applyFont="1" applyBorder="1"/>
    <xf numFmtId="0" fontId="0" fillId="0" borderId="50" xfId="0" applyFont="1" applyBorder="1"/>
    <xf numFmtId="0" fontId="0" fillId="0" borderId="51" xfId="0" applyFont="1" applyBorder="1"/>
    <xf numFmtId="0" fontId="0" fillId="0" borderId="19" xfId="0" applyFont="1" applyBorder="1"/>
    <xf numFmtId="0" fontId="0" fillId="0" borderId="17" xfId="0" applyFont="1" applyBorder="1"/>
    <xf numFmtId="0" fontId="0" fillId="0" borderId="18" xfId="0" applyFont="1" applyBorder="1"/>
    <xf numFmtId="0" fontId="0" fillId="0" borderId="8" xfId="0" applyFont="1" applyBorder="1"/>
    <xf numFmtId="0" fontId="0" fillId="0" borderId="40" xfId="0" applyFont="1" applyBorder="1"/>
    <xf numFmtId="0" fontId="0" fillId="0" borderId="41" xfId="0" applyFont="1" applyBorder="1"/>
    <xf numFmtId="0" fontId="0" fillId="0" borderId="44" xfId="0" applyFont="1" applyBorder="1"/>
    <xf numFmtId="0" fontId="0" fillId="6" borderId="6" xfId="0" applyFont="1" applyFill="1" applyBorder="1"/>
    <xf numFmtId="0" fontId="0" fillId="0" borderId="17" xfId="0" applyFont="1" applyBorder="1" applyAlignment="1"/>
    <xf numFmtId="0" fontId="0" fillId="0" borderId="6" xfId="0" applyFont="1" applyBorder="1" applyAlignment="1"/>
    <xf numFmtId="0" fontId="0" fillId="0" borderId="7" xfId="0" applyFont="1" applyBorder="1" applyAlignment="1"/>
    <xf numFmtId="0" fontId="7" fillId="0" borderId="6" xfId="0" applyFont="1" applyBorder="1" applyAlignment="1">
      <alignment vertical="center"/>
    </xf>
    <xf numFmtId="0" fontId="7" fillId="4" borderId="10" xfId="0" applyFont="1" applyFill="1" applyBorder="1" applyAlignment="1">
      <alignment vertical="center"/>
    </xf>
    <xf numFmtId="0" fontId="0" fillId="0" borderId="19" xfId="0" applyBorder="1" applyAlignment="1">
      <alignment horizontal="center"/>
    </xf>
    <xf numFmtId="0" fontId="0" fillId="0" borderId="0" xfId="0" applyFont="1" applyBorder="1" applyAlignment="1">
      <alignment vertical="center"/>
    </xf>
    <xf numFmtId="0" fontId="3" fillId="6" borderId="0" xfId="0" applyFont="1" applyFill="1" applyBorder="1" applyAlignment="1">
      <alignment horizontal="left" vertical="center"/>
    </xf>
    <xf numFmtId="0" fontId="2" fillId="6" borderId="0" xfId="0" applyFont="1" applyFill="1" applyBorder="1" applyAlignment="1">
      <alignment horizontal="left" vertical="center"/>
    </xf>
    <xf numFmtId="0" fontId="0" fillId="6" borderId="0" xfId="0" applyFill="1"/>
    <xf numFmtId="0" fontId="1" fillId="0" borderId="18" xfId="0" applyFont="1" applyBorder="1"/>
    <xf numFmtId="0" fontId="2" fillId="6" borderId="6" xfId="0" applyFont="1" applyFill="1" applyBorder="1" applyAlignment="1">
      <alignment horizontal="left" vertical="center"/>
    </xf>
    <xf numFmtId="0" fontId="0" fillId="6" borderId="18" xfId="0" applyFont="1" applyFill="1" applyBorder="1"/>
    <xf numFmtId="0" fontId="1" fillId="6" borderId="0" xfId="0" applyFont="1" applyFill="1" applyBorder="1" applyAlignment="1">
      <alignment horizontal="left"/>
    </xf>
    <xf numFmtId="0" fontId="2" fillId="6" borderId="17" xfId="0" applyFont="1" applyFill="1" applyBorder="1" applyAlignment="1">
      <alignment horizontal="left" vertical="center"/>
    </xf>
    <xf numFmtId="0" fontId="2" fillId="6" borderId="18" xfId="0" applyFont="1" applyFill="1" applyBorder="1" applyAlignment="1">
      <alignment horizontal="left" vertical="center"/>
    </xf>
    <xf numFmtId="0" fontId="0" fillId="6" borderId="10" xfId="0" applyFill="1" applyBorder="1"/>
    <xf numFmtId="0" fontId="0" fillId="0" borderId="17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2" fontId="0" fillId="0" borderId="7" xfId="0" applyNumberFormat="1" applyFont="1" applyBorder="1" applyAlignment="1">
      <alignment horizontal="center" vertical="center"/>
    </xf>
    <xf numFmtId="0" fontId="0" fillId="0" borderId="18" xfId="0" applyFont="1" applyBorder="1" applyAlignment="1">
      <alignment vertical="center"/>
    </xf>
    <xf numFmtId="2" fontId="0" fillId="0" borderId="8" xfId="0" applyNumberFormat="1" applyFont="1" applyBorder="1" applyAlignment="1">
      <alignment horizontal="center" vertical="center"/>
    </xf>
    <xf numFmtId="0" fontId="0" fillId="0" borderId="1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6" borderId="17" xfId="0" applyFont="1" applyFill="1" applyBorder="1"/>
    <xf numFmtId="0" fontId="0" fillId="0" borderId="19" xfId="0" applyFont="1" applyFill="1" applyBorder="1" applyAlignment="1">
      <alignment horizontal="right"/>
    </xf>
    <xf numFmtId="0" fontId="0" fillId="0" borderId="19" xfId="0" applyFont="1" applyBorder="1" applyAlignment="1">
      <alignment horizontal="right"/>
    </xf>
    <xf numFmtId="0" fontId="1" fillId="6" borderId="28" xfId="0" applyFont="1" applyFill="1" applyBorder="1"/>
    <xf numFmtId="0" fontId="1" fillId="6" borderId="24" xfId="0" applyFont="1" applyFill="1" applyBorder="1" applyAlignment="1">
      <alignment horizontal="center" vertical="center" wrapText="1"/>
    </xf>
    <xf numFmtId="0" fontId="1" fillId="6" borderId="26" xfId="0" applyFont="1" applyFill="1" applyBorder="1" applyAlignment="1">
      <alignment horizontal="center" vertical="center" wrapText="1"/>
    </xf>
    <xf numFmtId="0" fontId="1" fillId="6" borderId="27" xfId="0" applyFont="1" applyFill="1" applyBorder="1" applyAlignment="1">
      <alignment horizontal="center" wrapText="1"/>
    </xf>
    <xf numFmtId="0" fontId="1" fillId="6" borderId="10" xfId="0" applyFont="1" applyFill="1" applyBorder="1"/>
    <xf numFmtId="0" fontId="0" fillId="6" borderId="10" xfId="0" applyFont="1" applyFill="1" applyBorder="1" applyAlignment="1">
      <alignment horizontal="left"/>
    </xf>
    <xf numFmtId="0" fontId="0" fillId="0" borderId="0" xfId="0" applyBorder="1" applyAlignment="1">
      <alignment horizontal="center" vertical="center"/>
    </xf>
    <xf numFmtId="0" fontId="0" fillId="0" borderId="6" xfId="0" applyBorder="1" applyAlignment="1">
      <alignment horizontal="left"/>
    </xf>
    <xf numFmtId="0" fontId="0" fillId="0" borderId="0" xfId="0" applyBorder="1" applyAlignment="1">
      <alignment horizontal="left"/>
    </xf>
    <xf numFmtId="1" fontId="0" fillId="0" borderId="8" xfId="0" applyNumberFormat="1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0" fillId="0" borderId="33" xfId="0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0" fillId="0" borderId="24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0" fillId="0" borderId="0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0" fillId="3" borderId="0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1" fillId="0" borderId="33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0" fillId="0" borderId="17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19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1" fontId="0" fillId="0" borderId="17" xfId="0" applyNumberFormat="1" applyBorder="1" applyAlignment="1">
      <alignment horizontal="center" vertical="center"/>
    </xf>
    <xf numFmtId="1" fontId="0" fillId="0" borderId="18" xfId="0" applyNumberFormat="1" applyBorder="1" applyAlignment="1">
      <alignment horizontal="center" vertical="center"/>
    </xf>
    <xf numFmtId="1" fontId="0" fillId="0" borderId="19" xfId="0" applyNumberForma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2" fontId="0" fillId="0" borderId="7" xfId="0" applyNumberFormat="1" applyBorder="1" applyAlignment="1">
      <alignment horizontal="center" vertical="center"/>
    </xf>
    <xf numFmtId="2" fontId="0" fillId="0" borderId="8" xfId="0" applyNumberFormat="1" applyBorder="1" applyAlignment="1">
      <alignment horizontal="center" vertical="center"/>
    </xf>
    <xf numFmtId="2" fontId="0" fillId="0" borderId="11" xfId="0" applyNumberFormat="1" applyBorder="1" applyAlignment="1">
      <alignment horizontal="center" vertical="center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8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1" fillId="0" borderId="1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5" borderId="30" xfId="0" applyFill="1" applyBorder="1" applyAlignment="1">
      <alignment horizontal="center"/>
    </xf>
    <xf numFmtId="0" fontId="0" fillId="5" borderId="6" xfId="0" applyFill="1" applyBorder="1" applyAlignment="1">
      <alignment horizontal="center"/>
    </xf>
    <xf numFmtId="0" fontId="0" fillId="0" borderId="33" xfId="0" applyFont="1" applyBorder="1" applyAlignment="1">
      <alignment horizontal="center" vertical="center" wrapText="1"/>
    </xf>
    <xf numFmtId="0" fontId="0" fillId="0" borderId="34" xfId="0" applyFont="1" applyBorder="1" applyAlignment="1">
      <alignment horizontal="center" vertical="center" wrapText="1"/>
    </xf>
    <xf numFmtId="0" fontId="0" fillId="0" borderId="35" xfId="0" applyFont="1" applyBorder="1" applyAlignment="1">
      <alignment horizontal="center" vertical="center" wrapText="1"/>
    </xf>
    <xf numFmtId="165" fontId="0" fillId="0" borderId="7" xfId="0" applyNumberFormat="1" applyBorder="1" applyAlignment="1">
      <alignment horizontal="center" vertical="center" wrapText="1"/>
    </xf>
    <xf numFmtId="165" fontId="0" fillId="0" borderId="8" xfId="0" applyNumberFormat="1" applyBorder="1" applyAlignment="1">
      <alignment horizontal="center" vertical="center" wrapText="1"/>
    </xf>
    <xf numFmtId="165" fontId="0" fillId="0" borderId="11" xfId="0" applyNumberFormat="1" applyBorder="1" applyAlignment="1">
      <alignment horizontal="center" vertical="center" wrapText="1"/>
    </xf>
    <xf numFmtId="0" fontId="0" fillId="0" borderId="33" xfId="0" applyFont="1" applyBorder="1" applyAlignment="1">
      <alignment horizontal="center" vertical="center"/>
    </xf>
    <xf numFmtId="0" fontId="0" fillId="0" borderId="34" xfId="0" applyFont="1" applyBorder="1" applyAlignment="1">
      <alignment horizontal="center" vertical="center"/>
    </xf>
    <xf numFmtId="0" fontId="0" fillId="0" borderId="35" xfId="0" applyFont="1" applyBorder="1" applyAlignment="1">
      <alignment horizontal="center" vertical="center"/>
    </xf>
    <xf numFmtId="164" fontId="0" fillId="0" borderId="7" xfId="0" applyNumberFormat="1" applyBorder="1" applyAlignment="1">
      <alignment horizontal="center" vertical="center"/>
    </xf>
    <xf numFmtId="164" fontId="0" fillId="0" borderId="8" xfId="0" applyNumberFormat="1" applyBorder="1" applyAlignment="1">
      <alignment horizontal="center" vertical="center"/>
    </xf>
    <xf numFmtId="164" fontId="0" fillId="0" borderId="11" xfId="0" applyNumberFormat="1" applyBorder="1" applyAlignment="1">
      <alignment horizontal="center" vertical="center"/>
    </xf>
    <xf numFmtId="0" fontId="1" fillId="0" borderId="12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14" xfId="0" applyFont="1" applyBorder="1" applyAlignment="1">
      <alignment horizontal="left" vertical="center" wrapText="1"/>
    </xf>
    <xf numFmtId="0" fontId="0" fillId="0" borderId="15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0" fillId="0" borderId="17" xfId="0" applyFont="1" applyFill="1" applyBorder="1" applyAlignment="1">
      <alignment horizontal="center" vertical="center" wrapText="1"/>
    </xf>
    <xf numFmtId="0" fontId="0" fillId="0" borderId="34" xfId="0" applyFont="1" applyFill="1" applyBorder="1" applyAlignment="1">
      <alignment horizontal="center" vertical="center" wrapText="1"/>
    </xf>
    <xf numFmtId="0" fontId="0" fillId="0" borderId="35" xfId="0" applyFont="1" applyFill="1" applyBorder="1" applyAlignment="1">
      <alignment horizontal="center" vertical="center" wrapText="1"/>
    </xf>
    <xf numFmtId="0" fontId="1" fillId="0" borderId="17" xfId="0" applyFont="1" applyBorder="1" applyAlignment="1">
      <alignment horizontal="left" vertical="center" wrapText="1"/>
    </xf>
    <xf numFmtId="0" fontId="1" fillId="0" borderId="18" xfId="0" applyFont="1" applyBorder="1" applyAlignment="1">
      <alignment horizontal="left" vertical="center" wrapText="1"/>
    </xf>
    <xf numFmtId="0" fontId="1" fillId="0" borderId="19" xfId="0" applyFont="1" applyBorder="1" applyAlignment="1">
      <alignment horizontal="left" vertical="center" wrapText="1"/>
    </xf>
    <xf numFmtId="0" fontId="0" fillId="0" borderId="12" xfId="0" applyFont="1" applyBorder="1" applyAlignment="1">
      <alignment horizontal="center" wrapText="1"/>
    </xf>
    <xf numFmtId="0" fontId="0" fillId="0" borderId="13" xfId="0" applyFont="1" applyBorder="1" applyAlignment="1">
      <alignment horizontal="center" wrapText="1"/>
    </xf>
    <xf numFmtId="0" fontId="0" fillId="0" borderId="24" xfId="0" applyFont="1" applyBorder="1" applyAlignment="1">
      <alignment horizontal="center"/>
    </xf>
    <xf numFmtId="0" fontId="0" fillId="0" borderId="26" xfId="0" applyFont="1" applyBorder="1" applyAlignment="1">
      <alignment horizontal="center"/>
    </xf>
    <xf numFmtId="0" fontId="0" fillId="0" borderId="27" xfId="0" applyFont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33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0" borderId="17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164" fontId="0" fillId="0" borderId="33" xfId="0" applyNumberFormat="1" applyBorder="1" applyAlignment="1">
      <alignment horizontal="center" vertical="center" wrapText="1"/>
    </xf>
    <xf numFmtId="164" fontId="0" fillId="0" borderId="34" xfId="0" applyNumberFormat="1" applyBorder="1" applyAlignment="1">
      <alignment horizontal="center" vertical="center" wrapText="1"/>
    </xf>
    <xf numFmtId="0" fontId="1" fillId="0" borderId="33" xfId="0" applyFont="1" applyBorder="1" applyAlignment="1">
      <alignment horizontal="left" vertical="center" wrapText="1"/>
    </xf>
    <xf numFmtId="0" fontId="1" fillId="0" borderId="34" xfId="0" applyFont="1" applyBorder="1" applyAlignment="1">
      <alignment horizontal="left" vertical="center" wrapText="1"/>
    </xf>
    <xf numFmtId="0" fontId="1" fillId="0" borderId="3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2" fillId="0" borderId="33" xfId="0" applyFont="1" applyBorder="1" applyAlignment="1">
      <alignment horizontal="left" vertical="center" wrapText="1"/>
    </xf>
    <xf numFmtId="0" fontId="2" fillId="0" borderId="34" xfId="0" applyFont="1" applyBorder="1" applyAlignment="1">
      <alignment horizontal="left" vertical="center" wrapText="1"/>
    </xf>
    <xf numFmtId="0" fontId="0" fillId="6" borderId="17" xfId="0" applyFont="1" applyFill="1" applyBorder="1" applyAlignment="1">
      <alignment horizontal="center"/>
    </xf>
    <xf numFmtId="0" fontId="0" fillId="6" borderId="6" xfId="0" applyFont="1" applyFill="1" applyBorder="1" applyAlignment="1">
      <alignment horizontal="center"/>
    </xf>
    <xf numFmtId="0" fontId="0" fillId="6" borderId="7" xfId="0" applyFont="1" applyFill="1" applyBorder="1" applyAlignment="1">
      <alignment horizontal="center"/>
    </xf>
    <xf numFmtId="0" fontId="0" fillId="6" borderId="18" xfId="0" applyFont="1" applyFill="1" applyBorder="1" applyAlignment="1">
      <alignment horizontal="center"/>
    </xf>
    <xf numFmtId="0" fontId="0" fillId="6" borderId="0" xfId="0" applyFont="1" applyFill="1" applyBorder="1" applyAlignment="1">
      <alignment horizontal="center"/>
    </xf>
    <xf numFmtId="0" fontId="0" fillId="6" borderId="8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99"/>
  <sheetViews>
    <sheetView topLeftCell="C1" workbookViewId="0">
      <selection activeCell="K60" sqref="K60:K77"/>
    </sheetView>
  </sheetViews>
  <sheetFormatPr baseColWidth="10" defaultRowHeight="15" x14ac:dyDescent="0.25"/>
  <cols>
    <col min="1" max="1" width="14" style="1" customWidth="1"/>
    <col min="2" max="2" width="20.42578125" style="2" bestFit="1" customWidth="1"/>
    <col min="3" max="3" width="19.7109375" style="119" bestFit="1" customWidth="1"/>
    <col min="4" max="4" width="41.140625" style="1" customWidth="1"/>
    <col min="5" max="5" width="17.140625" style="30" customWidth="1"/>
    <col min="6" max="6" width="16.140625" style="35" customWidth="1"/>
    <col min="7" max="7" width="9.5703125" style="138" bestFit="1" customWidth="1"/>
    <col min="8" max="8" width="12" style="138" bestFit="1" customWidth="1"/>
    <col min="9" max="9" width="12.140625" bestFit="1" customWidth="1"/>
    <col min="10" max="10" width="8" bestFit="1" customWidth="1"/>
    <col min="11" max="11" width="12.140625" bestFit="1" customWidth="1"/>
  </cols>
  <sheetData>
    <row r="1" spans="1:15" x14ac:dyDescent="0.25">
      <c r="A1" s="222" t="s">
        <v>211</v>
      </c>
      <c r="B1" s="223"/>
      <c r="C1" s="223"/>
      <c r="D1" s="223"/>
      <c r="E1" s="223"/>
      <c r="F1" s="223"/>
      <c r="G1" s="223"/>
      <c r="H1" s="223"/>
      <c r="I1" s="223"/>
      <c r="J1" s="223"/>
      <c r="K1" s="223"/>
      <c r="L1" s="223"/>
      <c r="M1" s="223"/>
      <c r="N1" s="223"/>
      <c r="O1" s="223"/>
    </row>
    <row r="2" spans="1:15" ht="15.75" thickBot="1" x14ac:dyDescent="0.3">
      <c r="A2" s="222"/>
      <c r="B2" s="223"/>
      <c r="C2" s="223"/>
      <c r="D2" s="223"/>
      <c r="E2" s="223"/>
      <c r="F2" s="223"/>
      <c r="G2" s="223"/>
      <c r="H2" s="223"/>
      <c r="I2" s="223"/>
      <c r="J2" s="223"/>
      <c r="K2" s="223"/>
      <c r="L2" s="223"/>
      <c r="M2" s="223"/>
      <c r="N2" s="223"/>
      <c r="O2" s="223"/>
    </row>
    <row r="3" spans="1:15" ht="15.75" thickBot="1" x14ac:dyDescent="0.3">
      <c r="A3" s="261" t="s">
        <v>197</v>
      </c>
      <c r="B3" s="262"/>
      <c r="C3" s="262"/>
      <c r="D3" s="263"/>
      <c r="E3" s="262" t="s">
        <v>209</v>
      </c>
      <c r="F3" s="262"/>
      <c r="G3" s="262"/>
      <c r="H3" s="263"/>
      <c r="I3" s="245" t="s">
        <v>210</v>
      </c>
      <c r="J3" s="246"/>
      <c r="K3" s="246"/>
      <c r="L3" s="246"/>
      <c r="M3" s="246"/>
      <c r="N3" s="246"/>
      <c r="O3" s="247"/>
    </row>
    <row r="4" spans="1:15" ht="15.75" thickBot="1" x14ac:dyDescent="0.3">
      <c r="A4" s="264"/>
      <c r="B4" s="265"/>
      <c r="C4" s="265"/>
      <c r="D4" s="266"/>
      <c r="E4" s="265"/>
      <c r="F4" s="265"/>
      <c r="G4" s="265"/>
      <c r="H4" s="266"/>
      <c r="I4" s="282" t="s">
        <v>206</v>
      </c>
      <c r="J4" s="283"/>
      <c r="K4" s="284"/>
      <c r="L4" s="242" t="s">
        <v>212</v>
      </c>
      <c r="M4" s="243"/>
      <c r="N4" s="243"/>
      <c r="O4" s="244"/>
    </row>
    <row r="5" spans="1:15" s="2" customFormat="1" ht="30.75" customHeight="1" thickBot="1" x14ac:dyDescent="0.3">
      <c r="A5" s="72" t="s">
        <v>82</v>
      </c>
      <c r="B5" s="74" t="s">
        <v>81</v>
      </c>
      <c r="C5" s="72" t="s">
        <v>80</v>
      </c>
      <c r="D5" s="72" t="s">
        <v>79</v>
      </c>
      <c r="E5" s="70" t="s">
        <v>83</v>
      </c>
      <c r="F5" s="71" t="s">
        <v>79</v>
      </c>
      <c r="G5" s="70" t="s">
        <v>86</v>
      </c>
      <c r="H5" s="52" t="s">
        <v>87</v>
      </c>
      <c r="I5" s="70" t="s">
        <v>208</v>
      </c>
      <c r="J5" s="36" t="s">
        <v>207</v>
      </c>
      <c r="K5" s="71" t="s">
        <v>206</v>
      </c>
      <c r="L5" s="213" t="s">
        <v>241</v>
      </c>
      <c r="M5" s="214" t="s">
        <v>242</v>
      </c>
      <c r="N5" s="214" t="s">
        <v>243</v>
      </c>
      <c r="O5" s="215" t="s">
        <v>244</v>
      </c>
    </row>
    <row r="6" spans="1:15" s="3" customFormat="1" ht="15.75" thickBot="1" x14ac:dyDescent="0.3">
      <c r="A6" s="267" t="s">
        <v>78</v>
      </c>
      <c r="B6" s="233" t="s">
        <v>77</v>
      </c>
      <c r="C6" s="224" t="s">
        <v>2</v>
      </c>
      <c r="D6" s="120" t="s">
        <v>76</v>
      </c>
      <c r="E6" s="270" t="s">
        <v>84</v>
      </c>
      <c r="F6" s="40">
        <v>2008</v>
      </c>
      <c r="G6" s="123">
        <v>66499</v>
      </c>
      <c r="H6" s="123">
        <f>G6/$G$16*100</f>
        <v>0.89725130686955368</v>
      </c>
      <c r="I6" s="273">
        <f>G16</f>
        <v>7411413</v>
      </c>
      <c r="J6" s="276">
        <f>G16</f>
        <v>7411413</v>
      </c>
      <c r="K6" s="258">
        <f>I6/J6*100</f>
        <v>100</v>
      </c>
      <c r="L6" s="200">
        <v>0</v>
      </c>
      <c r="M6" s="217">
        <f>N6-L6</f>
        <v>7411413</v>
      </c>
      <c r="N6" s="216">
        <f>G16</f>
        <v>7411413</v>
      </c>
      <c r="O6" s="212">
        <f>L6/N6*100</f>
        <v>0</v>
      </c>
    </row>
    <row r="7" spans="1:15" s="3" customFormat="1" x14ac:dyDescent="0.25">
      <c r="A7" s="267"/>
      <c r="B7" s="234"/>
      <c r="C7" s="225"/>
      <c r="D7" s="121" t="s">
        <v>75</v>
      </c>
      <c r="E7" s="271"/>
      <c r="F7" s="40">
        <v>2009</v>
      </c>
      <c r="G7" s="124">
        <v>31774</v>
      </c>
      <c r="H7" s="124">
        <f t="shared" ref="H7:H16" si="0">G7/$G$16*100</f>
        <v>0.42871716904725188</v>
      </c>
      <c r="I7" s="274"/>
      <c r="J7" s="277"/>
      <c r="K7" s="259"/>
    </row>
    <row r="8" spans="1:15" s="3" customFormat="1" ht="15.75" thickBot="1" x14ac:dyDescent="0.3">
      <c r="A8" s="267"/>
      <c r="B8" s="234"/>
      <c r="C8" s="225"/>
      <c r="D8" s="121" t="s">
        <v>74</v>
      </c>
      <c r="E8" s="271"/>
      <c r="F8" s="40">
        <v>2010</v>
      </c>
      <c r="G8" s="124">
        <v>337813</v>
      </c>
      <c r="H8" s="124">
        <f t="shared" si="0"/>
        <v>4.5580107329061272</v>
      </c>
      <c r="I8" s="274"/>
      <c r="J8" s="277"/>
      <c r="K8" s="259"/>
    </row>
    <row r="9" spans="1:15" s="3" customFormat="1" x14ac:dyDescent="0.25">
      <c r="A9" s="267"/>
      <c r="B9" s="234"/>
      <c r="C9" s="225"/>
      <c r="D9" s="121" t="s">
        <v>73</v>
      </c>
      <c r="E9" s="271"/>
      <c r="F9" s="40">
        <v>2011</v>
      </c>
      <c r="G9" s="124">
        <v>532715</v>
      </c>
      <c r="H9" s="124">
        <f t="shared" si="0"/>
        <v>7.1877656797698366</v>
      </c>
      <c r="I9" s="274"/>
      <c r="J9" s="277"/>
      <c r="K9" s="259"/>
      <c r="M9" s="219"/>
    </row>
    <row r="10" spans="1:15" s="3" customFormat="1" x14ac:dyDescent="0.25">
      <c r="A10" s="267"/>
      <c r="B10" s="234"/>
      <c r="C10" s="225"/>
      <c r="D10" s="121" t="s">
        <v>72</v>
      </c>
      <c r="E10" s="271"/>
      <c r="F10" s="40">
        <v>2012</v>
      </c>
      <c r="G10" s="124">
        <v>675166</v>
      </c>
      <c r="H10" s="124">
        <f t="shared" si="0"/>
        <v>9.1098148220858839</v>
      </c>
      <c r="I10" s="274"/>
      <c r="J10" s="277"/>
      <c r="K10" s="259"/>
      <c r="M10" s="220"/>
    </row>
    <row r="11" spans="1:15" s="3" customFormat="1" x14ac:dyDescent="0.25">
      <c r="A11" s="267"/>
      <c r="B11" s="234"/>
      <c r="C11" s="225"/>
      <c r="D11" s="121" t="s">
        <v>71</v>
      </c>
      <c r="E11" s="271"/>
      <c r="F11" s="40">
        <v>2013</v>
      </c>
      <c r="G11" s="124">
        <v>1407810</v>
      </c>
      <c r="H11" s="124">
        <f t="shared" si="0"/>
        <v>18.995163270485669</v>
      </c>
      <c r="I11" s="274"/>
      <c r="J11" s="277"/>
      <c r="K11" s="259"/>
      <c r="M11" s="220"/>
    </row>
    <row r="12" spans="1:15" s="3" customFormat="1" x14ac:dyDescent="0.25">
      <c r="A12" s="267"/>
      <c r="B12" s="234"/>
      <c r="C12" s="225"/>
      <c r="D12" s="121" t="s">
        <v>70</v>
      </c>
      <c r="E12" s="271"/>
      <c r="F12" s="40">
        <v>2014</v>
      </c>
      <c r="G12" s="124">
        <v>1410418</v>
      </c>
      <c r="H12" s="124">
        <f t="shared" si="0"/>
        <v>19.030352241873448</v>
      </c>
      <c r="I12" s="274"/>
      <c r="J12" s="277"/>
      <c r="K12" s="259"/>
      <c r="M12" s="220"/>
    </row>
    <row r="13" spans="1:15" s="3" customFormat="1" x14ac:dyDescent="0.25">
      <c r="A13" s="267"/>
      <c r="B13" s="234"/>
      <c r="C13" s="225"/>
      <c r="D13" s="121" t="s">
        <v>69</v>
      </c>
      <c r="E13" s="271"/>
      <c r="F13" s="40">
        <v>2015</v>
      </c>
      <c r="G13" s="124">
        <v>2072701</v>
      </c>
      <c r="H13" s="124">
        <f t="shared" si="0"/>
        <v>27.966340561509661</v>
      </c>
      <c r="I13" s="274"/>
      <c r="J13" s="277"/>
      <c r="K13" s="259"/>
      <c r="M13" s="220"/>
    </row>
    <row r="14" spans="1:15" s="3" customFormat="1" x14ac:dyDescent="0.25">
      <c r="A14" s="267"/>
      <c r="B14" s="234"/>
      <c r="C14" s="225"/>
      <c r="D14" s="121" t="s">
        <v>68</v>
      </c>
      <c r="E14" s="271"/>
      <c r="F14" s="81">
        <v>2016</v>
      </c>
      <c r="G14" s="12">
        <v>326833</v>
      </c>
      <c r="H14" s="124">
        <f t="shared" si="0"/>
        <v>4.4098608456983843</v>
      </c>
      <c r="I14" s="274"/>
      <c r="J14" s="277"/>
      <c r="K14" s="259"/>
      <c r="M14" s="220"/>
    </row>
    <row r="15" spans="1:15" s="3" customFormat="1" x14ac:dyDescent="0.25">
      <c r="A15" s="267"/>
      <c r="B15" s="234"/>
      <c r="C15" s="225"/>
      <c r="D15" s="121" t="s">
        <v>67</v>
      </c>
      <c r="E15" s="271"/>
      <c r="F15" s="81">
        <v>2017</v>
      </c>
      <c r="G15" s="12">
        <v>549684</v>
      </c>
      <c r="H15" s="124">
        <f t="shared" si="0"/>
        <v>7.4167233697541883</v>
      </c>
      <c r="I15" s="274"/>
      <c r="J15" s="277"/>
      <c r="K15" s="259"/>
      <c r="M15" s="220"/>
    </row>
    <row r="16" spans="1:15" s="3" customFormat="1" ht="15.75" thickBot="1" x14ac:dyDescent="0.3">
      <c r="A16" s="267"/>
      <c r="B16" s="235"/>
      <c r="C16" s="226"/>
      <c r="D16" s="122"/>
      <c r="E16" s="272"/>
      <c r="F16" s="47" t="s">
        <v>85</v>
      </c>
      <c r="G16" s="125">
        <f>SUM(G6:G15)</f>
        <v>7411413</v>
      </c>
      <c r="H16" s="125">
        <f t="shared" si="0"/>
        <v>100</v>
      </c>
      <c r="I16" s="275"/>
      <c r="J16" s="278"/>
      <c r="K16" s="260"/>
      <c r="M16" s="220"/>
    </row>
    <row r="17" spans="1:15" ht="15" customHeight="1" x14ac:dyDescent="0.25">
      <c r="A17" s="267"/>
      <c r="B17" s="239" t="s">
        <v>66</v>
      </c>
      <c r="C17" s="224" t="s">
        <v>2</v>
      </c>
      <c r="D17" s="145" t="s">
        <v>65</v>
      </c>
      <c r="E17" s="236" t="s">
        <v>84</v>
      </c>
      <c r="F17" s="139" t="s">
        <v>88</v>
      </c>
      <c r="G17" s="126">
        <v>4165777</v>
      </c>
      <c r="H17" s="140">
        <f>G17/$G$27*100</f>
        <v>56.207594961986331</v>
      </c>
      <c r="I17" s="292">
        <f>G27</f>
        <v>7411413</v>
      </c>
      <c r="J17" s="301">
        <f>G27</f>
        <v>7411413</v>
      </c>
      <c r="K17" s="305">
        <f>I17/J17*100</f>
        <v>100</v>
      </c>
      <c r="M17" s="220"/>
      <c r="O17" s="3"/>
    </row>
    <row r="18" spans="1:15" x14ac:dyDescent="0.25">
      <c r="A18" s="267"/>
      <c r="B18" s="240"/>
      <c r="C18" s="225"/>
      <c r="D18" s="146" t="s">
        <v>64</v>
      </c>
      <c r="E18" s="237"/>
      <c r="F18" s="39" t="s">
        <v>97</v>
      </c>
      <c r="G18" s="127">
        <v>1257169</v>
      </c>
      <c r="H18" s="141">
        <f t="shared" ref="H18:H27" si="1">G18/$G$27*100</f>
        <v>16.962608884432697</v>
      </c>
      <c r="I18" s="292"/>
      <c r="J18" s="301"/>
      <c r="K18" s="305"/>
      <c r="M18" s="220"/>
      <c r="O18" s="3"/>
    </row>
    <row r="19" spans="1:15" x14ac:dyDescent="0.25">
      <c r="A19" s="267"/>
      <c r="B19" s="240"/>
      <c r="C19" s="225"/>
      <c r="D19" s="146" t="s">
        <v>63</v>
      </c>
      <c r="E19" s="237"/>
      <c r="F19" s="39" t="s">
        <v>96</v>
      </c>
      <c r="G19" s="127">
        <v>218252</v>
      </c>
      <c r="H19" s="141">
        <f t="shared" si="1"/>
        <v>2.94480957949584</v>
      </c>
      <c r="I19" s="292"/>
      <c r="J19" s="301"/>
      <c r="K19" s="305"/>
    </row>
    <row r="20" spans="1:15" x14ac:dyDescent="0.25">
      <c r="A20" s="267"/>
      <c r="B20" s="240"/>
      <c r="C20" s="225"/>
      <c r="D20" s="146" t="s">
        <v>62</v>
      </c>
      <c r="E20" s="237"/>
      <c r="F20" s="39" t="s">
        <v>95</v>
      </c>
      <c r="G20" s="127">
        <v>755531</v>
      </c>
      <c r="H20" s="141">
        <f t="shared" si="1"/>
        <v>10.194155959194285</v>
      </c>
      <c r="I20" s="292"/>
      <c r="J20" s="301"/>
      <c r="K20" s="305"/>
    </row>
    <row r="21" spans="1:15" x14ac:dyDescent="0.25">
      <c r="A21" s="267"/>
      <c r="B21" s="240"/>
      <c r="C21" s="225"/>
      <c r="D21" s="146" t="s">
        <v>61</v>
      </c>
      <c r="E21" s="237"/>
      <c r="F21" s="39" t="s">
        <v>94</v>
      </c>
      <c r="G21" s="127">
        <v>56202</v>
      </c>
      <c r="H21" s="141">
        <f t="shared" si="1"/>
        <v>0.75831693632509756</v>
      </c>
      <c r="I21" s="292"/>
      <c r="J21" s="301"/>
      <c r="K21" s="305"/>
    </row>
    <row r="22" spans="1:15" x14ac:dyDescent="0.25">
      <c r="A22" s="267"/>
      <c r="B22" s="240"/>
      <c r="C22" s="225"/>
      <c r="D22" s="146" t="s">
        <v>60</v>
      </c>
      <c r="E22" s="237"/>
      <c r="F22" s="39" t="s">
        <v>93</v>
      </c>
      <c r="G22" s="127">
        <v>38291</v>
      </c>
      <c r="H22" s="141">
        <f t="shared" si="1"/>
        <v>0.5166491194054359</v>
      </c>
      <c r="I22" s="292"/>
      <c r="J22" s="301"/>
      <c r="K22" s="305"/>
    </row>
    <row r="23" spans="1:15" x14ac:dyDescent="0.25">
      <c r="A23" s="267"/>
      <c r="B23" s="240"/>
      <c r="C23" s="225"/>
      <c r="D23" s="146" t="s">
        <v>59</v>
      </c>
      <c r="E23" s="237"/>
      <c r="F23" s="39" t="s">
        <v>92</v>
      </c>
      <c r="G23" s="127">
        <v>75253</v>
      </c>
      <c r="H23" s="141">
        <f t="shared" si="1"/>
        <v>1.0153664355231586</v>
      </c>
      <c r="I23" s="292"/>
      <c r="J23" s="301"/>
      <c r="K23" s="305"/>
    </row>
    <row r="24" spans="1:15" x14ac:dyDescent="0.25">
      <c r="A24" s="267"/>
      <c r="B24" s="240"/>
      <c r="C24" s="225"/>
      <c r="D24" s="146" t="s">
        <v>58</v>
      </c>
      <c r="E24" s="237"/>
      <c r="F24" s="39" t="s">
        <v>91</v>
      </c>
      <c r="G24" s="127">
        <v>84580</v>
      </c>
      <c r="H24" s="141">
        <f t="shared" si="1"/>
        <v>1.1412128834272224</v>
      </c>
      <c r="I24" s="292"/>
      <c r="J24" s="301"/>
      <c r="K24" s="305"/>
    </row>
    <row r="25" spans="1:15" x14ac:dyDescent="0.25">
      <c r="A25" s="267"/>
      <c r="B25" s="240"/>
      <c r="C25" s="225"/>
      <c r="D25" s="146" t="s">
        <v>57</v>
      </c>
      <c r="E25" s="237"/>
      <c r="F25" s="39" t="s">
        <v>89</v>
      </c>
      <c r="G25" s="127">
        <v>750568</v>
      </c>
      <c r="H25" s="141">
        <f t="shared" si="1"/>
        <v>10.127191670468235</v>
      </c>
      <c r="I25" s="292"/>
      <c r="J25" s="301"/>
      <c r="K25" s="305"/>
    </row>
    <row r="26" spans="1:15" x14ac:dyDescent="0.25">
      <c r="A26" s="267"/>
      <c r="B26" s="240"/>
      <c r="C26" s="225"/>
      <c r="D26" s="146" t="s">
        <v>56</v>
      </c>
      <c r="E26" s="237"/>
      <c r="F26" s="39" t="s">
        <v>90</v>
      </c>
      <c r="G26" s="127">
        <v>9790</v>
      </c>
      <c r="H26" s="141">
        <f t="shared" si="1"/>
        <v>0.13209356974169434</v>
      </c>
      <c r="I26" s="292"/>
      <c r="J26" s="301"/>
      <c r="K26" s="305"/>
    </row>
    <row r="27" spans="1:15" ht="15.75" thickBot="1" x14ac:dyDescent="0.3">
      <c r="A27" s="267"/>
      <c r="B27" s="241"/>
      <c r="C27" s="226"/>
      <c r="D27" s="147"/>
      <c r="E27" s="238"/>
      <c r="F27" s="142" t="s">
        <v>85</v>
      </c>
      <c r="G27" s="112">
        <f>SUM(G17:G26)</f>
        <v>7411413</v>
      </c>
      <c r="H27" s="136">
        <f t="shared" si="1"/>
        <v>100</v>
      </c>
      <c r="I27" s="293"/>
      <c r="J27" s="302"/>
      <c r="K27" s="306"/>
    </row>
    <row r="28" spans="1:15" x14ac:dyDescent="0.25">
      <c r="A28" s="267"/>
      <c r="B28" s="239" t="s">
        <v>55</v>
      </c>
      <c r="C28" s="230" t="s">
        <v>2</v>
      </c>
      <c r="D28" s="143" t="s">
        <v>54</v>
      </c>
      <c r="E28" s="236" t="s">
        <v>84</v>
      </c>
      <c r="F28" s="43" t="s">
        <v>183</v>
      </c>
      <c r="G28" s="126">
        <v>5395</v>
      </c>
      <c r="H28" s="130">
        <f>G28/$G$39 *100</f>
        <v>7.27931367473382E-2</v>
      </c>
      <c r="I28" s="279">
        <f>G28+G30+G31+G32+G33+G35+G37</f>
        <v>7410770</v>
      </c>
      <c r="J28" s="285">
        <v>6534896</v>
      </c>
      <c r="K28" s="288">
        <f>I28/J28*100</f>
        <v>113.40302890818768</v>
      </c>
    </row>
    <row r="29" spans="1:15" x14ac:dyDescent="0.25">
      <c r="A29" s="267"/>
      <c r="B29" s="240"/>
      <c r="C29" s="231"/>
      <c r="D29" s="144" t="s">
        <v>53</v>
      </c>
      <c r="E29" s="237"/>
      <c r="F29" s="44" t="s">
        <v>184</v>
      </c>
      <c r="G29" s="127">
        <v>602</v>
      </c>
      <c r="H29" s="131">
        <f t="shared" ref="H29:H37" si="2">G29/$G$39 *100</f>
        <v>8.122607659295197E-3</v>
      </c>
      <c r="I29" s="280"/>
      <c r="J29" s="286"/>
      <c r="K29" s="289"/>
    </row>
    <row r="30" spans="1:15" x14ac:dyDescent="0.25">
      <c r="A30" s="267"/>
      <c r="B30" s="240"/>
      <c r="C30" s="231"/>
      <c r="D30" s="148" t="s">
        <v>52</v>
      </c>
      <c r="E30" s="237"/>
      <c r="F30" s="44" t="s">
        <v>185</v>
      </c>
      <c r="G30" s="127">
        <v>5424824</v>
      </c>
      <c r="H30" s="131">
        <f t="shared" si="2"/>
        <v>73.19554314406713</v>
      </c>
      <c r="I30" s="280"/>
      <c r="J30" s="286"/>
      <c r="K30" s="289"/>
    </row>
    <row r="31" spans="1:15" x14ac:dyDescent="0.25">
      <c r="A31" s="267"/>
      <c r="B31" s="240"/>
      <c r="C31" s="231"/>
      <c r="D31" s="144" t="s">
        <v>51</v>
      </c>
      <c r="E31" s="237"/>
      <c r="F31" s="44" t="s">
        <v>186</v>
      </c>
      <c r="G31" s="127">
        <v>7253</v>
      </c>
      <c r="H31" s="131">
        <f t="shared" si="2"/>
        <v>9.7862580320378853E-2</v>
      </c>
      <c r="I31" s="280"/>
      <c r="J31" s="286"/>
      <c r="K31" s="289"/>
    </row>
    <row r="32" spans="1:15" x14ac:dyDescent="0.25">
      <c r="A32" s="267"/>
      <c r="B32" s="240"/>
      <c r="C32" s="231"/>
      <c r="D32" s="148" t="s">
        <v>50</v>
      </c>
      <c r="E32" s="237"/>
      <c r="F32" s="44" t="s">
        <v>187</v>
      </c>
      <c r="G32" s="127">
        <v>29252</v>
      </c>
      <c r="H32" s="131">
        <f t="shared" si="2"/>
        <v>0.39468857018223108</v>
      </c>
      <c r="I32" s="280"/>
      <c r="J32" s="286"/>
      <c r="K32" s="289"/>
    </row>
    <row r="33" spans="1:11" x14ac:dyDescent="0.25">
      <c r="A33" s="267"/>
      <c r="B33" s="240"/>
      <c r="C33" s="231"/>
      <c r="D33" s="148" t="s">
        <v>49</v>
      </c>
      <c r="E33" s="237"/>
      <c r="F33" s="44" t="s">
        <v>188</v>
      </c>
      <c r="G33" s="127">
        <v>18</v>
      </c>
      <c r="H33" s="131">
        <f t="shared" si="2"/>
        <v>2.42868667553677E-4</v>
      </c>
      <c r="I33" s="280"/>
      <c r="J33" s="286"/>
      <c r="K33" s="289"/>
    </row>
    <row r="34" spans="1:11" x14ac:dyDescent="0.25">
      <c r="A34" s="267"/>
      <c r="B34" s="240"/>
      <c r="C34" s="231"/>
      <c r="D34" s="148" t="s">
        <v>48</v>
      </c>
      <c r="E34" s="237"/>
      <c r="F34" s="44" t="s">
        <v>194</v>
      </c>
      <c r="G34" s="127">
        <v>3</v>
      </c>
      <c r="H34" s="131">
        <f t="shared" si="2"/>
        <v>4.0478111258946169E-5</v>
      </c>
      <c r="I34" s="280"/>
      <c r="J34" s="286"/>
      <c r="K34" s="289"/>
    </row>
    <row r="35" spans="1:11" x14ac:dyDescent="0.25">
      <c r="A35" s="267"/>
      <c r="B35" s="240"/>
      <c r="C35" s="231"/>
      <c r="D35" s="148" t="s">
        <v>47</v>
      </c>
      <c r="E35" s="237"/>
      <c r="F35" s="44" t="s">
        <v>189</v>
      </c>
      <c r="G35" s="127">
        <v>1012552</v>
      </c>
      <c r="H35" s="131">
        <f t="shared" si="2"/>
        <v>13.662064170489488</v>
      </c>
      <c r="I35" s="280"/>
      <c r="J35" s="286"/>
      <c r="K35" s="289"/>
    </row>
    <row r="36" spans="1:11" x14ac:dyDescent="0.25">
      <c r="A36" s="267"/>
      <c r="B36" s="240"/>
      <c r="C36" s="231"/>
      <c r="D36" s="148" t="s">
        <v>46</v>
      </c>
      <c r="E36" s="237"/>
      <c r="F36" s="44" t="s">
        <v>196</v>
      </c>
      <c r="G36" s="127">
        <v>38</v>
      </c>
      <c r="H36" s="131">
        <f t="shared" si="2"/>
        <v>5.1272274261331813E-4</v>
      </c>
      <c r="I36" s="280"/>
      <c r="J36" s="286"/>
      <c r="K36" s="289"/>
    </row>
    <row r="37" spans="1:11" x14ac:dyDescent="0.25">
      <c r="A37" s="267"/>
      <c r="B37" s="240"/>
      <c r="C37" s="231"/>
      <c r="D37" s="148" t="s">
        <v>45</v>
      </c>
      <c r="E37" s="237"/>
      <c r="F37" s="44" t="s">
        <v>190</v>
      </c>
      <c r="G37" s="127">
        <v>931476</v>
      </c>
      <c r="H37" s="131">
        <f t="shared" si="2"/>
        <v>12.568129721012713</v>
      </c>
      <c r="I37" s="280"/>
      <c r="J37" s="286"/>
      <c r="K37" s="289"/>
    </row>
    <row r="38" spans="1:11" x14ac:dyDescent="0.25">
      <c r="A38" s="267"/>
      <c r="B38" s="240"/>
      <c r="C38" s="231"/>
      <c r="D38" s="148" t="s">
        <v>44</v>
      </c>
      <c r="E38" s="237"/>
      <c r="F38" s="44"/>
      <c r="G38" s="127"/>
      <c r="H38" s="131"/>
      <c r="I38" s="280"/>
      <c r="J38" s="286"/>
      <c r="K38" s="289"/>
    </row>
    <row r="39" spans="1:11" ht="15.75" thickBot="1" x14ac:dyDescent="0.3">
      <c r="A39" s="267"/>
      <c r="B39" s="241"/>
      <c r="C39" s="232"/>
      <c r="D39" s="149"/>
      <c r="E39" s="238"/>
      <c r="F39" s="45" t="s">
        <v>85</v>
      </c>
      <c r="G39" s="132">
        <f>SUM(G28:G38)</f>
        <v>7411413</v>
      </c>
      <c r="H39" s="133"/>
      <c r="I39" s="281"/>
      <c r="J39" s="287"/>
      <c r="K39" s="290"/>
    </row>
    <row r="40" spans="1:11" x14ac:dyDescent="0.25">
      <c r="A40" s="267"/>
      <c r="B40" s="115" t="s">
        <v>43</v>
      </c>
      <c r="C40" s="116" t="s">
        <v>1</v>
      </c>
      <c r="D40" s="4" t="s">
        <v>42</v>
      </c>
      <c r="E40" s="268" t="s">
        <v>198</v>
      </c>
      <c r="F40" s="268"/>
      <c r="G40" s="268"/>
      <c r="H40" s="269"/>
      <c r="I40" s="34"/>
      <c r="J40" s="5"/>
      <c r="K40" s="33"/>
    </row>
    <row r="41" spans="1:11" s="9" customFormat="1" ht="15.75" thickBot="1" x14ac:dyDescent="0.3">
      <c r="A41" s="267"/>
      <c r="B41" s="117" t="s">
        <v>41</v>
      </c>
      <c r="C41" s="118" t="s">
        <v>1</v>
      </c>
      <c r="D41" s="8" t="s">
        <v>0</v>
      </c>
      <c r="E41" s="63"/>
      <c r="F41" s="51"/>
      <c r="G41" s="128"/>
      <c r="H41" s="129"/>
      <c r="I41" s="61"/>
      <c r="J41" s="50"/>
      <c r="K41" s="62"/>
    </row>
    <row r="42" spans="1:11" x14ac:dyDescent="0.25">
      <c r="A42" s="267"/>
      <c r="B42" s="227" t="s">
        <v>40</v>
      </c>
      <c r="C42" s="224" t="s">
        <v>2</v>
      </c>
      <c r="D42" s="224" t="s">
        <v>39</v>
      </c>
      <c r="E42" s="236" t="s">
        <v>84</v>
      </c>
      <c r="F42" s="43">
        <v>890203</v>
      </c>
      <c r="G42" s="126">
        <v>4969613</v>
      </c>
      <c r="H42" s="134">
        <f>G42/$G$48*100</f>
        <v>67.053515975968409</v>
      </c>
      <c r="I42" s="34"/>
      <c r="J42" s="5"/>
      <c r="K42" s="33"/>
    </row>
    <row r="43" spans="1:11" x14ac:dyDescent="0.25">
      <c r="A43" s="267"/>
      <c r="B43" s="228"/>
      <c r="C43" s="225"/>
      <c r="D43" s="225"/>
      <c r="E43" s="237"/>
      <c r="F43" s="44">
        <v>890204</v>
      </c>
      <c r="G43" s="127">
        <v>251167</v>
      </c>
      <c r="H43" s="135">
        <f t="shared" ref="H43:H47" si="3">G43/$G$48*100</f>
        <v>3.3889219235252441</v>
      </c>
      <c r="I43" s="34"/>
      <c r="J43" s="5"/>
      <c r="K43" s="33"/>
    </row>
    <row r="44" spans="1:11" x14ac:dyDescent="0.25">
      <c r="A44" s="267"/>
      <c r="B44" s="228"/>
      <c r="C44" s="225"/>
      <c r="D44" s="225"/>
      <c r="E44" s="237"/>
      <c r="F44" s="44">
        <v>890303</v>
      </c>
      <c r="G44" s="127">
        <v>1284043</v>
      </c>
      <c r="H44" s="135">
        <f t="shared" si="3"/>
        <v>17.325211805090337</v>
      </c>
      <c r="I44" s="34"/>
      <c r="J44" s="5"/>
      <c r="K44" s="33"/>
    </row>
    <row r="45" spans="1:11" x14ac:dyDescent="0.25">
      <c r="A45" s="267"/>
      <c r="B45" s="228"/>
      <c r="C45" s="225"/>
      <c r="D45" s="225"/>
      <c r="E45" s="237"/>
      <c r="F45" s="44">
        <v>890304</v>
      </c>
      <c r="G45" s="127">
        <v>272621</v>
      </c>
      <c r="H45" s="135">
        <f t="shared" si="3"/>
        <v>3.6783943898417206</v>
      </c>
      <c r="I45" s="34"/>
      <c r="J45" s="5"/>
      <c r="K45" s="33"/>
    </row>
    <row r="46" spans="1:11" x14ac:dyDescent="0.25">
      <c r="A46" s="267"/>
      <c r="B46" s="228"/>
      <c r="C46" s="225"/>
      <c r="D46" s="225"/>
      <c r="E46" s="237"/>
      <c r="F46" s="44">
        <v>890703</v>
      </c>
      <c r="G46" s="127">
        <v>337443</v>
      </c>
      <c r="H46" s="135">
        <f t="shared" si="3"/>
        <v>4.5530184325175238</v>
      </c>
      <c r="I46" s="34"/>
      <c r="J46" s="5"/>
      <c r="K46" s="33"/>
    </row>
    <row r="47" spans="1:11" x14ac:dyDescent="0.25">
      <c r="A47" s="267"/>
      <c r="B47" s="228"/>
      <c r="C47" s="225"/>
      <c r="D47" s="225"/>
      <c r="E47" s="237"/>
      <c r="F47" s="44">
        <v>890704</v>
      </c>
      <c r="G47" s="127">
        <v>296526</v>
      </c>
      <c r="H47" s="135">
        <f t="shared" si="3"/>
        <v>4.0009374730567568</v>
      </c>
      <c r="I47" s="34"/>
      <c r="J47" s="5"/>
      <c r="K47" s="33"/>
    </row>
    <row r="48" spans="1:11" ht="15.75" thickBot="1" x14ac:dyDescent="0.3">
      <c r="A48" s="267"/>
      <c r="B48" s="229"/>
      <c r="C48" s="226"/>
      <c r="D48" s="226"/>
      <c r="E48" s="238"/>
      <c r="F48" s="47" t="s">
        <v>85</v>
      </c>
      <c r="G48" s="112">
        <f>SUM(G42:G47)</f>
        <v>7411413</v>
      </c>
      <c r="H48" s="136"/>
      <c r="I48" s="34"/>
      <c r="J48" s="5"/>
      <c r="K48" s="33"/>
    </row>
    <row r="49" spans="1:11" x14ac:dyDescent="0.25">
      <c r="A49" s="267"/>
      <c r="B49" s="239" t="s">
        <v>38</v>
      </c>
      <c r="C49" s="230" t="s">
        <v>2</v>
      </c>
      <c r="D49" s="150" t="s">
        <v>37</v>
      </c>
      <c r="E49" s="236" t="s">
        <v>84</v>
      </c>
      <c r="F49" s="43">
        <v>1</v>
      </c>
      <c r="G49" s="126">
        <v>12189</v>
      </c>
      <c r="H49" s="134">
        <f>G49/$G$59*100</f>
        <v>0.16446256604509829</v>
      </c>
      <c r="I49" s="291">
        <f>SUM(G49:G58)</f>
        <v>7411413</v>
      </c>
      <c r="J49" s="291">
        <v>6534896</v>
      </c>
      <c r="K49" s="294">
        <f>I49/J49*100</f>
        <v>113.41286839147861</v>
      </c>
    </row>
    <row r="50" spans="1:11" x14ac:dyDescent="0.25">
      <c r="A50" s="267"/>
      <c r="B50" s="240"/>
      <c r="C50" s="231"/>
      <c r="D50" s="148" t="s">
        <v>36</v>
      </c>
      <c r="E50" s="237"/>
      <c r="F50" s="44">
        <v>2</v>
      </c>
      <c r="G50" s="127">
        <v>20408</v>
      </c>
      <c r="H50" s="135">
        <f t="shared" ref="H50:H59" si="4">G50/$G$59*100</f>
        <v>0.2753590981908578</v>
      </c>
      <c r="I50" s="292"/>
      <c r="J50" s="292"/>
      <c r="K50" s="295"/>
    </row>
    <row r="51" spans="1:11" x14ac:dyDescent="0.25">
      <c r="A51" s="267"/>
      <c r="B51" s="240"/>
      <c r="C51" s="231"/>
      <c r="D51" s="148" t="s">
        <v>35</v>
      </c>
      <c r="E51" s="237"/>
      <c r="F51" s="44">
        <v>3</v>
      </c>
      <c r="G51" s="127">
        <v>8235</v>
      </c>
      <c r="H51" s="135">
        <f t="shared" si="4"/>
        <v>0.11111241540580723</v>
      </c>
      <c r="I51" s="292"/>
      <c r="J51" s="292"/>
      <c r="K51" s="295"/>
    </row>
    <row r="52" spans="1:11" x14ac:dyDescent="0.25">
      <c r="A52" s="267"/>
      <c r="B52" s="240"/>
      <c r="C52" s="231"/>
      <c r="D52" s="148" t="s">
        <v>34</v>
      </c>
      <c r="E52" s="237"/>
      <c r="F52" s="44">
        <v>4</v>
      </c>
      <c r="G52" s="127">
        <v>62513</v>
      </c>
      <c r="H52" s="135">
        <f t="shared" si="4"/>
        <v>0.84346938971016727</v>
      </c>
      <c r="I52" s="292"/>
      <c r="J52" s="292"/>
      <c r="K52" s="295"/>
    </row>
    <row r="53" spans="1:11" x14ac:dyDescent="0.25">
      <c r="A53" s="267"/>
      <c r="B53" s="240"/>
      <c r="C53" s="231"/>
      <c r="D53" s="148" t="s">
        <v>33</v>
      </c>
      <c r="E53" s="237"/>
      <c r="F53" s="44">
        <v>5</v>
      </c>
      <c r="G53" s="127">
        <v>122612</v>
      </c>
      <c r="H53" s="135">
        <f t="shared" si="4"/>
        <v>1.6543673925606357</v>
      </c>
      <c r="I53" s="292"/>
      <c r="J53" s="292"/>
      <c r="K53" s="295"/>
    </row>
    <row r="54" spans="1:11" x14ac:dyDescent="0.25">
      <c r="A54" s="267"/>
      <c r="B54" s="240"/>
      <c r="C54" s="231"/>
      <c r="D54" s="148" t="s">
        <v>32</v>
      </c>
      <c r="E54" s="237"/>
      <c r="F54" s="44">
        <v>6</v>
      </c>
      <c r="G54" s="127">
        <v>112709</v>
      </c>
      <c r="H54" s="135">
        <f t="shared" si="4"/>
        <v>1.5207491472948544</v>
      </c>
      <c r="I54" s="292"/>
      <c r="J54" s="292"/>
      <c r="K54" s="295"/>
    </row>
    <row r="55" spans="1:11" x14ac:dyDescent="0.25">
      <c r="A55" s="267"/>
      <c r="B55" s="240"/>
      <c r="C55" s="231"/>
      <c r="D55" s="148" t="s">
        <v>31</v>
      </c>
      <c r="E55" s="237"/>
      <c r="F55" s="44">
        <v>7</v>
      </c>
      <c r="G55" s="127">
        <v>351645</v>
      </c>
      <c r="H55" s="135">
        <f t="shared" si="4"/>
        <v>4.7446418112173756</v>
      </c>
      <c r="I55" s="292"/>
      <c r="J55" s="292"/>
      <c r="K55" s="295"/>
    </row>
    <row r="56" spans="1:11" x14ac:dyDescent="0.25">
      <c r="A56" s="267"/>
      <c r="B56" s="240"/>
      <c r="C56" s="231"/>
      <c r="D56" s="148" t="s">
        <v>30</v>
      </c>
      <c r="E56" s="237"/>
      <c r="F56" s="44">
        <v>8</v>
      </c>
      <c r="G56" s="127">
        <v>7904</v>
      </c>
      <c r="H56" s="135">
        <f t="shared" si="4"/>
        <v>0.10664633046357018</v>
      </c>
      <c r="I56" s="292"/>
      <c r="J56" s="292"/>
      <c r="K56" s="295"/>
    </row>
    <row r="57" spans="1:11" x14ac:dyDescent="0.25">
      <c r="A57" s="267"/>
      <c r="B57" s="240"/>
      <c r="C57" s="231"/>
      <c r="D57" s="148" t="s">
        <v>29</v>
      </c>
      <c r="E57" s="237"/>
      <c r="F57" s="44">
        <v>9</v>
      </c>
      <c r="G57" s="127">
        <v>2141</v>
      </c>
      <c r="H57" s="135">
        <f t="shared" si="4"/>
        <v>2.888787873513458E-2</v>
      </c>
      <c r="I57" s="292"/>
      <c r="J57" s="292"/>
      <c r="K57" s="295"/>
    </row>
    <row r="58" spans="1:11" x14ac:dyDescent="0.25">
      <c r="A58" s="267"/>
      <c r="B58" s="240"/>
      <c r="C58" s="231"/>
      <c r="D58" s="148" t="s">
        <v>28</v>
      </c>
      <c r="E58" s="237"/>
      <c r="F58" s="44">
        <v>10</v>
      </c>
      <c r="G58" s="127">
        <v>6711057</v>
      </c>
      <c r="H58" s="135">
        <f t="shared" si="4"/>
        <v>90.550303970376504</v>
      </c>
      <c r="I58" s="292"/>
      <c r="J58" s="292"/>
      <c r="K58" s="295"/>
    </row>
    <row r="59" spans="1:11" ht="15.75" thickBot="1" x14ac:dyDescent="0.3">
      <c r="A59" s="267"/>
      <c r="B59" s="241"/>
      <c r="C59" s="232"/>
      <c r="D59" s="149"/>
      <c r="E59" s="238"/>
      <c r="F59" s="47" t="s">
        <v>85</v>
      </c>
      <c r="G59" s="112">
        <f>SUM(G49:G58)</f>
        <v>7411413</v>
      </c>
      <c r="H59" s="136">
        <f t="shared" si="4"/>
        <v>100</v>
      </c>
      <c r="I59" s="293"/>
      <c r="J59" s="293"/>
      <c r="K59" s="296"/>
    </row>
    <row r="60" spans="1:11" x14ac:dyDescent="0.25">
      <c r="A60" s="267"/>
      <c r="B60" s="239" t="s">
        <v>27</v>
      </c>
      <c r="C60" s="230" t="s">
        <v>2</v>
      </c>
      <c r="D60" s="150" t="s">
        <v>26</v>
      </c>
      <c r="E60" s="236" t="s">
        <v>84</v>
      </c>
      <c r="F60" s="43">
        <v>1</v>
      </c>
      <c r="G60" s="126">
        <v>25347</v>
      </c>
      <c r="H60" s="134">
        <f>G60/$G$77*100</f>
        <v>0.34199956202683618</v>
      </c>
      <c r="I60" s="297">
        <f>SUM(G60:G74)</f>
        <v>7409542</v>
      </c>
      <c r="J60" s="300">
        <f>G77</f>
        <v>7411413</v>
      </c>
      <c r="K60" s="288">
        <f>I60/J60*100</f>
        <v>99.974755151278174</v>
      </c>
    </row>
    <row r="61" spans="1:11" x14ac:dyDescent="0.25">
      <c r="A61" s="267"/>
      <c r="B61" s="240"/>
      <c r="C61" s="231"/>
      <c r="D61" s="148" t="s">
        <v>25</v>
      </c>
      <c r="E61" s="237"/>
      <c r="F61" s="44">
        <v>2</v>
      </c>
      <c r="G61" s="127">
        <v>15203</v>
      </c>
      <c r="H61" s="135">
        <f t="shared" ref="H61:H77" si="5">G61/$G$77*100</f>
        <v>0.2051295751565862</v>
      </c>
      <c r="I61" s="298"/>
      <c r="J61" s="301"/>
      <c r="K61" s="289"/>
    </row>
    <row r="62" spans="1:11" x14ac:dyDescent="0.25">
      <c r="A62" s="267"/>
      <c r="B62" s="240"/>
      <c r="C62" s="231"/>
      <c r="D62" s="148" t="s">
        <v>24</v>
      </c>
      <c r="E62" s="237"/>
      <c r="F62" s="44">
        <v>3</v>
      </c>
      <c r="G62" s="127">
        <v>1206</v>
      </c>
      <c r="H62" s="135">
        <f t="shared" si="5"/>
        <v>1.6272200726096361E-2</v>
      </c>
      <c r="I62" s="298"/>
      <c r="J62" s="301"/>
      <c r="K62" s="289"/>
    </row>
    <row r="63" spans="1:11" x14ac:dyDescent="0.25">
      <c r="A63" s="267"/>
      <c r="B63" s="240"/>
      <c r="C63" s="231"/>
      <c r="D63" s="148" t="s">
        <v>23</v>
      </c>
      <c r="E63" s="237"/>
      <c r="F63" s="44">
        <v>4</v>
      </c>
      <c r="G63" s="127">
        <v>241</v>
      </c>
      <c r="H63" s="135">
        <f t="shared" si="5"/>
        <v>3.2517416044686755E-3</v>
      </c>
      <c r="I63" s="298"/>
      <c r="J63" s="301"/>
      <c r="K63" s="289"/>
    </row>
    <row r="64" spans="1:11" x14ac:dyDescent="0.25">
      <c r="A64" s="267"/>
      <c r="B64" s="240"/>
      <c r="C64" s="231"/>
      <c r="D64" s="148" t="s">
        <v>22</v>
      </c>
      <c r="E64" s="237"/>
      <c r="F64" s="44">
        <v>5</v>
      </c>
      <c r="G64" s="127">
        <v>7594</v>
      </c>
      <c r="H64" s="135">
        <f t="shared" si="5"/>
        <v>0.10246359230014572</v>
      </c>
      <c r="I64" s="298"/>
      <c r="J64" s="301"/>
      <c r="K64" s="289"/>
    </row>
    <row r="65" spans="1:11" x14ac:dyDescent="0.25">
      <c r="A65" s="267"/>
      <c r="B65" s="240"/>
      <c r="C65" s="231"/>
      <c r="D65" s="148" t="s">
        <v>21</v>
      </c>
      <c r="E65" s="237"/>
      <c r="F65" s="44">
        <v>6</v>
      </c>
      <c r="G65" s="127">
        <v>14969</v>
      </c>
      <c r="H65" s="135">
        <f t="shared" si="5"/>
        <v>0.20197228247838839</v>
      </c>
      <c r="I65" s="298"/>
      <c r="J65" s="301"/>
      <c r="K65" s="289"/>
    </row>
    <row r="66" spans="1:11" x14ac:dyDescent="0.25">
      <c r="A66" s="267"/>
      <c r="B66" s="240"/>
      <c r="C66" s="231"/>
      <c r="D66" s="148" t="s">
        <v>20</v>
      </c>
      <c r="E66" s="237"/>
      <c r="F66" s="44">
        <v>7</v>
      </c>
      <c r="G66" s="127">
        <v>563</v>
      </c>
      <c r="H66" s="135">
        <f t="shared" si="5"/>
        <v>7.5963922129288972E-3</v>
      </c>
      <c r="I66" s="298"/>
      <c r="J66" s="301"/>
      <c r="K66" s="289"/>
    </row>
    <row r="67" spans="1:11" x14ac:dyDescent="0.25">
      <c r="A67" s="267"/>
      <c r="B67" s="240"/>
      <c r="C67" s="231"/>
      <c r="D67" s="148" t="s">
        <v>19</v>
      </c>
      <c r="E67" s="237"/>
      <c r="F67" s="44">
        <v>8</v>
      </c>
      <c r="G67" s="127">
        <v>155</v>
      </c>
      <c r="H67" s="135">
        <f t="shared" si="5"/>
        <v>2.0913690817122186E-3</v>
      </c>
      <c r="I67" s="298"/>
      <c r="J67" s="301"/>
      <c r="K67" s="289"/>
    </row>
    <row r="68" spans="1:11" x14ac:dyDescent="0.25">
      <c r="A68" s="267"/>
      <c r="B68" s="240"/>
      <c r="C68" s="231"/>
      <c r="D68" s="148" t="s">
        <v>18</v>
      </c>
      <c r="E68" s="237"/>
      <c r="F68" s="44">
        <v>9</v>
      </c>
      <c r="G68" s="127">
        <v>38</v>
      </c>
      <c r="H68" s="135">
        <f t="shared" si="5"/>
        <v>5.1272274261331813E-4</v>
      </c>
      <c r="I68" s="298"/>
      <c r="J68" s="301"/>
      <c r="K68" s="289"/>
    </row>
    <row r="69" spans="1:11" x14ac:dyDescent="0.25">
      <c r="A69" s="267"/>
      <c r="B69" s="240"/>
      <c r="C69" s="231"/>
      <c r="D69" s="148" t="s">
        <v>17</v>
      </c>
      <c r="E69" s="237"/>
      <c r="F69" s="44">
        <v>10</v>
      </c>
      <c r="G69" s="127">
        <v>7343</v>
      </c>
      <c r="H69" s="135">
        <f t="shared" si="5"/>
        <v>9.9076923658147242E-2</v>
      </c>
      <c r="I69" s="298"/>
      <c r="J69" s="301"/>
      <c r="K69" s="289"/>
    </row>
    <row r="70" spans="1:11" x14ac:dyDescent="0.25">
      <c r="A70" s="267"/>
      <c r="B70" s="240"/>
      <c r="C70" s="231"/>
      <c r="D70" s="148" t="s">
        <v>16</v>
      </c>
      <c r="E70" s="237"/>
      <c r="F70" s="44">
        <v>11</v>
      </c>
      <c r="G70" s="127">
        <v>312</v>
      </c>
      <c r="H70" s="135">
        <f t="shared" si="5"/>
        <v>4.2097235709304022E-3</v>
      </c>
      <c r="I70" s="298"/>
      <c r="J70" s="301"/>
      <c r="K70" s="289"/>
    </row>
    <row r="71" spans="1:11" x14ac:dyDescent="0.25">
      <c r="A71" s="267"/>
      <c r="B71" s="240"/>
      <c r="C71" s="231"/>
      <c r="D71" s="148" t="s">
        <v>15</v>
      </c>
      <c r="E71" s="237"/>
      <c r="F71" s="44">
        <v>12</v>
      </c>
      <c r="G71" s="127">
        <v>1356</v>
      </c>
      <c r="H71" s="135">
        <f t="shared" si="5"/>
        <v>1.8296106289043667E-2</v>
      </c>
      <c r="I71" s="298"/>
      <c r="J71" s="301"/>
      <c r="K71" s="289"/>
    </row>
    <row r="72" spans="1:11" x14ac:dyDescent="0.25">
      <c r="A72" s="267"/>
      <c r="B72" s="240"/>
      <c r="C72" s="231"/>
      <c r="D72" s="148" t="s">
        <v>14</v>
      </c>
      <c r="E72" s="237"/>
      <c r="F72" s="44">
        <v>13</v>
      </c>
      <c r="G72" s="127">
        <v>6519780</v>
      </c>
      <c r="H72" s="135">
        <f t="shared" si="5"/>
        <v>87.969460074617345</v>
      </c>
      <c r="I72" s="298"/>
      <c r="J72" s="301"/>
      <c r="K72" s="289"/>
    </row>
    <row r="73" spans="1:11" x14ac:dyDescent="0.25">
      <c r="A73" s="267"/>
      <c r="B73" s="240"/>
      <c r="C73" s="231"/>
      <c r="D73" s="148" t="s">
        <v>13</v>
      </c>
      <c r="E73" s="237"/>
      <c r="F73" s="44">
        <v>14</v>
      </c>
      <c r="G73" s="127">
        <v>4204</v>
      </c>
      <c r="H73" s="135">
        <f t="shared" si="5"/>
        <v>5.6723326577536572E-2</v>
      </c>
      <c r="I73" s="298"/>
      <c r="J73" s="301"/>
      <c r="K73" s="289"/>
    </row>
    <row r="74" spans="1:11" x14ac:dyDescent="0.25">
      <c r="A74" s="267"/>
      <c r="B74" s="240"/>
      <c r="C74" s="231"/>
      <c r="D74" s="148" t="s">
        <v>12</v>
      </c>
      <c r="E74" s="237"/>
      <c r="F74" s="44">
        <v>15</v>
      </c>
      <c r="G74" s="127">
        <v>811231</v>
      </c>
      <c r="H74" s="135">
        <f t="shared" si="5"/>
        <v>10.945699558235386</v>
      </c>
      <c r="I74" s="298"/>
      <c r="J74" s="301"/>
      <c r="K74" s="289"/>
    </row>
    <row r="75" spans="1:11" x14ac:dyDescent="0.25">
      <c r="A75" s="267"/>
      <c r="B75" s="240"/>
      <c r="C75" s="231"/>
      <c r="D75" s="148"/>
      <c r="E75" s="237"/>
      <c r="F75" s="44">
        <v>16</v>
      </c>
      <c r="G75" s="127">
        <v>4</v>
      </c>
      <c r="H75" s="137">
        <f t="shared" si="5"/>
        <v>5.3970815011928226E-5</v>
      </c>
      <c r="I75" s="298"/>
      <c r="J75" s="301"/>
      <c r="K75" s="289"/>
    </row>
    <row r="76" spans="1:11" x14ac:dyDescent="0.25">
      <c r="A76" s="267"/>
      <c r="B76" s="240"/>
      <c r="C76" s="231"/>
      <c r="D76" s="151"/>
      <c r="E76" s="237"/>
      <c r="F76" s="46">
        <v>23</v>
      </c>
      <c r="G76" s="15">
        <v>1867</v>
      </c>
      <c r="H76" s="135">
        <f t="shared" si="5"/>
        <v>2.51908779068175E-2</v>
      </c>
      <c r="I76" s="298"/>
      <c r="J76" s="301"/>
      <c r="K76" s="289"/>
    </row>
    <row r="77" spans="1:11" ht="15.75" thickBot="1" x14ac:dyDescent="0.3">
      <c r="A77" s="267"/>
      <c r="B77" s="241"/>
      <c r="C77" s="232"/>
      <c r="D77" s="149"/>
      <c r="E77" s="238"/>
      <c r="F77" s="47" t="s">
        <v>85</v>
      </c>
      <c r="G77" s="112">
        <f>SUM(G60:G76)</f>
        <v>7411413</v>
      </c>
      <c r="H77" s="136">
        <f t="shared" si="5"/>
        <v>100</v>
      </c>
      <c r="I77" s="299"/>
      <c r="J77" s="302"/>
      <c r="K77" s="290"/>
    </row>
    <row r="78" spans="1:11" ht="15.75" thickBot="1" x14ac:dyDescent="0.3">
      <c r="A78" s="267"/>
      <c r="B78" s="227" t="s">
        <v>11</v>
      </c>
      <c r="C78" s="224" t="s">
        <v>2</v>
      </c>
      <c r="D78" s="230" t="s">
        <v>232</v>
      </c>
      <c r="E78" s="236" t="s">
        <v>84</v>
      </c>
      <c r="F78" s="242" t="s">
        <v>233</v>
      </c>
      <c r="G78" s="243"/>
      <c r="H78" s="244"/>
      <c r="I78" s="34"/>
      <c r="J78" s="5"/>
      <c r="K78" s="33"/>
    </row>
    <row r="79" spans="1:11" x14ac:dyDescent="0.25">
      <c r="A79" s="267"/>
      <c r="B79" s="228"/>
      <c r="C79" s="225"/>
      <c r="D79" s="231"/>
      <c r="E79" s="237"/>
      <c r="F79" s="34" t="s">
        <v>222</v>
      </c>
      <c r="G79" s="5">
        <v>1392132</v>
      </c>
      <c r="H79" s="49">
        <f>G79/$G$77*100</f>
        <v>18.783624661046417</v>
      </c>
      <c r="I79" s="34"/>
      <c r="J79" s="5"/>
      <c r="K79" s="33"/>
    </row>
    <row r="80" spans="1:11" x14ac:dyDescent="0.25">
      <c r="A80" s="267"/>
      <c r="B80" s="228"/>
      <c r="C80" s="225"/>
      <c r="D80" s="231"/>
      <c r="E80" s="237"/>
      <c r="F80" s="34" t="s">
        <v>224</v>
      </c>
      <c r="G80" s="5">
        <v>1221094</v>
      </c>
      <c r="H80" s="49">
        <f t="shared" ref="H80:H89" si="6">G80/$G$77*100</f>
        <v>16.47585959654387</v>
      </c>
      <c r="I80" s="34"/>
      <c r="J80" s="5"/>
      <c r="K80" s="33"/>
    </row>
    <row r="81" spans="1:11" x14ac:dyDescent="0.25">
      <c r="A81" s="267"/>
      <c r="B81" s="228"/>
      <c r="C81" s="225"/>
      <c r="D81" s="231"/>
      <c r="E81" s="237"/>
      <c r="F81" s="34" t="s">
        <v>225</v>
      </c>
      <c r="G81" s="5">
        <v>1076910</v>
      </c>
      <c r="H81" s="49">
        <f t="shared" si="6"/>
        <v>14.530427598623907</v>
      </c>
      <c r="I81" s="34"/>
      <c r="J81" s="5"/>
      <c r="K81" s="33"/>
    </row>
    <row r="82" spans="1:11" x14ac:dyDescent="0.25">
      <c r="A82" s="267"/>
      <c r="B82" s="228"/>
      <c r="C82" s="225"/>
      <c r="D82" s="231"/>
      <c r="E82" s="237"/>
      <c r="F82" s="34" t="s">
        <v>226</v>
      </c>
      <c r="G82" s="5">
        <v>251783</v>
      </c>
      <c r="H82" s="49">
        <f t="shared" si="6"/>
        <v>3.3972334290370809</v>
      </c>
      <c r="I82" s="34"/>
      <c r="J82" s="5"/>
      <c r="K82" s="33"/>
    </row>
    <row r="83" spans="1:11" x14ac:dyDescent="0.25">
      <c r="A83" s="267"/>
      <c r="B83" s="228"/>
      <c r="C83" s="225"/>
      <c r="D83" s="231"/>
      <c r="E83" s="237"/>
      <c r="F83" s="34" t="s">
        <v>227</v>
      </c>
      <c r="G83" s="5">
        <v>212929</v>
      </c>
      <c r="H83" s="49">
        <f t="shared" si="6"/>
        <v>2.8729879174187163</v>
      </c>
      <c r="I83" s="34"/>
      <c r="J83" s="5"/>
      <c r="K83" s="33"/>
    </row>
    <row r="84" spans="1:11" x14ac:dyDescent="0.25">
      <c r="A84" s="267"/>
      <c r="B84" s="228"/>
      <c r="C84" s="225"/>
      <c r="D84" s="231"/>
      <c r="E84" s="237"/>
      <c r="F84" s="34" t="s">
        <v>228</v>
      </c>
      <c r="G84" s="5">
        <v>161409</v>
      </c>
      <c r="H84" s="49">
        <f t="shared" si="6"/>
        <v>2.1778438200650805</v>
      </c>
      <c r="I84" s="34"/>
      <c r="J84" s="5"/>
      <c r="K84" s="33"/>
    </row>
    <row r="85" spans="1:11" x14ac:dyDescent="0.25">
      <c r="A85" s="267"/>
      <c r="B85" s="228"/>
      <c r="C85" s="225"/>
      <c r="D85" s="231"/>
      <c r="E85" s="237"/>
      <c r="F85" s="34" t="s">
        <v>229</v>
      </c>
      <c r="G85" s="5">
        <v>155455</v>
      </c>
      <c r="H85" s="49">
        <f t="shared" si="6"/>
        <v>2.0975082619198253</v>
      </c>
      <c r="I85" s="34"/>
      <c r="J85" s="5"/>
      <c r="K85" s="33"/>
    </row>
    <row r="86" spans="1:11" x14ac:dyDescent="0.25">
      <c r="A86" s="267"/>
      <c r="B86" s="228"/>
      <c r="C86" s="225"/>
      <c r="D86" s="231"/>
      <c r="E86" s="237"/>
      <c r="F86" s="34" t="s">
        <v>230</v>
      </c>
      <c r="G86" s="5">
        <v>142053</v>
      </c>
      <c r="H86" s="49">
        <f t="shared" si="6"/>
        <v>1.91667904622236</v>
      </c>
      <c r="I86" s="34"/>
      <c r="J86" s="5"/>
      <c r="K86" s="33"/>
    </row>
    <row r="87" spans="1:11" x14ac:dyDescent="0.25">
      <c r="A87" s="267"/>
      <c r="B87" s="228"/>
      <c r="C87" s="225"/>
      <c r="D87" s="231"/>
      <c r="E87" s="237"/>
      <c r="F87" s="34" t="s">
        <v>231</v>
      </c>
      <c r="G87" s="5">
        <v>120241</v>
      </c>
      <c r="H87" s="49">
        <f t="shared" si="6"/>
        <v>1.6223761919623154</v>
      </c>
      <c r="I87" s="34"/>
      <c r="J87" s="5"/>
      <c r="K87" s="33"/>
    </row>
    <row r="88" spans="1:11" x14ac:dyDescent="0.25">
      <c r="A88" s="267"/>
      <c r="B88" s="228"/>
      <c r="C88" s="225"/>
      <c r="D88" s="231"/>
      <c r="E88" s="237"/>
      <c r="F88" s="34" t="s">
        <v>223</v>
      </c>
      <c r="G88" s="5">
        <v>119666</v>
      </c>
      <c r="H88" s="49">
        <f t="shared" si="6"/>
        <v>1.6146178873043506</v>
      </c>
      <c r="I88" s="34"/>
      <c r="J88" s="5"/>
      <c r="K88" s="33"/>
    </row>
    <row r="89" spans="1:11" ht="15.75" thickBot="1" x14ac:dyDescent="0.3">
      <c r="A89" s="267"/>
      <c r="B89" s="229"/>
      <c r="C89" s="226"/>
      <c r="D89" s="232"/>
      <c r="E89" s="238"/>
      <c r="F89" s="152" t="s">
        <v>85</v>
      </c>
      <c r="G89" s="153">
        <v>4853672</v>
      </c>
      <c r="H89" s="64">
        <f t="shared" si="6"/>
        <v>65.489158410143915</v>
      </c>
      <c r="I89" s="34"/>
      <c r="J89" s="5"/>
      <c r="K89" s="33"/>
    </row>
    <row r="90" spans="1:11" x14ac:dyDescent="0.25">
      <c r="A90" s="267"/>
      <c r="B90" s="251" t="s">
        <v>9</v>
      </c>
      <c r="C90" s="248" t="s">
        <v>8</v>
      </c>
      <c r="D90" s="120" t="s">
        <v>7</v>
      </c>
      <c r="E90" s="236" t="s">
        <v>84</v>
      </c>
      <c r="F90" s="43">
        <v>1</v>
      </c>
      <c r="G90" s="126">
        <v>2424391</v>
      </c>
      <c r="H90" s="134">
        <f>G90/$G$93*100</f>
        <v>32.711593958074388</v>
      </c>
      <c r="I90" s="297">
        <f>G93</f>
        <v>7411412</v>
      </c>
      <c r="J90" s="285">
        <f>G93</f>
        <v>7411412</v>
      </c>
      <c r="K90" s="294">
        <f>I90/J90*100</f>
        <v>100</v>
      </c>
    </row>
    <row r="91" spans="1:11" x14ac:dyDescent="0.25">
      <c r="A91" s="267"/>
      <c r="B91" s="252"/>
      <c r="C91" s="249"/>
      <c r="D91" s="121" t="s">
        <v>6</v>
      </c>
      <c r="E91" s="237"/>
      <c r="F91" s="44">
        <v>2</v>
      </c>
      <c r="G91" s="127">
        <v>4028188</v>
      </c>
      <c r="H91" s="135">
        <f t="shared" ref="H91" si="7">G91/$G$93*100</f>
        <v>54.351154678757574</v>
      </c>
      <c r="I91" s="298"/>
      <c r="J91" s="286"/>
      <c r="K91" s="295"/>
    </row>
    <row r="92" spans="1:11" x14ac:dyDescent="0.25">
      <c r="A92" s="267"/>
      <c r="B92" s="252"/>
      <c r="C92" s="249"/>
      <c r="D92" s="121" t="s">
        <v>5</v>
      </c>
      <c r="E92" s="237"/>
      <c r="F92" s="44">
        <v>3</v>
      </c>
      <c r="G92" s="127">
        <v>958833</v>
      </c>
      <c r="H92" s="135">
        <f>G92/$G$93*100</f>
        <v>12.937251363168045</v>
      </c>
      <c r="I92" s="298"/>
      <c r="J92" s="286"/>
      <c r="K92" s="295"/>
    </row>
    <row r="93" spans="1:11" ht="15.75" thickBot="1" x14ac:dyDescent="0.3">
      <c r="A93" s="267"/>
      <c r="B93" s="253"/>
      <c r="C93" s="250"/>
      <c r="D93" s="122"/>
      <c r="E93" s="238"/>
      <c r="F93" s="47" t="s">
        <v>85</v>
      </c>
      <c r="G93" s="112">
        <f>SUM(G90:G92)</f>
        <v>7411412</v>
      </c>
      <c r="H93" s="136"/>
      <c r="I93" s="299"/>
      <c r="J93" s="287"/>
      <c r="K93" s="296"/>
    </row>
    <row r="94" spans="1:11" x14ac:dyDescent="0.25">
      <c r="A94" s="267"/>
      <c r="B94" s="227" t="s">
        <v>246</v>
      </c>
      <c r="C94" s="224" t="s">
        <v>4</v>
      </c>
      <c r="D94" s="224" t="s">
        <v>3</v>
      </c>
      <c r="E94" s="236" t="s">
        <v>205</v>
      </c>
      <c r="F94" s="43" t="s">
        <v>199</v>
      </c>
      <c r="G94" s="303">
        <v>0</v>
      </c>
      <c r="H94" s="304"/>
      <c r="I94" s="34"/>
      <c r="J94" s="5"/>
      <c r="K94" s="33"/>
    </row>
    <row r="95" spans="1:11" x14ac:dyDescent="0.25">
      <c r="A95" s="267"/>
      <c r="B95" s="228"/>
      <c r="C95" s="225"/>
      <c r="D95" s="225"/>
      <c r="E95" s="237"/>
      <c r="F95" s="44" t="s">
        <v>200</v>
      </c>
      <c r="G95" s="254">
        <v>10528</v>
      </c>
      <c r="H95" s="255"/>
      <c r="I95" s="34"/>
      <c r="J95" s="5"/>
      <c r="K95" s="33"/>
    </row>
    <row r="96" spans="1:11" x14ac:dyDescent="0.25">
      <c r="A96" s="267"/>
      <c r="B96" s="228"/>
      <c r="C96" s="225"/>
      <c r="D96" s="225"/>
      <c r="E96" s="237"/>
      <c r="F96" s="44" t="s">
        <v>201</v>
      </c>
      <c r="G96" s="254">
        <v>14838</v>
      </c>
      <c r="H96" s="255"/>
      <c r="I96" s="34"/>
      <c r="J96" s="5"/>
      <c r="K96" s="33"/>
    </row>
    <row r="97" spans="1:11" x14ac:dyDescent="0.25">
      <c r="A97" s="267"/>
      <c r="B97" s="228"/>
      <c r="C97" s="225"/>
      <c r="D97" s="225"/>
      <c r="E97" s="237"/>
      <c r="F97" s="44" t="s">
        <v>202</v>
      </c>
      <c r="G97" s="254">
        <v>100037</v>
      </c>
      <c r="H97" s="255"/>
      <c r="I97" s="34"/>
      <c r="J97" s="5"/>
      <c r="K97" s="33"/>
    </row>
    <row r="98" spans="1:11" x14ac:dyDescent="0.25">
      <c r="A98" s="267"/>
      <c r="B98" s="228"/>
      <c r="C98" s="225"/>
      <c r="D98" s="225"/>
      <c r="E98" s="237"/>
      <c r="F98" s="44" t="s">
        <v>203</v>
      </c>
      <c r="G98" s="254">
        <v>51316</v>
      </c>
      <c r="H98" s="255"/>
      <c r="I98" s="34"/>
      <c r="J98" s="5"/>
      <c r="K98" s="33"/>
    </row>
    <row r="99" spans="1:11" ht="15.75" thickBot="1" x14ac:dyDescent="0.3">
      <c r="A99" s="267"/>
      <c r="B99" s="229"/>
      <c r="C99" s="226"/>
      <c r="D99" s="226"/>
      <c r="E99" s="238"/>
      <c r="F99" s="45" t="s">
        <v>204</v>
      </c>
      <c r="G99" s="256">
        <v>18000000</v>
      </c>
      <c r="H99" s="257"/>
      <c r="I99" s="34"/>
      <c r="J99" s="5"/>
      <c r="K99" s="33"/>
    </row>
  </sheetData>
  <mergeCells count="63">
    <mergeCell ref="I90:I93"/>
    <mergeCell ref="J90:J93"/>
    <mergeCell ref="K90:K93"/>
    <mergeCell ref="I17:I27"/>
    <mergeCell ref="J17:J27"/>
    <mergeCell ref="K17:K27"/>
    <mergeCell ref="G99:H99"/>
    <mergeCell ref="K6:K16"/>
    <mergeCell ref="A3:D4"/>
    <mergeCell ref="A6:A99"/>
    <mergeCell ref="F78:H78"/>
    <mergeCell ref="C60:C77"/>
    <mergeCell ref="B60:B77"/>
    <mergeCell ref="C49:C59"/>
    <mergeCell ref="B49:B59"/>
    <mergeCell ref="E40:H40"/>
    <mergeCell ref="E6:E16"/>
    <mergeCell ref="I6:I16"/>
    <mergeCell ref="J6:J16"/>
    <mergeCell ref="G96:H96"/>
    <mergeCell ref="B94:B99"/>
    <mergeCell ref="E94:E99"/>
    <mergeCell ref="B90:B93"/>
    <mergeCell ref="E60:E77"/>
    <mergeCell ref="E49:E59"/>
    <mergeCell ref="G97:H97"/>
    <mergeCell ref="G98:H98"/>
    <mergeCell ref="C94:C99"/>
    <mergeCell ref="D94:D99"/>
    <mergeCell ref="G94:H94"/>
    <mergeCell ref="G95:H95"/>
    <mergeCell ref="E42:E48"/>
    <mergeCell ref="L4:O4"/>
    <mergeCell ref="I3:O3"/>
    <mergeCell ref="E90:E93"/>
    <mergeCell ref="C90:C93"/>
    <mergeCell ref="I28:I39"/>
    <mergeCell ref="E3:H4"/>
    <mergeCell ref="I4:K4"/>
    <mergeCell ref="J28:J39"/>
    <mergeCell ref="K28:K39"/>
    <mergeCell ref="I49:I59"/>
    <mergeCell ref="J49:J59"/>
    <mergeCell ref="K49:K59"/>
    <mergeCell ref="I60:I77"/>
    <mergeCell ref="J60:J77"/>
    <mergeCell ref="K60:K77"/>
    <mergeCell ref="A1:O2"/>
    <mergeCell ref="C78:C89"/>
    <mergeCell ref="B78:B89"/>
    <mergeCell ref="D78:D89"/>
    <mergeCell ref="B6:B16"/>
    <mergeCell ref="C6:C16"/>
    <mergeCell ref="E17:E27"/>
    <mergeCell ref="B17:B27"/>
    <mergeCell ref="C17:C27"/>
    <mergeCell ref="C42:C48"/>
    <mergeCell ref="B42:B48"/>
    <mergeCell ref="E28:E39"/>
    <mergeCell ref="B28:B39"/>
    <mergeCell ref="C28:C39"/>
    <mergeCell ref="D42:D48"/>
    <mergeCell ref="E78:E89"/>
  </mergeCells>
  <pageMargins left="0.7" right="0.7" top="0.75" bottom="0.75" header="0.3" footer="0.3"/>
  <pageSetup orientation="portrait" horizontalDpi="300" verticalDpi="3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80"/>
  <sheetViews>
    <sheetView topLeftCell="C4" workbookViewId="0">
      <selection activeCell="M7" sqref="M7"/>
    </sheetView>
  </sheetViews>
  <sheetFormatPr baseColWidth="10" defaultRowHeight="15" x14ac:dyDescent="0.25"/>
  <cols>
    <col min="2" max="2" width="18.5703125" style="10" bestFit="1" customWidth="1"/>
    <col min="3" max="3" width="19" customWidth="1"/>
    <col min="4" max="4" width="35.5703125" customWidth="1"/>
    <col min="5" max="5" width="13.42578125" customWidth="1"/>
    <col min="8" max="8" width="12" bestFit="1" customWidth="1"/>
    <col min="9" max="9" width="11.85546875" customWidth="1"/>
    <col min="11" max="11" width="12.5703125" bestFit="1" customWidth="1"/>
  </cols>
  <sheetData>
    <row r="1" spans="1:15" x14ac:dyDescent="0.25">
      <c r="A1" s="222" t="s">
        <v>247</v>
      </c>
      <c r="B1" s="223"/>
      <c r="C1" s="223"/>
      <c r="D1" s="223"/>
      <c r="E1" s="223"/>
      <c r="F1" s="223"/>
      <c r="G1" s="223"/>
      <c r="H1" s="223"/>
      <c r="I1" s="223"/>
      <c r="J1" s="223"/>
      <c r="K1" s="223"/>
      <c r="L1" s="223"/>
      <c r="M1" s="223"/>
      <c r="N1" s="223"/>
      <c r="O1" s="223"/>
    </row>
    <row r="2" spans="1:15" x14ac:dyDescent="0.25">
      <c r="A2" s="222"/>
      <c r="B2" s="223"/>
      <c r="C2" s="223"/>
      <c r="D2" s="223"/>
      <c r="E2" s="223"/>
      <c r="F2" s="223"/>
      <c r="G2" s="223"/>
      <c r="H2" s="223"/>
      <c r="I2" s="223"/>
      <c r="J2" s="223"/>
      <c r="K2" s="223"/>
      <c r="L2" s="223"/>
      <c r="M2" s="223"/>
      <c r="N2" s="223"/>
      <c r="O2" s="223"/>
    </row>
    <row r="3" spans="1:15" ht="15.75" thickBot="1" x14ac:dyDescent="0.3">
      <c r="A3" s="261" t="s">
        <v>197</v>
      </c>
      <c r="B3" s="262"/>
      <c r="C3" s="262"/>
      <c r="D3" s="263"/>
      <c r="E3" s="262" t="s">
        <v>209</v>
      </c>
      <c r="F3" s="262"/>
      <c r="G3" s="262"/>
      <c r="H3" s="263"/>
      <c r="I3" s="307" t="s">
        <v>210</v>
      </c>
      <c r="J3" s="308"/>
      <c r="K3" s="308"/>
      <c r="L3" s="308"/>
      <c r="M3" s="308"/>
      <c r="N3" s="308"/>
      <c r="O3" s="308"/>
    </row>
    <row r="4" spans="1:15" ht="15.75" thickBot="1" x14ac:dyDescent="0.3">
      <c r="A4" s="264"/>
      <c r="B4" s="265"/>
      <c r="C4" s="265"/>
      <c r="D4" s="266"/>
      <c r="E4" s="265"/>
      <c r="F4" s="265"/>
      <c r="G4" s="265"/>
      <c r="H4" s="266"/>
      <c r="I4" s="282" t="s">
        <v>206</v>
      </c>
      <c r="J4" s="283"/>
      <c r="K4" s="284"/>
      <c r="L4" s="242" t="s">
        <v>212</v>
      </c>
      <c r="M4" s="243"/>
      <c r="N4" s="243"/>
      <c r="O4" s="244"/>
    </row>
    <row r="5" spans="1:15" s="3" customFormat="1" ht="45.75" thickBot="1" x14ac:dyDescent="0.3">
      <c r="A5" s="80" t="s">
        <v>82</v>
      </c>
      <c r="B5" s="37" t="s">
        <v>81</v>
      </c>
      <c r="C5" s="75" t="s">
        <v>80</v>
      </c>
      <c r="D5" s="37" t="s">
        <v>79</v>
      </c>
      <c r="E5" s="38" t="s">
        <v>83</v>
      </c>
      <c r="F5" s="76" t="s">
        <v>79</v>
      </c>
      <c r="G5" s="77" t="s">
        <v>86</v>
      </c>
      <c r="H5" s="78" t="s">
        <v>87</v>
      </c>
      <c r="I5" s="78" t="s">
        <v>208</v>
      </c>
      <c r="J5" s="36" t="s">
        <v>207</v>
      </c>
      <c r="K5" s="79" t="s">
        <v>206</v>
      </c>
      <c r="L5" s="213" t="s">
        <v>241</v>
      </c>
      <c r="M5" s="214" t="s">
        <v>242</v>
      </c>
      <c r="N5" s="214" t="s">
        <v>243</v>
      </c>
      <c r="O5" s="215" t="s">
        <v>244</v>
      </c>
    </row>
    <row r="6" spans="1:15" s="3" customFormat="1" ht="15" customHeight="1" thickBot="1" x14ac:dyDescent="0.3">
      <c r="A6" s="309" t="s">
        <v>98</v>
      </c>
      <c r="B6" s="233" t="s">
        <v>77</v>
      </c>
      <c r="C6" s="224" t="s">
        <v>2</v>
      </c>
      <c r="D6" s="150" t="s">
        <v>76</v>
      </c>
      <c r="E6" s="320" t="s">
        <v>84</v>
      </c>
      <c r="F6" s="83">
        <v>2008</v>
      </c>
      <c r="G6" s="83">
        <v>1159272</v>
      </c>
      <c r="H6" s="83">
        <f>G6/$G$16*100</f>
        <v>4.182932314674086</v>
      </c>
      <c r="I6" s="273">
        <f>G16</f>
        <v>27714338</v>
      </c>
      <c r="J6" s="276">
        <f>G16</f>
        <v>27714338</v>
      </c>
      <c r="K6" s="326">
        <f>I6/J6*100</f>
        <v>100</v>
      </c>
      <c r="L6" s="200">
        <v>0</v>
      </c>
      <c r="M6" s="217">
        <f>N6-L6</f>
        <v>27714338</v>
      </c>
      <c r="N6" s="216">
        <f>G16</f>
        <v>27714338</v>
      </c>
      <c r="O6" s="212">
        <f>L6/N6*100</f>
        <v>0</v>
      </c>
    </row>
    <row r="7" spans="1:15" s="3" customFormat="1" x14ac:dyDescent="0.25">
      <c r="A7" s="310"/>
      <c r="B7" s="234"/>
      <c r="C7" s="225"/>
      <c r="D7" s="148" t="s">
        <v>75</v>
      </c>
      <c r="E7" s="321"/>
      <c r="F7" s="81">
        <v>2009</v>
      </c>
      <c r="G7" s="81">
        <v>1075908</v>
      </c>
      <c r="H7" s="81">
        <f t="shared" ref="H7:H15" si="0">G7/$G$16*100</f>
        <v>3.882134944013456</v>
      </c>
      <c r="I7" s="274"/>
      <c r="J7" s="277"/>
      <c r="K7" s="327"/>
    </row>
    <row r="8" spans="1:15" s="3" customFormat="1" x14ac:dyDescent="0.25">
      <c r="A8" s="310"/>
      <c r="B8" s="234"/>
      <c r="C8" s="225"/>
      <c r="D8" s="148" t="s">
        <v>74</v>
      </c>
      <c r="E8" s="321"/>
      <c r="F8" s="81">
        <v>2010</v>
      </c>
      <c r="G8" s="81">
        <v>2494338</v>
      </c>
      <c r="H8" s="81">
        <f t="shared" si="0"/>
        <v>9.0001716800884797</v>
      </c>
      <c r="I8" s="274"/>
      <c r="J8" s="277"/>
      <c r="K8" s="327"/>
    </row>
    <row r="9" spans="1:15" s="3" customFormat="1" x14ac:dyDescent="0.25">
      <c r="A9" s="310"/>
      <c r="B9" s="234"/>
      <c r="C9" s="225"/>
      <c r="D9" s="148" t="s">
        <v>73</v>
      </c>
      <c r="E9" s="321"/>
      <c r="F9" s="81">
        <v>2011</v>
      </c>
      <c r="G9" s="81">
        <v>2708236</v>
      </c>
      <c r="H9" s="81">
        <f t="shared" si="0"/>
        <v>9.7719671312372682</v>
      </c>
      <c r="I9" s="274"/>
      <c r="J9" s="277"/>
      <c r="K9" s="327"/>
    </row>
    <row r="10" spans="1:15" s="3" customFormat="1" x14ac:dyDescent="0.25">
      <c r="A10" s="310"/>
      <c r="B10" s="234"/>
      <c r="C10" s="225"/>
      <c r="D10" s="148" t="s">
        <v>72</v>
      </c>
      <c r="E10" s="321"/>
      <c r="F10" s="81">
        <v>2012</v>
      </c>
      <c r="G10" s="81">
        <v>4383161</v>
      </c>
      <c r="H10" s="81">
        <f t="shared" si="0"/>
        <v>15.81549954395447</v>
      </c>
      <c r="I10" s="274"/>
      <c r="J10" s="277"/>
      <c r="K10" s="327"/>
    </row>
    <row r="11" spans="1:15" s="3" customFormat="1" x14ac:dyDescent="0.25">
      <c r="A11" s="310"/>
      <c r="B11" s="234"/>
      <c r="C11" s="225"/>
      <c r="D11" s="148" t="s">
        <v>71</v>
      </c>
      <c r="E11" s="321"/>
      <c r="F11" s="81">
        <v>2013</v>
      </c>
      <c r="G11" s="81">
        <v>3740334</v>
      </c>
      <c r="H11" s="81">
        <f t="shared" si="0"/>
        <v>13.496025053890879</v>
      </c>
      <c r="I11" s="274"/>
      <c r="J11" s="277"/>
      <c r="K11" s="327"/>
    </row>
    <row r="12" spans="1:15" x14ac:dyDescent="0.25">
      <c r="A12" s="310"/>
      <c r="B12" s="234"/>
      <c r="C12" s="225"/>
      <c r="D12" s="148" t="s">
        <v>70</v>
      </c>
      <c r="E12" s="321"/>
      <c r="F12" s="81">
        <v>2014</v>
      </c>
      <c r="G12" s="81">
        <v>5108112</v>
      </c>
      <c r="H12" s="81">
        <f t="shared" si="0"/>
        <v>18.431297186315618</v>
      </c>
      <c r="I12" s="274"/>
      <c r="J12" s="277"/>
      <c r="K12" s="327"/>
    </row>
    <row r="13" spans="1:15" x14ac:dyDescent="0.25">
      <c r="A13" s="310"/>
      <c r="B13" s="234"/>
      <c r="C13" s="225"/>
      <c r="D13" s="148" t="s">
        <v>69</v>
      </c>
      <c r="E13" s="321"/>
      <c r="F13" s="81">
        <v>2015</v>
      </c>
      <c r="G13" s="81">
        <v>6168460</v>
      </c>
      <c r="H13" s="81">
        <f t="shared" si="0"/>
        <v>22.257287906353742</v>
      </c>
      <c r="I13" s="274"/>
      <c r="J13" s="277"/>
      <c r="K13" s="327"/>
    </row>
    <row r="14" spans="1:15" x14ac:dyDescent="0.25">
      <c r="A14" s="310"/>
      <c r="B14" s="234"/>
      <c r="C14" s="225"/>
      <c r="D14" s="148" t="s">
        <v>68</v>
      </c>
      <c r="E14" s="321"/>
      <c r="F14" s="81"/>
      <c r="G14" s="81">
        <v>326833</v>
      </c>
      <c r="H14" s="81">
        <f t="shared" si="0"/>
        <v>1.1792921050468534</v>
      </c>
      <c r="I14" s="274"/>
      <c r="J14" s="277"/>
      <c r="K14" s="327"/>
    </row>
    <row r="15" spans="1:15" x14ac:dyDescent="0.25">
      <c r="A15" s="310"/>
      <c r="B15" s="234"/>
      <c r="C15" s="225"/>
      <c r="D15" s="148" t="s">
        <v>67</v>
      </c>
      <c r="E15" s="321"/>
      <c r="F15" s="81"/>
      <c r="G15" s="81">
        <v>549684</v>
      </c>
      <c r="H15" s="81">
        <f t="shared" si="0"/>
        <v>1.9833921344251486</v>
      </c>
      <c r="I15" s="274"/>
      <c r="J15" s="277"/>
      <c r="K15" s="327"/>
    </row>
    <row r="16" spans="1:15" ht="15.75" thickBot="1" x14ac:dyDescent="0.3">
      <c r="A16" s="310"/>
      <c r="B16" s="235"/>
      <c r="C16" s="226"/>
      <c r="D16" s="149"/>
      <c r="E16" s="322"/>
      <c r="F16" s="47" t="s">
        <v>213</v>
      </c>
      <c r="G16" s="47">
        <f>SUM(G6:G15)</f>
        <v>27714338</v>
      </c>
      <c r="H16" s="47"/>
      <c r="I16" s="275"/>
      <c r="J16" s="278"/>
      <c r="K16" s="328"/>
    </row>
    <row r="17" spans="1:14" x14ac:dyDescent="0.25">
      <c r="A17" s="310"/>
      <c r="B17" s="239" t="s">
        <v>66</v>
      </c>
      <c r="C17" s="224" t="s">
        <v>2</v>
      </c>
      <c r="D17" s="143" t="s">
        <v>65</v>
      </c>
      <c r="E17" s="320" t="s">
        <v>84</v>
      </c>
      <c r="F17" s="85" t="s">
        <v>94</v>
      </c>
      <c r="G17" s="85">
        <v>329140</v>
      </c>
      <c r="H17" s="86">
        <f>G17/$G$27*100</f>
        <v>1.1876163161465376</v>
      </c>
      <c r="I17" s="297">
        <f>G27</f>
        <v>27714338</v>
      </c>
      <c r="J17" s="285">
        <f>G27</f>
        <v>27714338</v>
      </c>
      <c r="K17" s="294">
        <f>I17/J17*100</f>
        <v>100</v>
      </c>
    </row>
    <row r="18" spans="1:14" x14ac:dyDescent="0.25">
      <c r="A18" s="310"/>
      <c r="B18" s="240"/>
      <c r="C18" s="225"/>
      <c r="D18" s="144" t="s">
        <v>64</v>
      </c>
      <c r="E18" s="321"/>
      <c r="F18" s="87" t="s">
        <v>96</v>
      </c>
      <c r="G18" s="87">
        <v>1760263</v>
      </c>
      <c r="H18" s="82">
        <f t="shared" ref="H18:H26" si="1">G18/$G$27*100</f>
        <v>6.3514524503525935</v>
      </c>
      <c r="I18" s="298"/>
      <c r="J18" s="286"/>
      <c r="K18" s="295"/>
    </row>
    <row r="19" spans="1:14" x14ac:dyDescent="0.25">
      <c r="A19" s="310"/>
      <c r="B19" s="240"/>
      <c r="C19" s="225"/>
      <c r="D19" s="144" t="s">
        <v>63</v>
      </c>
      <c r="E19" s="321"/>
      <c r="F19" s="87" t="s">
        <v>93</v>
      </c>
      <c r="G19" s="87">
        <v>693187</v>
      </c>
      <c r="H19" s="82">
        <f t="shared" si="1"/>
        <v>2.5011854874541837</v>
      </c>
      <c r="I19" s="298"/>
      <c r="J19" s="286"/>
      <c r="K19" s="295"/>
    </row>
    <row r="20" spans="1:14" x14ac:dyDescent="0.25">
      <c r="A20" s="310"/>
      <c r="B20" s="240"/>
      <c r="C20" s="225"/>
      <c r="D20" s="144" t="s">
        <v>62</v>
      </c>
      <c r="E20" s="321"/>
      <c r="F20" s="87" t="s">
        <v>92</v>
      </c>
      <c r="G20" s="87">
        <v>486858</v>
      </c>
      <c r="H20" s="82">
        <f t="shared" si="1"/>
        <v>1.7567008095232151</v>
      </c>
      <c r="I20" s="298"/>
      <c r="J20" s="286"/>
      <c r="K20" s="295"/>
    </row>
    <row r="21" spans="1:14" x14ac:dyDescent="0.25">
      <c r="A21" s="310"/>
      <c r="B21" s="240"/>
      <c r="C21" s="225"/>
      <c r="D21" s="144" t="s">
        <v>61</v>
      </c>
      <c r="E21" s="321"/>
      <c r="F21" s="87" t="s">
        <v>97</v>
      </c>
      <c r="G21" s="87">
        <v>2086281</v>
      </c>
      <c r="H21" s="82">
        <f t="shared" si="1"/>
        <v>7.5278038392979116</v>
      </c>
      <c r="I21" s="298"/>
      <c r="J21" s="286"/>
      <c r="K21" s="295"/>
    </row>
    <row r="22" spans="1:14" x14ac:dyDescent="0.25">
      <c r="A22" s="310"/>
      <c r="B22" s="240"/>
      <c r="C22" s="225"/>
      <c r="D22" s="144" t="s">
        <v>60</v>
      </c>
      <c r="E22" s="321"/>
      <c r="F22" s="87" t="s">
        <v>91</v>
      </c>
      <c r="G22" s="87">
        <v>420929</v>
      </c>
      <c r="H22" s="82">
        <f t="shared" si="1"/>
        <v>1.518813113991754</v>
      </c>
      <c r="I22" s="298"/>
      <c r="J22" s="286"/>
      <c r="K22" s="295"/>
    </row>
    <row r="23" spans="1:14" s="9" customFormat="1" x14ac:dyDescent="0.25">
      <c r="A23" s="310"/>
      <c r="B23" s="240"/>
      <c r="C23" s="225"/>
      <c r="D23" s="144" t="s">
        <v>59</v>
      </c>
      <c r="E23" s="321"/>
      <c r="F23" s="87" t="s">
        <v>95</v>
      </c>
      <c r="G23" s="87">
        <v>1893447</v>
      </c>
      <c r="H23" s="82">
        <f t="shared" si="1"/>
        <v>6.8320123684715117</v>
      </c>
      <c r="I23" s="298"/>
      <c r="J23" s="286"/>
      <c r="K23" s="295"/>
      <c r="N23"/>
    </row>
    <row r="24" spans="1:14" x14ac:dyDescent="0.25">
      <c r="A24" s="310"/>
      <c r="B24" s="240"/>
      <c r="C24" s="225"/>
      <c r="D24" s="144" t="s">
        <v>58</v>
      </c>
      <c r="E24" s="321"/>
      <c r="F24" s="87" t="s">
        <v>89</v>
      </c>
      <c r="G24" s="87">
        <v>166575</v>
      </c>
      <c r="H24" s="82">
        <f t="shared" si="1"/>
        <v>0.60104268050710796</v>
      </c>
      <c r="I24" s="298"/>
      <c r="J24" s="286"/>
      <c r="K24" s="295"/>
    </row>
    <row r="25" spans="1:14" x14ac:dyDescent="0.25">
      <c r="A25" s="310"/>
      <c r="B25" s="240"/>
      <c r="C25" s="225"/>
      <c r="D25" s="144" t="s">
        <v>57</v>
      </c>
      <c r="E25" s="321"/>
      <c r="F25" s="87" t="s">
        <v>88</v>
      </c>
      <c r="G25" s="87">
        <v>19553571</v>
      </c>
      <c r="H25" s="82">
        <f t="shared" si="1"/>
        <v>70.553989057938168</v>
      </c>
      <c r="I25" s="298"/>
      <c r="J25" s="286"/>
      <c r="K25" s="295"/>
    </row>
    <row r="26" spans="1:14" x14ac:dyDescent="0.25">
      <c r="A26" s="310"/>
      <c r="B26" s="240"/>
      <c r="C26" s="225"/>
      <c r="D26" s="144" t="s">
        <v>56</v>
      </c>
      <c r="E26" s="321"/>
      <c r="F26" s="87" t="s">
        <v>90</v>
      </c>
      <c r="G26" s="87">
        <v>324087</v>
      </c>
      <c r="H26" s="82">
        <f t="shared" si="1"/>
        <v>1.169383876317017</v>
      </c>
      <c r="I26" s="298"/>
      <c r="J26" s="286"/>
      <c r="K26" s="295"/>
    </row>
    <row r="27" spans="1:14" ht="15.75" thickBot="1" x14ac:dyDescent="0.3">
      <c r="A27" s="310"/>
      <c r="B27" s="241"/>
      <c r="C27" s="226"/>
      <c r="D27" s="154"/>
      <c r="E27" s="322"/>
      <c r="F27" s="84" t="s">
        <v>162</v>
      </c>
      <c r="G27" s="84">
        <f>SUM(G17:G26)</f>
        <v>27714338</v>
      </c>
      <c r="H27" s="89"/>
      <c r="I27" s="299"/>
      <c r="J27" s="287"/>
      <c r="K27" s="296"/>
    </row>
    <row r="28" spans="1:14" x14ac:dyDescent="0.25">
      <c r="A28" s="310"/>
      <c r="B28" s="239" t="s">
        <v>55</v>
      </c>
      <c r="C28" s="230" t="s">
        <v>2</v>
      </c>
      <c r="D28" s="24" t="s">
        <v>54</v>
      </c>
      <c r="E28" s="236" t="s">
        <v>84</v>
      </c>
      <c r="F28" s="155" t="s">
        <v>215</v>
      </c>
      <c r="G28" s="6">
        <v>3</v>
      </c>
      <c r="H28" s="32">
        <f>G28/$G$47*100</f>
        <v>1.0824721846143321E-5</v>
      </c>
      <c r="I28" s="291">
        <f>G29+G33+G35+G38+G40+G43+G46</f>
        <v>27706288</v>
      </c>
      <c r="J28" s="300">
        <f>G47</f>
        <v>27714338</v>
      </c>
      <c r="K28" s="323">
        <f>I28/J28*100</f>
        <v>99.970953663046174</v>
      </c>
    </row>
    <row r="29" spans="1:14" x14ac:dyDescent="0.25">
      <c r="A29" s="310"/>
      <c r="B29" s="240"/>
      <c r="C29" s="231"/>
      <c r="D29" s="14" t="s">
        <v>53</v>
      </c>
      <c r="E29" s="237"/>
      <c r="F29" s="5" t="s">
        <v>183</v>
      </c>
      <c r="G29" s="5">
        <v>32590</v>
      </c>
      <c r="H29" s="33">
        <f>G29/$G$47*100</f>
        <v>0.11759256165527028</v>
      </c>
      <c r="I29" s="292"/>
      <c r="J29" s="301"/>
      <c r="K29" s="324"/>
    </row>
    <row r="30" spans="1:14" x14ac:dyDescent="0.25">
      <c r="A30" s="310"/>
      <c r="B30" s="240"/>
      <c r="C30" s="231"/>
      <c r="D30" s="13" t="s">
        <v>52</v>
      </c>
      <c r="E30" s="237"/>
      <c r="F30" s="156" t="s">
        <v>184</v>
      </c>
      <c r="G30" s="5">
        <v>6178</v>
      </c>
      <c r="H30" s="33">
        <f t="shared" ref="H30:H47" si="2">G30/$G$47*100</f>
        <v>2.2291710521824479E-2</v>
      </c>
      <c r="I30" s="292"/>
      <c r="J30" s="301"/>
      <c r="K30" s="324"/>
    </row>
    <row r="31" spans="1:14" x14ac:dyDescent="0.25">
      <c r="A31" s="310"/>
      <c r="B31" s="240"/>
      <c r="C31" s="231"/>
      <c r="D31" s="14" t="s">
        <v>51</v>
      </c>
      <c r="E31" s="237"/>
      <c r="F31" s="156" t="s">
        <v>216</v>
      </c>
      <c r="G31" s="5">
        <v>5</v>
      </c>
      <c r="H31" s="33">
        <f t="shared" si="2"/>
        <v>1.8041203076905534E-5</v>
      </c>
      <c r="I31" s="292"/>
      <c r="J31" s="301"/>
      <c r="K31" s="324"/>
    </row>
    <row r="32" spans="1:14" x14ac:dyDescent="0.25">
      <c r="A32" s="310"/>
      <c r="B32" s="240"/>
      <c r="C32" s="231"/>
      <c r="D32" s="13" t="s">
        <v>50</v>
      </c>
      <c r="E32" s="237"/>
      <c r="F32" s="156" t="s">
        <v>217</v>
      </c>
      <c r="G32" s="5">
        <v>13</v>
      </c>
      <c r="H32" s="33">
        <f t="shared" si="2"/>
        <v>4.6907127999954389E-5</v>
      </c>
      <c r="I32" s="292"/>
      <c r="J32" s="301"/>
      <c r="K32" s="324"/>
    </row>
    <row r="33" spans="1:11" x14ac:dyDescent="0.25">
      <c r="A33" s="310"/>
      <c r="B33" s="240"/>
      <c r="C33" s="231"/>
      <c r="D33" s="13" t="s">
        <v>49</v>
      </c>
      <c r="E33" s="237"/>
      <c r="F33" s="5" t="s">
        <v>185</v>
      </c>
      <c r="G33" s="5">
        <v>20880273</v>
      </c>
      <c r="H33" s="33">
        <f t="shared" si="2"/>
        <v>75.341049098845517</v>
      </c>
      <c r="I33" s="292"/>
      <c r="J33" s="301"/>
      <c r="K33" s="324"/>
    </row>
    <row r="34" spans="1:11" s="9" customFormat="1" x14ac:dyDescent="0.25">
      <c r="A34" s="310"/>
      <c r="B34" s="240"/>
      <c r="C34" s="231"/>
      <c r="D34" s="13" t="s">
        <v>48</v>
      </c>
      <c r="E34" s="237"/>
      <c r="F34" s="156" t="s">
        <v>192</v>
      </c>
      <c r="G34" s="5">
        <v>18</v>
      </c>
      <c r="H34" s="33">
        <f t="shared" si="2"/>
        <v>6.4948331076859927E-5</v>
      </c>
      <c r="I34" s="292"/>
      <c r="J34" s="301"/>
      <c r="K34" s="324"/>
    </row>
    <row r="35" spans="1:11" x14ac:dyDescent="0.25">
      <c r="A35" s="310"/>
      <c r="B35" s="240"/>
      <c r="C35" s="231"/>
      <c r="D35" s="13" t="s">
        <v>47</v>
      </c>
      <c r="E35" s="237"/>
      <c r="F35" s="5" t="s">
        <v>186</v>
      </c>
      <c r="G35" s="5">
        <v>26219</v>
      </c>
      <c r="H35" s="33">
        <f t="shared" si="2"/>
        <v>9.4604460694677248E-2</v>
      </c>
      <c r="I35" s="292"/>
      <c r="J35" s="301"/>
      <c r="K35" s="324"/>
    </row>
    <row r="36" spans="1:11" x14ac:dyDescent="0.25">
      <c r="A36" s="310"/>
      <c r="B36" s="240"/>
      <c r="C36" s="231"/>
      <c r="D36" s="13" t="s">
        <v>46</v>
      </c>
      <c r="E36" s="237"/>
      <c r="F36" s="156" t="s">
        <v>193</v>
      </c>
      <c r="G36" s="5">
        <v>1489</v>
      </c>
      <c r="H36" s="33">
        <f t="shared" si="2"/>
        <v>5.3726702763024683E-3</v>
      </c>
      <c r="I36" s="292"/>
      <c r="J36" s="301"/>
      <c r="K36" s="324"/>
    </row>
    <row r="37" spans="1:11" x14ac:dyDescent="0.25">
      <c r="A37" s="310"/>
      <c r="B37" s="240"/>
      <c r="C37" s="231"/>
      <c r="D37" s="13" t="s">
        <v>45</v>
      </c>
      <c r="E37" s="237"/>
      <c r="F37" s="156" t="s">
        <v>218</v>
      </c>
      <c r="G37" s="5">
        <v>2</v>
      </c>
      <c r="H37" s="33">
        <f t="shared" si="2"/>
        <v>7.2164812307622146E-6</v>
      </c>
      <c r="I37" s="292"/>
      <c r="J37" s="301"/>
      <c r="K37" s="324"/>
    </row>
    <row r="38" spans="1:11" x14ac:dyDescent="0.25">
      <c r="A38" s="310"/>
      <c r="B38" s="240"/>
      <c r="C38" s="231"/>
      <c r="D38" s="13" t="s">
        <v>44</v>
      </c>
      <c r="E38" s="237"/>
      <c r="F38" s="5" t="s">
        <v>187</v>
      </c>
      <c r="G38" s="5">
        <v>256287</v>
      </c>
      <c r="H38" s="33">
        <f t="shared" si="2"/>
        <v>0.92474516259417783</v>
      </c>
      <c r="I38" s="292"/>
      <c r="J38" s="301"/>
      <c r="K38" s="324"/>
    </row>
    <row r="39" spans="1:11" x14ac:dyDescent="0.25">
      <c r="A39" s="310"/>
      <c r="B39" s="240"/>
      <c r="C39" s="231"/>
      <c r="D39" s="13"/>
      <c r="E39" s="237"/>
      <c r="F39" s="5" t="s">
        <v>219</v>
      </c>
      <c r="G39" s="5">
        <v>14</v>
      </c>
      <c r="H39" s="33">
        <f t="shared" si="2"/>
        <v>5.0515368615335494E-5</v>
      </c>
      <c r="I39" s="292"/>
      <c r="J39" s="301"/>
      <c r="K39" s="324"/>
    </row>
    <row r="40" spans="1:11" x14ac:dyDescent="0.25">
      <c r="A40" s="310"/>
      <c r="B40" s="240"/>
      <c r="C40" s="231"/>
      <c r="D40" s="13"/>
      <c r="E40" s="237"/>
      <c r="F40" s="5" t="s">
        <v>188</v>
      </c>
      <c r="G40" s="5">
        <v>454</v>
      </c>
      <c r="H40" s="33">
        <f t="shared" si="2"/>
        <v>1.6381412393830226E-3</v>
      </c>
      <c r="I40" s="292"/>
      <c r="J40" s="301"/>
      <c r="K40" s="324"/>
    </row>
    <row r="41" spans="1:11" x14ac:dyDescent="0.25">
      <c r="A41" s="310"/>
      <c r="B41" s="240"/>
      <c r="C41" s="231"/>
      <c r="D41" s="13"/>
      <c r="E41" s="237"/>
      <c r="F41" s="156" t="s">
        <v>194</v>
      </c>
      <c r="G41" s="5">
        <v>55</v>
      </c>
      <c r="H41" s="33">
        <f t="shared" si="2"/>
        <v>1.984532338459609E-4</v>
      </c>
      <c r="I41" s="292"/>
      <c r="J41" s="301"/>
      <c r="K41" s="324"/>
    </row>
    <row r="42" spans="1:11" x14ac:dyDescent="0.25">
      <c r="A42" s="310"/>
      <c r="B42" s="240"/>
      <c r="C42" s="231"/>
      <c r="D42" s="13"/>
      <c r="E42" s="237"/>
      <c r="F42" s="156" t="s">
        <v>195</v>
      </c>
      <c r="G42" s="5">
        <v>14</v>
      </c>
      <c r="H42" s="33">
        <f t="shared" si="2"/>
        <v>5.0515368615335494E-5</v>
      </c>
      <c r="I42" s="292"/>
      <c r="J42" s="301"/>
      <c r="K42" s="324"/>
    </row>
    <row r="43" spans="1:11" x14ac:dyDescent="0.25">
      <c r="A43" s="310"/>
      <c r="B43" s="240"/>
      <c r="C43" s="231"/>
      <c r="D43" s="13"/>
      <c r="E43" s="237"/>
      <c r="F43" s="5" t="s">
        <v>189</v>
      </c>
      <c r="G43" s="5">
        <v>3817854</v>
      </c>
      <c r="H43" s="33">
        <f t="shared" si="2"/>
        <v>13.775735866395223</v>
      </c>
      <c r="I43" s="292"/>
      <c r="J43" s="301"/>
      <c r="K43" s="324"/>
    </row>
    <row r="44" spans="1:11" x14ac:dyDescent="0.25">
      <c r="A44" s="310"/>
      <c r="B44" s="240"/>
      <c r="C44" s="231"/>
      <c r="D44" s="13"/>
      <c r="E44" s="237"/>
      <c r="F44" s="156" t="s">
        <v>196</v>
      </c>
      <c r="G44" s="5">
        <v>258</v>
      </c>
      <c r="H44" s="33">
        <f t="shared" si="2"/>
        <v>9.3092607876832563E-4</v>
      </c>
      <c r="I44" s="292"/>
      <c r="J44" s="301"/>
      <c r="K44" s="324"/>
    </row>
    <row r="45" spans="1:11" x14ac:dyDescent="0.25">
      <c r="A45" s="310"/>
      <c r="B45" s="240"/>
      <c r="C45" s="231"/>
      <c r="D45" s="13"/>
      <c r="E45" s="237"/>
      <c r="F45" s="156" t="s">
        <v>220</v>
      </c>
      <c r="G45" s="5">
        <v>1</v>
      </c>
      <c r="H45" s="33">
        <f t="shared" si="2"/>
        <v>3.6082406153811073E-6</v>
      </c>
      <c r="I45" s="292"/>
      <c r="J45" s="301"/>
      <c r="K45" s="324"/>
    </row>
    <row r="46" spans="1:11" x14ac:dyDescent="0.25">
      <c r="A46" s="310"/>
      <c r="B46" s="240"/>
      <c r="C46" s="231"/>
      <c r="D46" s="13"/>
      <c r="E46" s="237"/>
      <c r="F46" s="5" t="s">
        <v>190</v>
      </c>
      <c r="G46" s="5">
        <v>2692611</v>
      </c>
      <c r="H46" s="33">
        <f t="shared" si="2"/>
        <v>9.7155883716219371</v>
      </c>
      <c r="I46" s="292"/>
      <c r="J46" s="301"/>
      <c r="K46" s="324"/>
    </row>
    <row r="47" spans="1:11" ht="15.75" thickBot="1" x14ac:dyDescent="0.3">
      <c r="A47" s="310"/>
      <c r="B47" s="241"/>
      <c r="C47" s="232"/>
      <c r="D47" s="18"/>
      <c r="E47" s="238"/>
      <c r="F47" s="7" t="s">
        <v>85</v>
      </c>
      <c r="G47" s="7">
        <f>SUM(G28:G46)</f>
        <v>27714338</v>
      </c>
      <c r="H47" s="31">
        <f t="shared" si="2"/>
        <v>100</v>
      </c>
      <c r="I47" s="293"/>
      <c r="J47" s="302"/>
      <c r="K47" s="325"/>
    </row>
    <row r="48" spans="1:11" s="92" customFormat="1" ht="15.75" thickBot="1" x14ac:dyDescent="0.3">
      <c r="A48" s="310"/>
      <c r="B48" s="90" t="s">
        <v>43</v>
      </c>
      <c r="C48" s="91" t="s">
        <v>1</v>
      </c>
      <c r="D48" s="91" t="s">
        <v>42</v>
      </c>
      <c r="E48" s="318" t="s">
        <v>214</v>
      </c>
      <c r="F48" s="319"/>
      <c r="G48" s="319"/>
      <c r="H48" s="319"/>
      <c r="I48" s="319"/>
      <c r="J48" s="319"/>
      <c r="K48" s="319"/>
    </row>
    <row r="49" spans="1:12" x14ac:dyDescent="0.25">
      <c r="A49" s="310"/>
      <c r="B49" s="312" t="s">
        <v>99</v>
      </c>
      <c r="C49" s="315" t="s">
        <v>2</v>
      </c>
      <c r="D49" s="93" t="s">
        <v>100</v>
      </c>
      <c r="E49" s="236" t="s">
        <v>84</v>
      </c>
      <c r="F49" s="6">
        <v>1</v>
      </c>
      <c r="G49" s="6">
        <v>14266658</v>
      </c>
      <c r="H49" s="32">
        <f>G49/$G$57*100</f>
        <v>51.477536698785173</v>
      </c>
      <c r="I49" s="297">
        <f>G57</f>
        <v>27714337</v>
      </c>
      <c r="J49" s="285">
        <f>G57</f>
        <v>27714337</v>
      </c>
      <c r="K49" s="294">
        <f>I49/J49*100</f>
        <v>100</v>
      </c>
    </row>
    <row r="50" spans="1:12" x14ac:dyDescent="0.25">
      <c r="A50" s="310"/>
      <c r="B50" s="313"/>
      <c r="C50" s="316"/>
      <c r="D50" s="94" t="s">
        <v>101</v>
      </c>
      <c r="E50" s="237"/>
      <c r="F50" s="5">
        <v>2</v>
      </c>
      <c r="G50" s="5">
        <v>6702700</v>
      </c>
      <c r="H50" s="33">
        <f t="shared" ref="H50:H56" si="3">G50/$G$57*100</f>
        <v>24.184955245366325</v>
      </c>
      <c r="I50" s="298"/>
      <c r="J50" s="286"/>
      <c r="K50" s="295"/>
    </row>
    <row r="51" spans="1:12" x14ac:dyDescent="0.25">
      <c r="A51" s="310"/>
      <c r="B51" s="313"/>
      <c r="C51" s="316"/>
      <c r="D51" s="94" t="s">
        <v>102</v>
      </c>
      <c r="E51" s="237"/>
      <c r="F51" s="5">
        <v>3</v>
      </c>
      <c r="G51" s="5">
        <v>1672395</v>
      </c>
      <c r="H51" s="33">
        <f t="shared" si="3"/>
        <v>6.0344037816960947</v>
      </c>
      <c r="I51" s="298"/>
      <c r="J51" s="286"/>
      <c r="K51" s="295"/>
    </row>
    <row r="52" spans="1:12" x14ac:dyDescent="0.25">
      <c r="A52" s="310"/>
      <c r="B52" s="313"/>
      <c r="C52" s="316"/>
      <c r="D52" s="94" t="s">
        <v>103</v>
      </c>
      <c r="E52" s="237"/>
      <c r="F52" s="5">
        <v>4</v>
      </c>
      <c r="G52" s="5">
        <v>2781563</v>
      </c>
      <c r="H52" s="33">
        <f t="shared" si="3"/>
        <v>10.036548952984154</v>
      </c>
      <c r="I52" s="298"/>
      <c r="J52" s="286"/>
      <c r="K52" s="295"/>
    </row>
    <row r="53" spans="1:12" s="9" customFormat="1" x14ac:dyDescent="0.25">
      <c r="A53" s="310"/>
      <c r="B53" s="313"/>
      <c r="C53" s="316"/>
      <c r="D53" s="94" t="s">
        <v>104</v>
      </c>
      <c r="E53" s="237"/>
      <c r="F53" s="5">
        <v>5</v>
      </c>
      <c r="G53" s="5">
        <v>2111893</v>
      </c>
      <c r="H53" s="33">
        <f t="shared" si="3"/>
        <v>7.6202183728948674</v>
      </c>
      <c r="I53" s="298"/>
      <c r="J53" s="286"/>
      <c r="K53" s="295"/>
      <c r="L53"/>
    </row>
    <row r="54" spans="1:12" x14ac:dyDescent="0.25">
      <c r="A54" s="310"/>
      <c r="B54" s="313"/>
      <c r="C54" s="316"/>
      <c r="D54" s="94" t="s">
        <v>105</v>
      </c>
      <c r="E54" s="237"/>
      <c r="F54" s="5">
        <v>6</v>
      </c>
      <c r="G54" s="5">
        <v>6124</v>
      </c>
      <c r="H54" s="33">
        <f t="shared" si="3"/>
        <v>2.2096866325902003E-2</v>
      </c>
      <c r="I54" s="298"/>
      <c r="J54" s="286"/>
      <c r="K54" s="295"/>
    </row>
    <row r="55" spans="1:12" x14ac:dyDescent="0.25">
      <c r="A55" s="310"/>
      <c r="B55" s="313"/>
      <c r="C55" s="316"/>
      <c r="D55" s="94" t="s">
        <v>106</v>
      </c>
      <c r="E55" s="237"/>
      <c r="F55" s="5">
        <v>7</v>
      </c>
      <c r="G55" s="5">
        <v>18238</v>
      </c>
      <c r="H55" s="33">
        <f t="shared" si="3"/>
        <v>6.5807094717798956E-2</v>
      </c>
      <c r="I55" s="298"/>
      <c r="J55" s="286"/>
      <c r="K55" s="295"/>
    </row>
    <row r="56" spans="1:12" x14ac:dyDescent="0.25">
      <c r="A56" s="310"/>
      <c r="B56" s="313"/>
      <c r="C56" s="316"/>
      <c r="D56" s="94" t="s">
        <v>107</v>
      </c>
      <c r="E56" s="237"/>
      <c r="F56" s="5">
        <v>8</v>
      </c>
      <c r="G56" s="5">
        <v>154766</v>
      </c>
      <c r="H56" s="33">
        <f t="shared" si="3"/>
        <v>0.55843298722967827</v>
      </c>
      <c r="I56" s="298"/>
      <c r="J56" s="286"/>
      <c r="K56" s="295"/>
    </row>
    <row r="57" spans="1:12" ht="15.75" thickBot="1" x14ac:dyDescent="0.3">
      <c r="A57" s="310"/>
      <c r="B57" s="314"/>
      <c r="C57" s="317"/>
      <c r="D57" s="95"/>
      <c r="E57" s="238"/>
      <c r="F57" s="7" t="s">
        <v>162</v>
      </c>
      <c r="G57" s="7">
        <f>SUM(G49:G56)</f>
        <v>27714337</v>
      </c>
      <c r="H57" s="31"/>
      <c r="I57" s="299"/>
      <c r="J57" s="287"/>
      <c r="K57" s="296"/>
    </row>
    <row r="58" spans="1:12" s="9" customFormat="1" x14ac:dyDescent="0.25">
      <c r="A58" s="310"/>
      <c r="B58" s="332" t="s">
        <v>108</v>
      </c>
      <c r="C58" s="335" t="s">
        <v>2</v>
      </c>
      <c r="D58" s="93" t="s">
        <v>109</v>
      </c>
      <c r="E58" s="291" t="s">
        <v>84</v>
      </c>
      <c r="F58" s="6" t="s">
        <v>163</v>
      </c>
      <c r="G58" s="6">
        <v>16683374</v>
      </c>
      <c r="H58" s="32">
        <f>G58/$G$61*100</f>
        <v>60.19762766839316</v>
      </c>
      <c r="I58" s="285">
        <f>G58+G60</f>
        <v>27714271</v>
      </c>
      <c r="J58" s="285">
        <f>G61</f>
        <v>27714338</v>
      </c>
      <c r="K58" s="329">
        <f>I58/J58*100</f>
        <v>99.999758247878773</v>
      </c>
    </row>
    <row r="59" spans="1:12" x14ac:dyDescent="0.25">
      <c r="A59" s="310"/>
      <c r="B59" s="333"/>
      <c r="C59" s="336"/>
      <c r="D59" s="94" t="s">
        <v>110</v>
      </c>
      <c r="E59" s="292"/>
      <c r="F59" s="5" t="s">
        <v>164</v>
      </c>
      <c r="G59" s="5">
        <v>67</v>
      </c>
      <c r="H59" s="33">
        <f t="shared" ref="H59:H60" si="4">G59/$G$61*100</f>
        <v>2.4175212123053418E-4</v>
      </c>
      <c r="I59" s="286"/>
      <c r="J59" s="286"/>
      <c r="K59" s="330"/>
    </row>
    <row r="60" spans="1:12" x14ac:dyDescent="0.25">
      <c r="A60" s="310"/>
      <c r="B60" s="333"/>
      <c r="C60" s="336"/>
      <c r="D60" s="94"/>
      <c r="E60" s="292"/>
      <c r="F60" s="5" t="s">
        <v>165</v>
      </c>
      <c r="G60" s="5">
        <v>11030897</v>
      </c>
      <c r="H60" s="33">
        <f t="shared" si="4"/>
        <v>39.802130579485606</v>
      </c>
      <c r="I60" s="286"/>
      <c r="J60" s="286"/>
      <c r="K60" s="330"/>
    </row>
    <row r="61" spans="1:12" ht="15.75" thickBot="1" x14ac:dyDescent="0.3">
      <c r="A61" s="310"/>
      <c r="B61" s="334"/>
      <c r="C61" s="337"/>
      <c r="D61" s="95"/>
      <c r="E61" s="293"/>
      <c r="F61" s="7"/>
      <c r="G61" s="7">
        <f>SUM(G58:G60)</f>
        <v>27714338</v>
      </c>
      <c r="H61" s="31"/>
      <c r="I61" s="287"/>
      <c r="J61" s="287"/>
      <c r="K61" s="331"/>
    </row>
    <row r="62" spans="1:12" x14ac:dyDescent="0.25">
      <c r="A62" s="310"/>
      <c r="B62" s="312" t="s">
        <v>111</v>
      </c>
      <c r="C62" s="315" t="s">
        <v>2</v>
      </c>
      <c r="D62" s="93" t="s">
        <v>112</v>
      </c>
      <c r="E62" s="291" t="s">
        <v>84</v>
      </c>
      <c r="F62" s="6" t="s">
        <v>166</v>
      </c>
      <c r="G62" s="6">
        <v>770381</v>
      </c>
      <c r="H62" s="32">
        <f>G62/$G$65*100</f>
        <v>2.7797200135179128</v>
      </c>
      <c r="I62" s="297">
        <f>G62+G64</f>
        <v>27714236</v>
      </c>
      <c r="J62" s="285">
        <f>G65</f>
        <v>27714338</v>
      </c>
      <c r="K62" s="329">
        <f>I62/J62*100</f>
        <v>99.999631959457233</v>
      </c>
    </row>
    <row r="63" spans="1:12" x14ac:dyDescent="0.25">
      <c r="A63" s="310"/>
      <c r="B63" s="313"/>
      <c r="C63" s="316"/>
      <c r="D63" s="94" t="s">
        <v>113</v>
      </c>
      <c r="E63" s="292"/>
      <c r="F63" s="5" t="s">
        <v>167</v>
      </c>
      <c r="G63" s="5">
        <v>102</v>
      </c>
      <c r="H63" s="33">
        <f>G63/$G$65*100</f>
        <v>3.680405427688729E-4</v>
      </c>
      <c r="I63" s="298"/>
      <c r="J63" s="286"/>
      <c r="K63" s="330"/>
    </row>
    <row r="64" spans="1:12" x14ac:dyDescent="0.25">
      <c r="A64" s="310"/>
      <c r="B64" s="313"/>
      <c r="C64" s="316"/>
      <c r="D64" s="94"/>
      <c r="E64" s="292"/>
      <c r="F64" s="5" t="s">
        <v>168</v>
      </c>
      <c r="G64" s="5">
        <v>26943855</v>
      </c>
      <c r="H64" s="33">
        <f>G64/$G$65*100</f>
        <v>97.219911945939316</v>
      </c>
      <c r="I64" s="298"/>
      <c r="J64" s="286"/>
      <c r="K64" s="330"/>
    </row>
    <row r="65" spans="1:11" ht="15.75" thickBot="1" x14ac:dyDescent="0.3">
      <c r="A65" s="310"/>
      <c r="B65" s="314"/>
      <c r="C65" s="317"/>
      <c r="D65" s="95"/>
      <c r="E65" s="293"/>
      <c r="F65" s="7"/>
      <c r="G65" s="7">
        <f>SUM(G62:G64)</f>
        <v>27714338</v>
      </c>
      <c r="H65" s="31"/>
      <c r="I65" s="299"/>
      <c r="J65" s="287"/>
      <c r="K65" s="331"/>
    </row>
    <row r="66" spans="1:11" x14ac:dyDescent="0.25">
      <c r="A66" s="310"/>
      <c r="B66" s="309" t="s">
        <v>114</v>
      </c>
      <c r="C66" s="338" t="s">
        <v>2</v>
      </c>
      <c r="D66" s="157" t="s">
        <v>115</v>
      </c>
      <c r="E66" s="291" t="s">
        <v>84</v>
      </c>
      <c r="F66" s="6" t="s">
        <v>182</v>
      </c>
      <c r="G66" s="6">
        <v>2549245</v>
      </c>
      <c r="H66" s="32">
        <f>G66/$G$80*100</f>
        <v>9.1982893475572105</v>
      </c>
      <c r="I66" s="297">
        <f>G80</f>
        <v>27714338</v>
      </c>
      <c r="J66" s="285">
        <f>G80</f>
        <v>27714338</v>
      </c>
      <c r="K66" s="294">
        <f>I66/J66*100</f>
        <v>100</v>
      </c>
    </row>
    <row r="67" spans="1:11" x14ac:dyDescent="0.25">
      <c r="A67" s="310"/>
      <c r="B67" s="310"/>
      <c r="C67" s="339"/>
      <c r="D67" s="158" t="s">
        <v>116</v>
      </c>
      <c r="E67" s="292"/>
      <c r="F67" s="96" t="s">
        <v>181</v>
      </c>
      <c r="G67" s="5">
        <v>1555226</v>
      </c>
      <c r="H67" s="33">
        <f t="shared" ref="H67:H79" si="5">G67/$G$80*100</f>
        <v>5.6116296192966981</v>
      </c>
      <c r="I67" s="298"/>
      <c r="J67" s="286"/>
      <c r="K67" s="295"/>
    </row>
    <row r="68" spans="1:11" x14ac:dyDescent="0.25">
      <c r="A68" s="310"/>
      <c r="B68" s="310"/>
      <c r="C68" s="339"/>
      <c r="D68" s="158" t="s">
        <v>117</v>
      </c>
      <c r="E68" s="292"/>
      <c r="F68" s="96" t="s">
        <v>180</v>
      </c>
      <c r="G68" s="5">
        <v>1413224</v>
      </c>
      <c r="H68" s="33">
        <f t="shared" si="5"/>
        <v>5.099252235431349</v>
      </c>
      <c r="I68" s="298"/>
      <c r="J68" s="286"/>
      <c r="K68" s="295"/>
    </row>
    <row r="69" spans="1:11" x14ac:dyDescent="0.25">
      <c r="A69" s="310"/>
      <c r="B69" s="310"/>
      <c r="C69" s="339"/>
      <c r="D69" s="158" t="s">
        <v>118</v>
      </c>
      <c r="E69" s="292"/>
      <c r="F69" s="5" t="s">
        <v>170</v>
      </c>
      <c r="G69" s="5">
        <v>1857522</v>
      </c>
      <c r="H69" s="33">
        <f t="shared" si="5"/>
        <v>6.7023863243639443</v>
      </c>
      <c r="I69" s="298"/>
      <c r="J69" s="286"/>
      <c r="K69" s="295"/>
    </row>
    <row r="70" spans="1:11" x14ac:dyDescent="0.25">
      <c r="A70" s="310"/>
      <c r="B70" s="310"/>
      <c r="C70" s="339"/>
      <c r="D70" s="158" t="s">
        <v>119</v>
      </c>
      <c r="E70" s="292"/>
      <c r="F70" s="5" t="s">
        <v>171</v>
      </c>
      <c r="G70" s="5">
        <v>2223576</v>
      </c>
      <c r="H70" s="33">
        <f t="shared" si="5"/>
        <v>8.0231972345866609</v>
      </c>
      <c r="I70" s="298"/>
      <c r="J70" s="286"/>
      <c r="K70" s="295"/>
    </row>
    <row r="71" spans="1:11" x14ac:dyDescent="0.25">
      <c r="A71" s="310"/>
      <c r="B71" s="310"/>
      <c r="C71" s="339"/>
      <c r="D71" s="158" t="s">
        <v>120</v>
      </c>
      <c r="E71" s="292"/>
      <c r="F71" s="5" t="s">
        <v>172</v>
      </c>
      <c r="G71" s="5">
        <v>2063342</v>
      </c>
      <c r="H71" s="33">
        <f t="shared" si="5"/>
        <v>7.4450344078216837</v>
      </c>
      <c r="I71" s="298"/>
      <c r="J71" s="286"/>
      <c r="K71" s="295"/>
    </row>
    <row r="72" spans="1:11" x14ac:dyDescent="0.25">
      <c r="A72" s="310"/>
      <c r="B72" s="310"/>
      <c r="C72" s="339"/>
      <c r="D72" s="158" t="s">
        <v>121</v>
      </c>
      <c r="E72" s="292"/>
      <c r="F72" s="5" t="s">
        <v>173</v>
      </c>
      <c r="G72" s="5">
        <v>1831557</v>
      </c>
      <c r="H72" s="33">
        <f t="shared" si="5"/>
        <v>6.6086983567855739</v>
      </c>
      <c r="I72" s="298"/>
      <c r="J72" s="286"/>
      <c r="K72" s="295"/>
    </row>
    <row r="73" spans="1:11" x14ac:dyDescent="0.25">
      <c r="A73" s="310"/>
      <c r="B73" s="310"/>
      <c r="C73" s="339"/>
      <c r="D73" s="158" t="s">
        <v>122</v>
      </c>
      <c r="E73" s="292"/>
      <c r="F73" s="5" t="s">
        <v>174</v>
      </c>
      <c r="G73" s="5">
        <v>1604110</v>
      </c>
      <c r="H73" s="33">
        <f t="shared" si="5"/>
        <v>5.7880148535389875</v>
      </c>
      <c r="I73" s="298"/>
      <c r="J73" s="286"/>
      <c r="K73" s="295"/>
    </row>
    <row r="74" spans="1:11" x14ac:dyDescent="0.25">
      <c r="A74" s="310"/>
      <c r="B74" s="310"/>
      <c r="C74" s="339"/>
      <c r="D74" s="158" t="s">
        <v>123</v>
      </c>
      <c r="E74" s="292"/>
      <c r="F74" s="5" t="s">
        <v>175</v>
      </c>
      <c r="G74" s="5">
        <v>1666151</v>
      </c>
      <c r="H74" s="33">
        <f t="shared" si="5"/>
        <v>6.0118737095578467</v>
      </c>
      <c r="I74" s="298"/>
      <c r="J74" s="286"/>
      <c r="K74" s="295"/>
    </row>
    <row r="75" spans="1:11" x14ac:dyDescent="0.25">
      <c r="A75" s="310"/>
      <c r="B75" s="310"/>
      <c r="C75" s="339"/>
      <c r="D75" s="158" t="s">
        <v>124</v>
      </c>
      <c r="E75" s="292"/>
      <c r="F75" s="5" t="s">
        <v>176</v>
      </c>
      <c r="G75" s="5">
        <v>1910927</v>
      </c>
      <c r="H75" s="33">
        <f t="shared" si="5"/>
        <v>6.8950844144283723</v>
      </c>
      <c r="I75" s="298"/>
      <c r="J75" s="286"/>
      <c r="K75" s="295"/>
    </row>
    <row r="76" spans="1:11" x14ac:dyDescent="0.25">
      <c r="A76" s="310"/>
      <c r="B76" s="310"/>
      <c r="C76" s="339"/>
      <c r="D76" s="158" t="s">
        <v>125</v>
      </c>
      <c r="E76" s="292"/>
      <c r="F76" s="5" t="s">
        <v>177</v>
      </c>
      <c r="G76" s="5">
        <v>1922932</v>
      </c>
      <c r="H76" s="33">
        <f t="shared" si="5"/>
        <v>6.9384013430160234</v>
      </c>
      <c r="I76" s="298"/>
      <c r="J76" s="286"/>
      <c r="K76" s="295"/>
    </row>
    <row r="77" spans="1:11" x14ac:dyDescent="0.25">
      <c r="A77" s="310"/>
      <c r="B77" s="310"/>
      <c r="C77" s="339"/>
      <c r="D77" s="158" t="s">
        <v>126</v>
      </c>
      <c r="E77" s="292"/>
      <c r="F77" s="5" t="s">
        <v>178</v>
      </c>
      <c r="G77" s="5">
        <v>1688382</v>
      </c>
      <c r="H77" s="33">
        <f t="shared" si="5"/>
        <v>6.0920885066783841</v>
      </c>
      <c r="I77" s="298"/>
      <c r="J77" s="286"/>
      <c r="K77" s="295"/>
    </row>
    <row r="78" spans="1:11" x14ac:dyDescent="0.25">
      <c r="A78" s="310"/>
      <c r="B78" s="310"/>
      <c r="C78" s="339"/>
      <c r="D78" s="158" t="s">
        <v>127</v>
      </c>
      <c r="E78" s="292"/>
      <c r="F78" s="5" t="s">
        <v>179</v>
      </c>
      <c r="G78" s="5">
        <v>1455563</v>
      </c>
      <c r="H78" s="33">
        <f t="shared" si="5"/>
        <v>5.2520215348459702</v>
      </c>
      <c r="I78" s="298"/>
      <c r="J78" s="286"/>
      <c r="K78" s="295"/>
    </row>
    <row r="79" spans="1:11" x14ac:dyDescent="0.25">
      <c r="A79" s="310"/>
      <c r="B79" s="310"/>
      <c r="C79" s="339"/>
      <c r="D79" s="158" t="s">
        <v>128</v>
      </c>
      <c r="E79" s="292"/>
      <c r="F79" s="5" t="s">
        <v>169</v>
      </c>
      <c r="G79" s="5">
        <v>3972581</v>
      </c>
      <c r="H79" s="33">
        <f t="shared" si="5"/>
        <v>14.334028112091293</v>
      </c>
      <c r="I79" s="298"/>
      <c r="J79" s="286"/>
      <c r="K79" s="295"/>
    </row>
    <row r="80" spans="1:11" ht="15.75" thickBot="1" x14ac:dyDescent="0.3">
      <c r="A80" s="311"/>
      <c r="B80" s="311"/>
      <c r="C80" s="340"/>
      <c r="D80" s="31"/>
      <c r="E80" s="293"/>
      <c r="F80" s="7" t="s">
        <v>85</v>
      </c>
      <c r="G80" s="7">
        <f>SUM(G66:G79)</f>
        <v>27714338</v>
      </c>
      <c r="H80" s="31"/>
      <c r="I80" s="299"/>
      <c r="J80" s="287"/>
      <c r="K80" s="296"/>
    </row>
  </sheetData>
  <sortState ref="G62:H75">
    <sortCondition ref="G62"/>
  </sortState>
  <mergeCells count="50">
    <mergeCell ref="B58:B61"/>
    <mergeCell ref="C58:C61"/>
    <mergeCell ref="K62:K65"/>
    <mergeCell ref="E66:E80"/>
    <mergeCell ref="I66:I80"/>
    <mergeCell ref="J66:J80"/>
    <mergeCell ref="K66:K80"/>
    <mergeCell ref="B62:B65"/>
    <mergeCell ref="C62:C65"/>
    <mergeCell ref="I62:I65"/>
    <mergeCell ref="J62:J65"/>
    <mergeCell ref="B66:B80"/>
    <mergeCell ref="C66:C80"/>
    <mergeCell ref="E62:E65"/>
    <mergeCell ref="E49:E57"/>
    <mergeCell ref="I49:I57"/>
    <mergeCell ref="J49:J57"/>
    <mergeCell ref="K49:K57"/>
    <mergeCell ref="E58:E61"/>
    <mergeCell ref="K58:K61"/>
    <mergeCell ref="I58:I61"/>
    <mergeCell ref="J58:J61"/>
    <mergeCell ref="I28:I47"/>
    <mergeCell ref="J28:J47"/>
    <mergeCell ref="K28:K47"/>
    <mergeCell ref="A3:D4"/>
    <mergeCell ref="E3:H4"/>
    <mergeCell ref="I4:K4"/>
    <mergeCell ref="I6:I16"/>
    <mergeCell ref="J6:J16"/>
    <mergeCell ref="K6:K16"/>
    <mergeCell ref="I17:I27"/>
    <mergeCell ref="J17:J27"/>
    <mergeCell ref="K17:K27"/>
    <mergeCell ref="L4:O4"/>
    <mergeCell ref="I3:O3"/>
    <mergeCell ref="A1:O2"/>
    <mergeCell ref="A6:A80"/>
    <mergeCell ref="B6:B16"/>
    <mergeCell ref="C6:C16"/>
    <mergeCell ref="B17:B27"/>
    <mergeCell ref="C17:C27"/>
    <mergeCell ref="B49:B57"/>
    <mergeCell ref="C49:C57"/>
    <mergeCell ref="E48:K48"/>
    <mergeCell ref="B28:B47"/>
    <mergeCell ref="C28:C47"/>
    <mergeCell ref="E6:E16"/>
    <mergeCell ref="E17:E27"/>
    <mergeCell ref="E28:E47"/>
  </mergeCells>
  <pageMargins left="0.7" right="0.7" top="0.75" bottom="0.75" header="0.3" footer="0.3"/>
  <pageSetup orientation="portrait" horizontalDpi="300" verticalDpi="3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89"/>
  <sheetViews>
    <sheetView topLeftCell="B1" workbookViewId="0">
      <selection activeCell="C84" sqref="C84:C89"/>
    </sheetView>
  </sheetViews>
  <sheetFormatPr baseColWidth="10" defaultRowHeight="15" x14ac:dyDescent="0.25"/>
  <cols>
    <col min="1" max="1" width="15" customWidth="1"/>
    <col min="2" max="2" width="20.7109375" style="10" bestFit="1" customWidth="1"/>
    <col min="3" max="3" width="17.5703125" bestFit="1" customWidth="1"/>
    <col min="4" max="4" width="36.140625" bestFit="1" customWidth="1"/>
    <col min="5" max="5" width="17.5703125" style="11" customWidth="1"/>
    <col min="6" max="6" width="13.7109375" style="11" customWidth="1"/>
    <col min="7" max="7" width="13.140625" style="11" customWidth="1"/>
    <col min="8" max="8" width="12.42578125" style="11" customWidth="1"/>
    <col min="9" max="9" width="12.28515625" customWidth="1"/>
  </cols>
  <sheetData>
    <row r="1" spans="1:15" x14ac:dyDescent="0.25">
      <c r="A1" s="222" t="s">
        <v>221</v>
      </c>
      <c r="B1" s="223"/>
      <c r="C1" s="223"/>
      <c r="D1" s="223"/>
      <c r="E1" s="223"/>
      <c r="F1" s="223"/>
      <c r="G1" s="223"/>
      <c r="H1" s="223"/>
      <c r="I1" s="223"/>
      <c r="J1" s="223"/>
      <c r="K1" s="223"/>
      <c r="L1" s="223"/>
      <c r="M1" s="223"/>
      <c r="N1" s="223"/>
      <c r="O1" s="223"/>
    </row>
    <row r="2" spans="1:15" x14ac:dyDescent="0.25">
      <c r="A2" s="222"/>
      <c r="B2" s="223"/>
      <c r="C2" s="223"/>
      <c r="D2" s="223"/>
      <c r="E2" s="223"/>
      <c r="F2" s="223"/>
      <c r="G2" s="223"/>
      <c r="H2" s="223"/>
      <c r="I2" s="223"/>
      <c r="J2" s="223"/>
      <c r="K2" s="223"/>
      <c r="L2" s="223"/>
      <c r="M2" s="223"/>
      <c r="N2" s="223"/>
      <c r="O2" s="223"/>
    </row>
    <row r="3" spans="1:15" ht="15.75" thickBot="1" x14ac:dyDescent="0.3">
      <c r="A3" s="261" t="s">
        <v>197</v>
      </c>
      <c r="B3" s="262"/>
      <c r="C3" s="262"/>
      <c r="D3" s="263"/>
      <c r="E3" s="262" t="s">
        <v>209</v>
      </c>
      <c r="F3" s="262"/>
      <c r="G3" s="262"/>
      <c r="H3" s="263"/>
      <c r="I3" s="307" t="s">
        <v>210</v>
      </c>
      <c r="J3" s="308"/>
      <c r="K3" s="308"/>
      <c r="L3" s="308"/>
      <c r="M3" s="308"/>
      <c r="N3" s="308"/>
      <c r="O3" s="308"/>
    </row>
    <row r="4" spans="1:15" ht="15.75" thickBot="1" x14ac:dyDescent="0.3">
      <c r="A4" s="264"/>
      <c r="B4" s="265"/>
      <c r="C4" s="265"/>
      <c r="D4" s="266"/>
      <c r="E4" s="265"/>
      <c r="F4" s="265"/>
      <c r="G4" s="265"/>
      <c r="H4" s="266"/>
      <c r="I4" s="282" t="s">
        <v>206</v>
      </c>
      <c r="J4" s="283"/>
      <c r="K4" s="284"/>
      <c r="L4" s="242" t="s">
        <v>212</v>
      </c>
      <c r="M4" s="243"/>
      <c r="N4" s="243"/>
      <c r="O4" s="244"/>
    </row>
    <row r="5" spans="1:15" s="3" customFormat="1" ht="30.75" thickBot="1" x14ac:dyDescent="0.3">
      <c r="A5" s="80" t="s">
        <v>82</v>
      </c>
      <c r="B5" s="37" t="s">
        <v>81</v>
      </c>
      <c r="C5" s="75" t="s">
        <v>80</v>
      </c>
      <c r="D5" s="37" t="s">
        <v>79</v>
      </c>
      <c r="E5" s="38" t="s">
        <v>83</v>
      </c>
      <c r="F5" s="76" t="s">
        <v>79</v>
      </c>
      <c r="G5" s="77" t="s">
        <v>86</v>
      </c>
      <c r="H5" s="78" t="s">
        <v>87</v>
      </c>
      <c r="I5" s="78" t="s">
        <v>208</v>
      </c>
      <c r="J5" s="36" t="s">
        <v>207</v>
      </c>
      <c r="K5" s="79" t="s">
        <v>206</v>
      </c>
      <c r="L5" s="213" t="s">
        <v>241</v>
      </c>
      <c r="M5" s="214" t="s">
        <v>242</v>
      </c>
      <c r="N5" s="214" t="s">
        <v>243</v>
      </c>
      <c r="O5" s="215" t="s">
        <v>244</v>
      </c>
    </row>
    <row r="6" spans="1:15" s="3" customFormat="1" ht="15.75" thickBot="1" x14ac:dyDescent="0.3">
      <c r="A6" s="310" t="s">
        <v>129</v>
      </c>
      <c r="B6" s="227" t="s">
        <v>77</v>
      </c>
      <c r="C6" s="224" t="s">
        <v>2</v>
      </c>
      <c r="D6" s="17" t="s">
        <v>76</v>
      </c>
      <c r="E6" s="270" t="s">
        <v>84</v>
      </c>
      <c r="F6" s="159">
        <v>2008</v>
      </c>
      <c r="G6" s="19">
        <v>173715</v>
      </c>
      <c r="H6" s="27">
        <f>G6/$G$16*100</f>
        <v>0.78148797307486806</v>
      </c>
      <c r="I6" s="273">
        <f>G16</f>
        <v>22228749</v>
      </c>
      <c r="J6" s="276">
        <f>G16</f>
        <v>22228749</v>
      </c>
      <c r="K6" s="258">
        <f>I6/J6*100</f>
        <v>100</v>
      </c>
      <c r="L6" s="200">
        <v>0</v>
      </c>
      <c r="M6" s="217">
        <f>N6-L6</f>
        <v>22228749</v>
      </c>
      <c r="N6" s="216">
        <f>G16</f>
        <v>22228749</v>
      </c>
      <c r="O6" s="212">
        <f>L6/N6*100</f>
        <v>0</v>
      </c>
    </row>
    <row r="7" spans="1:15" s="3" customFormat="1" x14ac:dyDescent="0.25">
      <c r="A7" s="310"/>
      <c r="B7" s="228"/>
      <c r="C7" s="225"/>
      <c r="D7" s="13" t="s">
        <v>75</v>
      </c>
      <c r="E7" s="271"/>
      <c r="F7" s="160">
        <v>2009</v>
      </c>
      <c r="G7" s="16">
        <v>142658</v>
      </c>
      <c r="H7" s="28">
        <f t="shared" ref="H7:H15" si="0">G7/$G$16*100</f>
        <v>0.64177250820547749</v>
      </c>
      <c r="I7" s="274"/>
      <c r="J7" s="277"/>
      <c r="K7" s="259"/>
    </row>
    <row r="8" spans="1:15" s="3" customFormat="1" x14ac:dyDescent="0.25">
      <c r="A8" s="310"/>
      <c r="B8" s="228"/>
      <c r="C8" s="225"/>
      <c r="D8" s="13" t="s">
        <v>74</v>
      </c>
      <c r="E8" s="271"/>
      <c r="F8" s="160">
        <v>2010</v>
      </c>
      <c r="G8" s="16">
        <v>294695</v>
      </c>
      <c r="H8" s="28">
        <f t="shared" si="0"/>
        <v>1.3257381240842658</v>
      </c>
      <c r="I8" s="274"/>
      <c r="J8" s="277"/>
      <c r="K8" s="259"/>
    </row>
    <row r="9" spans="1:15" s="3" customFormat="1" x14ac:dyDescent="0.25">
      <c r="A9" s="310"/>
      <c r="B9" s="228"/>
      <c r="C9" s="225"/>
      <c r="D9" s="13" t="s">
        <v>73</v>
      </c>
      <c r="E9" s="271"/>
      <c r="F9" s="160">
        <v>2011</v>
      </c>
      <c r="G9" s="16">
        <v>751314</v>
      </c>
      <c r="H9" s="28">
        <f t="shared" si="0"/>
        <v>3.3799203005081395</v>
      </c>
      <c r="I9" s="274"/>
      <c r="J9" s="277"/>
      <c r="K9" s="259"/>
    </row>
    <row r="10" spans="1:15" s="3" customFormat="1" x14ac:dyDescent="0.25">
      <c r="A10" s="310"/>
      <c r="B10" s="228"/>
      <c r="C10" s="225"/>
      <c r="D10" s="13" t="s">
        <v>72</v>
      </c>
      <c r="E10" s="271"/>
      <c r="F10" s="160">
        <v>2012</v>
      </c>
      <c r="G10" s="16">
        <v>1376535</v>
      </c>
      <c r="H10" s="28">
        <f t="shared" si="0"/>
        <v>6.1925887057341829</v>
      </c>
      <c r="I10" s="274"/>
      <c r="J10" s="277"/>
      <c r="K10" s="259"/>
    </row>
    <row r="11" spans="1:15" s="3" customFormat="1" x14ac:dyDescent="0.25">
      <c r="A11" s="310"/>
      <c r="B11" s="228"/>
      <c r="C11" s="225"/>
      <c r="D11" s="13" t="s">
        <v>71</v>
      </c>
      <c r="E11" s="271"/>
      <c r="F11" s="160">
        <v>2013</v>
      </c>
      <c r="G11" s="16">
        <v>3494531</v>
      </c>
      <c r="H11" s="28">
        <f t="shared" si="0"/>
        <v>15.720772230592015</v>
      </c>
      <c r="I11" s="274"/>
      <c r="J11" s="277"/>
      <c r="K11" s="259"/>
    </row>
    <row r="12" spans="1:15" s="3" customFormat="1" x14ac:dyDescent="0.25">
      <c r="A12" s="310"/>
      <c r="B12" s="228"/>
      <c r="C12" s="225"/>
      <c r="D12" s="13" t="s">
        <v>70</v>
      </c>
      <c r="E12" s="271"/>
      <c r="F12" s="160">
        <v>2014</v>
      </c>
      <c r="G12" s="16">
        <v>5547181</v>
      </c>
      <c r="H12" s="28">
        <f t="shared" si="0"/>
        <v>24.954985096102352</v>
      </c>
      <c r="I12" s="274"/>
      <c r="J12" s="277"/>
      <c r="K12" s="259"/>
    </row>
    <row r="13" spans="1:15" x14ac:dyDescent="0.25">
      <c r="A13" s="310"/>
      <c r="B13" s="228"/>
      <c r="C13" s="225"/>
      <c r="D13" s="13" t="s">
        <v>69</v>
      </c>
      <c r="E13" s="271"/>
      <c r="F13" s="160">
        <v>2015</v>
      </c>
      <c r="G13" s="16">
        <v>5082861</v>
      </c>
      <c r="H13" s="28">
        <f t="shared" si="0"/>
        <v>22.866158594889889</v>
      </c>
      <c r="I13" s="274"/>
      <c r="J13" s="277"/>
      <c r="K13" s="259"/>
    </row>
    <row r="14" spans="1:15" x14ac:dyDescent="0.25">
      <c r="A14" s="310"/>
      <c r="B14" s="228"/>
      <c r="C14" s="225"/>
      <c r="D14" s="13" t="s">
        <v>68</v>
      </c>
      <c r="E14" s="271"/>
      <c r="F14" s="160">
        <v>2016</v>
      </c>
      <c r="G14" s="16">
        <v>2186704</v>
      </c>
      <c r="H14" s="28">
        <f t="shared" si="0"/>
        <v>9.8372787420470669</v>
      </c>
      <c r="I14" s="274"/>
      <c r="J14" s="277"/>
      <c r="K14" s="259"/>
    </row>
    <row r="15" spans="1:15" ht="15.75" thickBot="1" x14ac:dyDescent="0.3">
      <c r="A15" s="310"/>
      <c r="B15" s="228"/>
      <c r="C15" s="225"/>
      <c r="D15" s="18" t="s">
        <v>67</v>
      </c>
      <c r="E15" s="271"/>
      <c r="F15" s="160">
        <v>2017</v>
      </c>
      <c r="G15" s="16">
        <v>3178555</v>
      </c>
      <c r="H15" s="28">
        <f t="shared" si="0"/>
        <v>14.299297724761747</v>
      </c>
      <c r="I15" s="274"/>
      <c r="J15" s="277"/>
      <c r="K15" s="259"/>
    </row>
    <row r="16" spans="1:15" ht="15.75" thickBot="1" x14ac:dyDescent="0.3">
      <c r="A16" s="310"/>
      <c r="B16" s="229"/>
      <c r="C16" s="226"/>
      <c r="D16" s="18"/>
      <c r="E16" s="272"/>
      <c r="F16" s="161" t="s">
        <v>85</v>
      </c>
      <c r="G16" s="23">
        <f>SUM(G6:G15)</f>
        <v>22228749</v>
      </c>
      <c r="H16" s="20"/>
      <c r="I16" s="275"/>
      <c r="J16" s="278"/>
      <c r="K16" s="260"/>
    </row>
    <row r="17" spans="1:11" x14ac:dyDescent="0.25">
      <c r="A17" s="310"/>
      <c r="B17" s="239" t="s">
        <v>66</v>
      </c>
      <c r="C17" s="224" t="s">
        <v>2</v>
      </c>
      <c r="D17" s="24" t="s">
        <v>130</v>
      </c>
      <c r="E17" s="320" t="s">
        <v>84</v>
      </c>
      <c r="F17" s="159" t="s">
        <v>94</v>
      </c>
      <c r="G17" s="19">
        <v>239775</v>
      </c>
      <c r="H17" s="27">
        <f>G17/$G$27*100</f>
        <v>1.07867068902528</v>
      </c>
      <c r="I17" s="297">
        <f>G27</f>
        <v>22228749</v>
      </c>
      <c r="J17" s="285">
        <f>G27</f>
        <v>22228749</v>
      </c>
      <c r="K17" s="294">
        <f>I17/J17*100</f>
        <v>100</v>
      </c>
    </row>
    <row r="18" spans="1:11" x14ac:dyDescent="0.25">
      <c r="A18" s="310"/>
      <c r="B18" s="240"/>
      <c r="C18" s="225"/>
      <c r="D18" s="14" t="s">
        <v>64</v>
      </c>
      <c r="E18" s="321"/>
      <c r="F18" s="160" t="s">
        <v>96</v>
      </c>
      <c r="G18" s="16">
        <v>799431</v>
      </c>
      <c r="H18" s="28">
        <f t="shared" ref="H18:H26" si="1">G18/$G$27*100</f>
        <v>3.596383224265117</v>
      </c>
      <c r="I18" s="298"/>
      <c r="J18" s="286"/>
      <c r="K18" s="295"/>
    </row>
    <row r="19" spans="1:11" x14ac:dyDescent="0.25">
      <c r="A19" s="310"/>
      <c r="B19" s="240"/>
      <c r="C19" s="225"/>
      <c r="D19" s="14" t="s">
        <v>63</v>
      </c>
      <c r="E19" s="321"/>
      <c r="F19" s="160" t="s">
        <v>93</v>
      </c>
      <c r="G19" s="16">
        <v>291493</v>
      </c>
      <c r="H19" s="28">
        <f t="shared" si="1"/>
        <v>1.3113333548370176</v>
      </c>
      <c r="I19" s="298"/>
      <c r="J19" s="286"/>
      <c r="K19" s="295"/>
    </row>
    <row r="20" spans="1:11" x14ac:dyDescent="0.25">
      <c r="A20" s="310"/>
      <c r="B20" s="240"/>
      <c r="C20" s="225"/>
      <c r="D20" s="14" t="s">
        <v>62</v>
      </c>
      <c r="E20" s="321"/>
      <c r="F20" s="160" t="s">
        <v>92</v>
      </c>
      <c r="G20" s="16">
        <v>373725</v>
      </c>
      <c r="H20" s="28">
        <f t="shared" si="1"/>
        <v>1.6812687029755926</v>
      </c>
      <c r="I20" s="298"/>
      <c r="J20" s="286"/>
      <c r="K20" s="295"/>
    </row>
    <row r="21" spans="1:11" x14ac:dyDescent="0.25">
      <c r="A21" s="310"/>
      <c r="B21" s="240"/>
      <c r="C21" s="225"/>
      <c r="D21" s="14" t="s">
        <v>61</v>
      </c>
      <c r="E21" s="321"/>
      <c r="F21" s="160" t="s">
        <v>97</v>
      </c>
      <c r="G21" s="16">
        <v>4240000</v>
      </c>
      <c r="H21" s="28">
        <f t="shared" si="1"/>
        <v>19.074397754007659</v>
      </c>
      <c r="I21" s="298"/>
      <c r="J21" s="286"/>
      <c r="K21" s="295"/>
    </row>
    <row r="22" spans="1:11" x14ac:dyDescent="0.25">
      <c r="A22" s="310"/>
      <c r="B22" s="240"/>
      <c r="C22" s="225"/>
      <c r="D22" s="14" t="s">
        <v>60</v>
      </c>
      <c r="E22" s="321"/>
      <c r="F22" s="160" t="s">
        <v>91</v>
      </c>
      <c r="G22" s="16">
        <v>718622</v>
      </c>
      <c r="H22" s="28">
        <f t="shared" si="1"/>
        <v>3.2328494959387952</v>
      </c>
      <c r="I22" s="298"/>
      <c r="J22" s="286"/>
      <c r="K22" s="295"/>
    </row>
    <row r="23" spans="1:11" x14ac:dyDescent="0.25">
      <c r="A23" s="310"/>
      <c r="B23" s="240"/>
      <c r="C23" s="225"/>
      <c r="D23" s="14" t="s">
        <v>59</v>
      </c>
      <c r="E23" s="321"/>
      <c r="F23" s="160" t="s">
        <v>95</v>
      </c>
      <c r="G23" s="16">
        <v>1666435</v>
      </c>
      <c r="H23" s="28">
        <f t="shared" si="1"/>
        <v>7.4967556653773002</v>
      </c>
      <c r="I23" s="298"/>
      <c r="J23" s="286"/>
      <c r="K23" s="295"/>
    </row>
    <row r="24" spans="1:11" s="105" customFormat="1" x14ac:dyDescent="0.25">
      <c r="A24" s="310"/>
      <c r="B24" s="240"/>
      <c r="C24" s="225"/>
      <c r="D24" s="14" t="s">
        <v>58</v>
      </c>
      <c r="E24" s="321"/>
      <c r="F24" s="162" t="s">
        <v>89</v>
      </c>
      <c r="G24" s="103">
        <v>230736</v>
      </c>
      <c r="H24" s="104">
        <f t="shared" si="1"/>
        <v>1.0380071321152622</v>
      </c>
      <c r="I24" s="298"/>
      <c r="J24" s="286"/>
      <c r="K24" s="295"/>
    </row>
    <row r="25" spans="1:11" s="105" customFormat="1" x14ac:dyDescent="0.25">
      <c r="A25" s="310"/>
      <c r="B25" s="240"/>
      <c r="C25" s="225"/>
      <c r="D25" s="14" t="s">
        <v>57</v>
      </c>
      <c r="E25" s="321"/>
      <c r="F25" s="162" t="s">
        <v>88</v>
      </c>
      <c r="G25" s="103">
        <v>13491230</v>
      </c>
      <c r="H25" s="104">
        <f t="shared" si="1"/>
        <v>60.692709247830365</v>
      </c>
      <c r="I25" s="298"/>
      <c r="J25" s="286"/>
      <c r="K25" s="295"/>
    </row>
    <row r="26" spans="1:11" s="105" customFormat="1" x14ac:dyDescent="0.25">
      <c r="A26" s="310"/>
      <c r="B26" s="240"/>
      <c r="C26" s="225"/>
      <c r="D26" s="14" t="s">
        <v>56</v>
      </c>
      <c r="E26" s="321"/>
      <c r="F26" s="162" t="s">
        <v>90</v>
      </c>
      <c r="G26" s="103">
        <v>177302</v>
      </c>
      <c r="H26" s="104">
        <f t="shared" si="1"/>
        <v>0.79762473362760999</v>
      </c>
      <c r="I26" s="298"/>
      <c r="J26" s="286"/>
      <c r="K26" s="295"/>
    </row>
    <row r="27" spans="1:11" s="105" customFormat="1" ht="15.75" thickBot="1" x14ac:dyDescent="0.3">
      <c r="A27" s="310"/>
      <c r="B27" s="241"/>
      <c r="C27" s="226"/>
      <c r="D27" s="26"/>
      <c r="E27" s="322"/>
      <c r="F27" s="163" t="s">
        <v>85</v>
      </c>
      <c r="G27" s="106">
        <f>SUM(G17:G26)</f>
        <v>22228749</v>
      </c>
      <c r="H27" s="107"/>
      <c r="I27" s="299"/>
      <c r="J27" s="287"/>
      <c r="K27" s="296"/>
    </row>
    <row r="28" spans="1:11" ht="15" customHeight="1" x14ac:dyDescent="0.25">
      <c r="A28" s="310"/>
      <c r="B28" s="239" t="s">
        <v>55</v>
      </c>
      <c r="C28" s="230" t="s">
        <v>2</v>
      </c>
      <c r="D28" s="24" t="s">
        <v>54</v>
      </c>
      <c r="E28" s="320" t="s">
        <v>84</v>
      </c>
      <c r="F28" s="6" t="s">
        <v>183</v>
      </c>
      <c r="G28" s="6">
        <v>13542</v>
      </c>
      <c r="H28" s="97">
        <f>G28/$G$40*100</f>
        <v>6.0921112647510003E-2</v>
      </c>
      <c r="I28" s="297">
        <f>G28+G31+G32+G33+G34+G36+G39</f>
        <v>22227073</v>
      </c>
      <c r="J28" s="285">
        <f>G40</f>
        <v>22228747</v>
      </c>
      <c r="K28" s="288">
        <f>I28/J28*100</f>
        <v>99.992469211152567</v>
      </c>
    </row>
    <row r="29" spans="1:11" x14ac:dyDescent="0.25">
      <c r="A29" s="310"/>
      <c r="B29" s="240"/>
      <c r="C29" s="231"/>
      <c r="D29" s="14" t="s">
        <v>53</v>
      </c>
      <c r="E29" s="321"/>
      <c r="F29" s="156" t="s">
        <v>184</v>
      </c>
      <c r="G29" s="5">
        <v>1587</v>
      </c>
      <c r="H29" s="98">
        <f t="shared" ref="H29:H35" si="2">G29/$G$40*100</f>
        <v>7.1394037639638435E-3</v>
      </c>
      <c r="I29" s="298"/>
      <c r="J29" s="286"/>
      <c r="K29" s="289"/>
    </row>
    <row r="30" spans="1:11" x14ac:dyDescent="0.25">
      <c r="A30" s="310"/>
      <c r="B30" s="240"/>
      <c r="C30" s="231"/>
      <c r="D30" s="13" t="s">
        <v>52</v>
      </c>
      <c r="E30" s="321"/>
      <c r="F30" s="156" t="s">
        <v>217</v>
      </c>
      <c r="G30" s="5">
        <v>2</v>
      </c>
      <c r="H30" s="98">
        <f t="shared" si="2"/>
        <v>8.9973582406601696E-6</v>
      </c>
      <c r="I30" s="298"/>
      <c r="J30" s="286"/>
      <c r="K30" s="289"/>
    </row>
    <row r="31" spans="1:11" x14ac:dyDescent="0.25">
      <c r="A31" s="310"/>
      <c r="B31" s="240"/>
      <c r="C31" s="231"/>
      <c r="D31" s="14" t="s">
        <v>51</v>
      </c>
      <c r="E31" s="321"/>
      <c r="F31" s="5" t="s">
        <v>185</v>
      </c>
      <c r="G31" s="5">
        <v>15593398</v>
      </c>
      <c r="H31" s="98">
        <f t="shared" si="2"/>
        <v>70.149693997596898</v>
      </c>
      <c r="I31" s="298"/>
      <c r="J31" s="286"/>
      <c r="K31" s="289"/>
    </row>
    <row r="32" spans="1:11" x14ac:dyDescent="0.25">
      <c r="A32" s="310"/>
      <c r="B32" s="240"/>
      <c r="C32" s="231"/>
      <c r="D32" s="13" t="s">
        <v>50</v>
      </c>
      <c r="E32" s="321"/>
      <c r="F32" s="5" t="s">
        <v>186</v>
      </c>
      <c r="G32" s="5">
        <v>26798</v>
      </c>
      <c r="H32" s="98">
        <f t="shared" si="2"/>
        <v>0.12055560306660561</v>
      </c>
      <c r="I32" s="298"/>
      <c r="J32" s="286"/>
      <c r="K32" s="289"/>
    </row>
    <row r="33" spans="1:13" x14ac:dyDescent="0.25">
      <c r="A33" s="310"/>
      <c r="B33" s="240"/>
      <c r="C33" s="231"/>
      <c r="D33" s="13" t="s">
        <v>49</v>
      </c>
      <c r="E33" s="321"/>
      <c r="F33" s="5" t="s">
        <v>187</v>
      </c>
      <c r="G33" s="5">
        <v>38213</v>
      </c>
      <c r="H33" s="98">
        <f t="shared" si="2"/>
        <v>0.17190802522517351</v>
      </c>
      <c r="I33" s="298"/>
      <c r="J33" s="286"/>
      <c r="K33" s="289"/>
    </row>
    <row r="34" spans="1:13" x14ac:dyDescent="0.25">
      <c r="A34" s="310"/>
      <c r="B34" s="240"/>
      <c r="C34" s="231"/>
      <c r="D34" s="13" t="s">
        <v>48</v>
      </c>
      <c r="E34" s="321"/>
      <c r="F34" s="5" t="s">
        <v>188</v>
      </c>
      <c r="G34" s="5">
        <v>93</v>
      </c>
      <c r="H34" s="98">
        <f t="shared" si="2"/>
        <v>4.1837715819069779E-4</v>
      </c>
      <c r="I34" s="298"/>
      <c r="J34" s="286"/>
      <c r="K34" s="289"/>
    </row>
    <row r="35" spans="1:13" x14ac:dyDescent="0.25">
      <c r="A35" s="310"/>
      <c r="B35" s="240"/>
      <c r="C35" s="231"/>
      <c r="D35" s="13" t="s">
        <v>47</v>
      </c>
      <c r="E35" s="321"/>
      <c r="F35" s="156" t="s">
        <v>194</v>
      </c>
      <c r="G35" s="5"/>
      <c r="H35" s="98">
        <f t="shared" si="2"/>
        <v>0</v>
      </c>
      <c r="I35" s="298"/>
      <c r="J35" s="286"/>
      <c r="K35" s="289"/>
    </row>
    <row r="36" spans="1:13" x14ac:dyDescent="0.25">
      <c r="A36" s="310"/>
      <c r="B36" s="240"/>
      <c r="C36" s="231"/>
      <c r="D36" s="13" t="s">
        <v>46</v>
      </c>
      <c r="E36" s="321"/>
      <c r="F36" s="5" t="s">
        <v>189</v>
      </c>
      <c r="G36" s="5">
        <v>3279939</v>
      </c>
      <c r="H36" s="98">
        <f>G36/$G$40*100</f>
        <v>14.755393095256336</v>
      </c>
      <c r="I36" s="298"/>
      <c r="J36" s="286"/>
      <c r="K36" s="289"/>
    </row>
    <row r="37" spans="1:13" x14ac:dyDescent="0.25">
      <c r="A37" s="310"/>
      <c r="B37" s="240"/>
      <c r="C37" s="231"/>
      <c r="D37" s="13" t="s">
        <v>45</v>
      </c>
      <c r="E37" s="321"/>
      <c r="F37" s="156" t="s">
        <v>196</v>
      </c>
      <c r="G37" s="5">
        <v>75</v>
      </c>
      <c r="H37" s="98">
        <f>G37/$G$40*100</f>
        <v>3.3740093402475632E-4</v>
      </c>
      <c r="I37" s="298"/>
      <c r="J37" s="286"/>
      <c r="K37" s="289"/>
    </row>
    <row r="38" spans="1:13" ht="15" customHeight="1" x14ac:dyDescent="0.25">
      <c r="A38" s="310"/>
      <c r="B38" s="240"/>
      <c r="C38" s="231"/>
      <c r="D38" s="13" t="s">
        <v>44</v>
      </c>
      <c r="E38" s="321"/>
      <c r="F38" s="156" t="s">
        <v>220</v>
      </c>
      <c r="G38" s="5">
        <v>10</v>
      </c>
      <c r="H38" s="98">
        <f t="shared" ref="H38:H40" si="3">G38/$G$40*100</f>
        <v>4.4986791203300846E-5</v>
      </c>
      <c r="I38" s="298"/>
      <c r="J38" s="286"/>
      <c r="K38" s="289"/>
    </row>
    <row r="39" spans="1:13" ht="15" customHeight="1" x14ac:dyDescent="0.25">
      <c r="A39" s="310"/>
      <c r="B39" s="240"/>
      <c r="C39" s="231"/>
      <c r="D39" s="13"/>
      <c r="E39" s="321"/>
      <c r="F39" s="5" t="s">
        <v>190</v>
      </c>
      <c r="G39" s="5">
        <v>3275090</v>
      </c>
      <c r="H39" s="98">
        <f t="shared" si="3"/>
        <v>14.733579000201855</v>
      </c>
      <c r="I39" s="298"/>
      <c r="J39" s="286"/>
      <c r="K39" s="289"/>
    </row>
    <row r="40" spans="1:13" ht="15" customHeight="1" thickBot="1" x14ac:dyDescent="0.3">
      <c r="A40" s="310"/>
      <c r="B40" s="241"/>
      <c r="C40" s="232"/>
      <c r="D40" s="18"/>
      <c r="E40" s="322"/>
      <c r="F40" s="88" t="s">
        <v>85</v>
      </c>
      <c r="G40" s="88">
        <f>SUM(G28:G39)</f>
        <v>22228747</v>
      </c>
      <c r="H40" s="99">
        <f t="shared" si="3"/>
        <v>100</v>
      </c>
      <c r="I40" s="299"/>
      <c r="J40" s="287"/>
      <c r="K40" s="290"/>
    </row>
    <row r="41" spans="1:13" ht="15.75" thickBot="1" x14ac:dyDescent="0.3">
      <c r="A41" s="310"/>
      <c r="B41" s="164" t="s">
        <v>43</v>
      </c>
      <c r="C41" s="165" t="s">
        <v>1</v>
      </c>
      <c r="D41" s="165" t="s">
        <v>42</v>
      </c>
      <c r="E41" s="166"/>
      <c r="F41" s="167"/>
      <c r="G41" s="167"/>
      <c r="H41" s="168"/>
      <c r="I41" s="169"/>
      <c r="J41" s="169"/>
      <c r="K41" s="170"/>
    </row>
    <row r="42" spans="1:13" ht="15.75" thickBot="1" x14ac:dyDescent="0.3">
      <c r="A42" s="310"/>
      <c r="B42" s="171" t="s">
        <v>131</v>
      </c>
      <c r="C42" s="172" t="s">
        <v>1</v>
      </c>
      <c r="D42" s="172" t="s">
        <v>0</v>
      </c>
      <c r="E42" s="173"/>
      <c r="F42" s="174"/>
      <c r="G42" s="174"/>
      <c r="H42" s="175"/>
      <c r="I42" s="169"/>
      <c r="J42" s="169"/>
      <c r="K42" s="170"/>
    </row>
    <row r="43" spans="1:13" ht="15.75" thickBot="1" x14ac:dyDescent="0.3">
      <c r="A43" s="310"/>
      <c r="B43" s="341" t="s">
        <v>132</v>
      </c>
      <c r="C43" s="236" t="s">
        <v>2</v>
      </c>
      <c r="D43" s="338" t="s">
        <v>234</v>
      </c>
      <c r="E43" s="342" t="s">
        <v>84</v>
      </c>
      <c r="F43" s="350" t="s">
        <v>233</v>
      </c>
      <c r="G43" s="351"/>
      <c r="H43" s="352"/>
      <c r="I43" s="353"/>
      <c r="J43" s="354"/>
      <c r="K43" s="355"/>
    </row>
    <row r="44" spans="1:13" x14ac:dyDescent="0.25">
      <c r="A44" s="310"/>
      <c r="B44" s="261"/>
      <c r="C44" s="237"/>
      <c r="D44" s="339"/>
      <c r="E44" s="343"/>
      <c r="F44">
        <v>997310</v>
      </c>
      <c r="G44" s="87">
        <v>3622791</v>
      </c>
      <c r="H44" s="179">
        <f>G44/$G$40*100</f>
        <v>16.297774229019744</v>
      </c>
      <c r="I44" s="356"/>
      <c r="J44" s="357"/>
      <c r="K44" s="358"/>
      <c r="M44" s="87"/>
    </row>
    <row r="45" spans="1:13" x14ac:dyDescent="0.25">
      <c r="A45" s="310"/>
      <c r="B45" s="261"/>
      <c r="C45" s="237"/>
      <c r="D45" s="339"/>
      <c r="E45" s="343"/>
      <c r="F45">
        <v>232101</v>
      </c>
      <c r="G45" s="87">
        <v>3082973</v>
      </c>
      <c r="H45" s="179">
        <f t="shared" ref="H45:H53" si="4">G45/$G$40*100</f>
        <v>13.869306263641402</v>
      </c>
      <c r="I45" s="356"/>
      <c r="J45" s="357"/>
      <c r="K45" s="358"/>
      <c r="M45" s="87"/>
    </row>
    <row r="46" spans="1:13" x14ac:dyDescent="0.25">
      <c r="A46" s="310"/>
      <c r="B46" s="261"/>
      <c r="C46" s="237"/>
      <c r="D46" s="339"/>
      <c r="E46" s="343"/>
      <c r="F46">
        <v>997300</v>
      </c>
      <c r="G46" s="87">
        <v>2577424</v>
      </c>
      <c r="H46" s="179">
        <f t="shared" si="4"/>
        <v>11.595003533037646</v>
      </c>
      <c r="I46" s="356"/>
      <c r="J46" s="357"/>
      <c r="K46" s="358"/>
      <c r="M46" s="87"/>
    </row>
    <row r="47" spans="1:13" x14ac:dyDescent="0.25">
      <c r="A47" s="310"/>
      <c r="B47" s="261"/>
      <c r="C47" s="237"/>
      <c r="D47" s="339"/>
      <c r="E47" s="343"/>
      <c r="F47">
        <v>232102</v>
      </c>
      <c r="G47" s="87">
        <v>2156903</v>
      </c>
      <c r="H47" s="179">
        <f t="shared" si="4"/>
        <v>9.7032144906773201</v>
      </c>
      <c r="I47" s="356"/>
      <c r="J47" s="357"/>
      <c r="K47" s="358"/>
      <c r="M47" s="87"/>
    </row>
    <row r="48" spans="1:13" x14ac:dyDescent="0.25">
      <c r="A48" s="310"/>
      <c r="B48" s="261"/>
      <c r="C48" s="237"/>
      <c r="D48" s="339"/>
      <c r="E48" s="343"/>
      <c r="F48">
        <v>990203</v>
      </c>
      <c r="G48" s="87">
        <v>1450267</v>
      </c>
      <c r="H48" s="179">
        <f t="shared" si="4"/>
        <v>6.5242858718037509</v>
      </c>
      <c r="I48" s="356"/>
      <c r="J48" s="357"/>
      <c r="K48" s="358"/>
      <c r="M48" s="87"/>
    </row>
    <row r="49" spans="1:13" x14ac:dyDescent="0.25">
      <c r="A49" s="310"/>
      <c r="B49" s="261"/>
      <c r="C49" s="237"/>
      <c r="D49" s="339"/>
      <c r="E49" s="343"/>
      <c r="F49">
        <v>990212</v>
      </c>
      <c r="G49" s="87">
        <v>1394099</v>
      </c>
      <c r="H49" s="179">
        <f t="shared" si="4"/>
        <v>6.2716040629730507</v>
      </c>
      <c r="I49" s="356"/>
      <c r="J49" s="357"/>
      <c r="K49" s="358"/>
      <c r="M49" s="87"/>
    </row>
    <row r="50" spans="1:13" x14ac:dyDescent="0.25">
      <c r="A50" s="310"/>
      <c r="B50" s="261"/>
      <c r="C50" s="237"/>
      <c r="D50" s="339"/>
      <c r="E50" s="343"/>
      <c r="F50">
        <v>997103</v>
      </c>
      <c r="G50" s="87">
        <v>1249607</v>
      </c>
      <c r="H50" s="179">
        <f t="shared" si="4"/>
        <v>5.6215809195183155</v>
      </c>
      <c r="I50" s="356"/>
      <c r="J50" s="357"/>
      <c r="K50" s="358"/>
      <c r="M50" s="87"/>
    </row>
    <row r="51" spans="1:13" x14ac:dyDescent="0.25">
      <c r="A51" s="310"/>
      <c r="B51" s="261"/>
      <c r="C51" s="237"/>
      <c r="D51" s="339"/>
      <c r="E51" s="343"/>
      <c r="F51">
        <v>890203</v>
      </c>
      <c r="G51" s="87">
        <v>1005806</v>
      </c>
      <c r="H51" s="179">
        <f t="shared" si="4"/>
        <v>4.5247984513027211</v>
      </c>
      <c r="I51" s="356"/>
      <c r="J51" s="357"/>
      <c r="K51" s="358"/>
      <c r="M51" s="87"/>
    </row>
    <row r="52" spans="1:13" x14ac:dyDescent="0.25">
      <c r="A52" s="310"/>
      <c r="B52" s="261"/>
      <c r="C52" s="237"/>
      <c r="D52" s="339"/>
      <c r="E52" s="343"/>
      <c r="F52">
        <v>230102</v>
      </c>
      <c r="G52" s="87">
        <v>643395</v>
      </c>
      <c r="H52" s="179">
        <f t="shared" si="4"/>
        <v>2.8944276526247745</v>
      </c>
      <c r="I52" s="356"/>
      <c r="J52" s="357"/>
      <c r="K52" s="358"/>
      <c r="M52" s="87"/>
    </row>
    <row r="53" spans="1:13" x14ac:dyDescent="0.25">
      <c r="A53" s="310"/>
      <c r="B53" s="261"/>
      <c r="C53" s="237"/>
      <c r="D53" s="339"/>
      <c r="E53" s="343"/>
      <c r="F53">
        <v>893106</v>
      </c>
      <c r="G53" s="87">
        <v>381715</v>
      </c>
      <c r="H53" s="179">
        <f t="shared" si="4"/>
        <v>1.7172133004167982</v>
      </c>
      <c r="I53" s="356"/>
      <c r="J53" s="357"/>
      <c r="K53" s="358"/>
      <c r="M53" s="87"/>
    </row>
    <row r="54" spans="1:13" ht="15" customHeight="1" thickBot="1" x14ac:dyDescent="0.3">
      <c r="A54" s="310"/>
      <c r="B54" s="264"/>
      <c r="C54" s="238"/>
      <c r="D54" s="340"/>
      <c r="E54" s="344"/>
      <c r="F54" s="178" t="s">
        <v>85</v>
      </c>
      <c r="G54" s="87">
        <f>SUM(G44:G53)</f>
        <v>17564980</v>
      </c>
      <c r="H54" s="179">
        <f>G54/$G$40*100</f>
        <v>79.019208775015528</v>
      </c>
      <c r="I54" s="359"/>
      <c r="J54" s="360"/>
      <c r="K54" s="361"/>
    </row>
    <row r="55" spans="1:13" ht="15" customHeight="1" x14ac:dyDescent="0.25">
      <c r="A55" s="310"/>
      <c r="B55" s="270" t="s">
        <v>146</v>
      </c>
      <c r="C55" s="236" t="s">
        <v>2</v>
      </c>
      <c r="D55" s="6" t="s">
        <v>147</v>
      </c>
      <c r="E55" s="320" t="s">
        <v>84</v>
      </c>
      <c r="F55" s="180">
        <v>1</v>
      </c>
      <c r="G55" s="25">
        <v>22139200</v>
      </c>
      <c r="H55" s="100">
        <f>G55/$G$58*100</f>
        <v>99.597147819699615</v>
      </c>
      <c r="I55" s="297">
        <f>G58</f>
        <v>22228749</v>
      </c>
      <c r="J55" s="285">
        <f>G58</f>
        <v>22228749</v>
      </c>
      <c r="K55" s="294">
        <f>I55/J55*100</f>
        <v>100</v>
      </c>
    </row>
    <row r="56" spans="1:13" x14ac:dyDescent="0.25">
      <c r="A56" s="310"/>
      <c r="B56" s="271"/>
      <c r="C56" s="237"/>
      <c r="D56" s="5" t="s">
        <v>148</v>
      </c>
      <c r="E56" s="321"/>
      <c r="F56" s="181">
        <v>2</v>
      </c>
      <c r="G56" s="21">
        <v>27033</v>
      </c>
      <c r="H56" s="101">
        <f t="shared" ref="H56:H57" si="5">G56/$G$58*100</f>
        <v>0.12161278171794554</v>
      </c>
      <c r="I56" s="298"/>
      <c r="J56" s="286"/>
      <c r="K56" s="295"/>
    </row>
    <row r="57" spans="1:13" x14ac:dyDescent="0.25">
      <c r="A57" s="310"/>
      <c r="B57" s="271"/>
      <c r="C57" s="237"/>
      <c r="D57" s="5" t="s">
        <v>149</v>
      </c>
      <c r="E57" s="321"/>
      <c r="F57" s="181">
        <v>3</v>
      </c>
      <c r="G57" s="21">
        <v>62516</v>
      </c>
      <c r="H57" s="101">
        <f t="shared" si="5"/>
        <v>0.28123939858243935</v>
      </c>
      <c r="I57" s="298"/>
      <c r="J57" s="286"/>
      <c r="K57" s="295"/>
    </row>
    <row r="58" spans="1:13" ht="15.75" thickBot="1" x14ac:dyDescent="0.3">
      <c r="A58" s="310"/>
      <c r="B58" s="272"/>
      <c r="C58" s="238"/>
      <c r="D58" s="7"/>
      <c r="E58" s="322"/>
      <c r="F58" s="182"/>
      <c r="G58" s="22">
        <f>SUM(G55:G57)</f>
        <v>22228749</v>
      </c>
      <c r="H58" s="102"/>
      <c r="I58" s="298"/>
      <c r="J58" s="286"/>
      <c r="K58" s="295"/>
    </row>
    <row r="59" spans="1:13" x14ac:dyDescent="0.25">
      <c r="A59" s="310"/>
      <c r="B59" s="345" t="s">
        <v>150</v>
      </c>
      <c r="C59" s="300" t="s">
        <v>2</v>
      </c>
      <c r="D59" s="6" t="s">
        <v>151</v>
      </c>
      <c r="E59" s="348" t="s">
        <v>84</v>
      </c>
      <c r="F59" s="25">
        <v>1</v>
      </c>
      <c r="G59" s="25">
        <v>5289764</v>
      </c>
      <c r="H59" s="100">
        <f>G59/$G$64*100</f>
        <v>23.79694871717702</v>
      </c>
      <c r="I59" s="297">
        <f>G64</f>
        <v>22228749</v>
      </c>
      <c r="J59" s="285">
        <f>G64</f>
        <v>22228749</v>
      </c>
      <c r="K59" s="294">
        <f>I59/J59*100</f>
        <v>100</v>
      </c>
    </row>
    <row r="60" spans="1:13" x14ac:dyDescent="0.25">
      <c r="A60" s="310"/>
      <c r="B60" s="346"/>
      <c r="C60" s="301"/>
      <c r="D60" s="5" t="s">
        <v>152</v>
      </c>
      <c r="E60" s="349"/>
      <c r="F60" s="21">
        <v>2</v>
      </c>
      <c r="G60" s="21">
        <v>11265525</v>
      </c>
      <c r="H60" s="101">
        <f t="shared" ref="H60:H62" si="6">G60/$G$64*100</f>
        <v>50.679977537197438</v>
      </c>
      <c r="I60" s="298"/>
      <c r="J60" s="286"/>
      <c r="K60" s="295"/>
    </row>
    <row r="61" spans="1:13" x14ac:dyDescent="0.25">
      <c r="A61" s="310"/>
      <c r="B61" s="346"/>
      <c r="C61" s="301"/>
      <c r="D61" s="5" t="s">
        <v>153</v>
      </c>
      <c r="E61" s="349"/>
      <c r="F61" s="21">
        <v>3</v>
      </c>
      <c r="G61" s="21">
        <v>5537893</v>
      </c>
      <c r="H61" s="101">
        <f t="shared" si="6"/>
        <v>24.913201368192155</v>
      </c>
      <c r="I61" s="298"/>
      <c r="J61" s="286"/>
      <c r="K61" s="295"/>
    </row>
    <row r="62" spans="1:13" x14ac:dyDescent="0.25">
      <c r="A62" s="310"/>
      <c r="B62" s="346"/>
      <c r="C62" s="301"/>
      <c r="D62" s="5" t="s">
        <v>154</v>
      </c>
      <c r="E62" s="349"/>
      <c r="F62" s="21">
        <v>4</v>
      </c>
      <c r="G62" s="21">
        <v>129822</v>
      </c>
      <c r="H62" s="101">
        <f t="shared" si="6"/>
        <v>0.58402746821244866</v>
      </c>
      <c r="I62" s="298"/>
      <c r="J62" s="286"/>
      <c r="K62" s="295"/>
    </row>
    <row r="63" spans="1:13" x14ac:dyDescent="0.25">
      <c r="A63" s="310"/>
      <c r="B63" s="346"/>
      <c r="C63" s="301"/>
      <c r="D63" s="5" t="s">
        <v>191</v>
      </c>
      <c r="E63" s="349"/>
      <c r="F63" s="21">
        <v>5</v>
      </c>
      <c r="G63" s="21">
        <v>5745</v>
      </c>
      <c r="H63" s="101">
        <f>G63/$G$64*100</f>
        <v>2.5844909220937264E-2</v>
      </c>
      <c r="I63" s="298"/>
      <c r="J63" s="286"/>
      <c r="K63" s="295"/>
    </row>
    <row r="64" spans="1:13" ht="15.75" thickBot="1" x14ac:dyDescent="0.3">
      <c r="A64" s="310"/>
      <c r="B64" s="347"/>
      <c r="C64" s="301"/>
      <c r="D64" s="5"/>
      <c r="E64" s="349"/>
      <c r="F64" s="29"/>
      <c r="G64" s="29">
        <f>SUM(G59:G63)</f>
        <v>22228749</v>
      </c>
      <c r="H64" s="111"/>
      <c r="I64" s="299"/>
      <c r="J64" s="287"/>
      <c r="K64" s="296"/>
    </row>
    <row r="65" spans="1:11" ht="15" customHeight="1" x14ac:dyDescent="0.25">
      <c r="A65" s="310"/>
      <c r="B65" s="341" t="s">
        <v>155</v>
      </c>
      <c r="C65" s="236" t="s">
        <v>2</v>
      </c>
      <c r="D65" s="6" t="s">
        <v>156</v>
      </c>
      <c r="E65" s="320" t="s">
        <v>84</v>
      </c>
      <c r="F65" s="183">
        <v>0</v>
      </c>
      <c r="G65" s="85">
        <v>12047588</v>
      </c>
      <c r="H65" s="97">
        <f>G65/$G$64*100</f>
        <v>54.198227709530578</v>
      </c>
      <c r="I65" s="291">
        <f>G66+G67+G68+G69+G70</f>
        <v>10181161</v>
      </c>
      <c r="J65" s="300">
        <f>G71</f>
        <v>22228749</v>
      </c>
      <c r="K65" s="365">
        <f>I65/J65*100</f>
        <v>45.80177229046943</v>
      </c>
    </row>
    <row r="66" spans="1:11" x14ac:dyDescent="0.25">
      <c r="A66" s="310"/>
      <c r="B66" s="261"/>
      <c r="C66" s="237"/>
      <c r="D66" s="5" t="s">
        <v>157</v>
      </c>
      <c r="E66" s="321"/>
      <c r="F66" s="87">
        <v>1</v>
      </c>
      <c r="G66" s="87">
        <v>85222</v>
      </c>
      <c r="H66" s="98">
        <f t="shared" ref="H66:H70" si="7">G66/$G$64*100</f>
        <v>0.38338639749812281</v>
      </c>
      <c r="I66" s="292"/>
      <c r="J66" s="301"/>
      <c r="K66" s="305"/>
    </row>
    <row r="67" spans="1:11" x14ac:dyDescent="0.25">
      <c r="A67" s="310"/>
      <c r="B67" s="261"/>
      <c r="C67" s="237"/>
      <c r="D67" s="5" t="s">
        <v>158</v>
      </c>
      <c r="E67" s="321"/>
      <c r="F67" s="87">
        <v>2</v>
      </c>
      <c r="G67" s="87">
        <v>232902</v>
      </c>
      <c r="H67" s="98">
        <f t="shared" si="7"/>
        <v>1.0477512702131822</v>
      </c>
      <c r="I67" s="292"/>
      <c r="J67" s="301"/>
      <c r="K67" s="305"/>
    </row>
    <row r="68" spans="1:11" x14ac:dyDescent="0.25">
      <c r="A68" s="310"/>
      <c r="B68" s="261"/>
      <c r="C68" s="237"/>
      <c r="D68" s="5" t="s">
        <v>159</v>
      </c>
      <c r="E68" s="321"/>
      <c r="F68" s="87">
        <v>3</v>
      </c>
      <c r="G68" s="87">
        <v>4636307</v>
      </c>
      <c r="H68" s="98">
        <f t="shared" si="7"/>
        <v>20.857255619738204</v>
      </c>
      <c r="I68" s="292"/>
      <c r="J68" s="301"/>
      <c r="K68" s="305"/>
    </row>
    <row r="69" spans="1:11" x14ac:dyDescent="0.25">
      <c r="A69" s="310"/>
      <c r="B69" s="261"/>
      <c r="C69" s="237"/>
      <c r="D69" s="5" t="s">
        <v>160</v>
      </c>
      <c r="E69" s="321"/>
      <c r="F69" s="87">
        <v>4</v>
      </c>
      <c r="G69" s="87">
        <v>1639</v>
      </c>
      <c r="H69" s="98">
        <f t="shared" si="7"/>
        <v>7.3733344148156962E-3</v>
      </c>
      <c r="I69" s="292"/>
      <c r="J69" s="301"/>
      <c r="K69" s="305"/>
    </row>
    <row r="70" spans="1:11" x14ac:dyDescent="0.25">
      <c r="A70" s="310"/>
      <c r="B70" s="261"/>
      <c r="C70" s="237"/>
      <c r="D70" s="357"/>
      <c r="E70" s="321"/>
      <c r="F70" s="87">
        <v>5</v>
      </c>
      <c r="G70" s="87">
        <v>5225091</v>
      </c>
      <c r="H70" s="98">
        <f t="shared" si="7"/>
        <v>23.506005668605102</v>
      </c>
      <c r="I70" s="292"/>
      <c r="J70" s="301"/>
      <c r="K70" s="305"/>
    </row>
    <row r="71" spans="1:11" ht="15.75" thickBot="1" x14ac:dyDescent="0.3">
      <c r="A71" s="310"/>
      <c r="B71" s="261"/>
      <c r="C71" s="238"/>
      <c r="D71" s="357"/>
      <c r="E71" s="322"/>
      <c r="F71" s="81" t="s">
        <v>85</v>
      </c>
      <c r="G71" s="87">
        <f>SUM(G65:G70)</f>
        <v>22228749</v>
      </c>
      <c r="H71" s="98"/>
      <c r="I71" s="292"/>
      <c r="J71" s="301"/>
      <c r="K71" s="305"/>
    </row>
    <row r="72" spans="1:11" x14ac:dyDescent="0.25">
      <c r="A72" s="310"/>
      <c r="B72" s="362" t="s">
        <v>11</v>
      </c>
      <c r="C72" s="362" t="s">
        <v>10</v>
      </c>
      <c r="D72" s="270" t="s">
        <v>235</v>
      </c>
      <c r="E72" s="320" t="s">
        <v>84</v>
      </c>
      <c r="F72" s="366" t="s">
        <v>233</v>
      </c>
      <c r="G72" s="367"/>
      <c r="H72" s="368"/>
      <c r="I72" s="184"/>
      <c r="J72" s="185"/>
      <c r="K72" s="186"/>
    </row>
    <row r="73" spans="1:11" x14ac:dyDescent="0.25">
      <c r="A73" s="310"/>
      <c r="B73" s="363"/>
      <c r="C73" s="363"/>
      <c r="D73" s="271"/>
      <c r="E73" s="321"/>
      <c r="F73" s="66" t="s">
        <v>225</v>
      </c>
      <c r="G73" s="81">
        <v>5453738</v>
      </c>
      <c r="H73" s="82">
        <f>G73/$G$71*100</f>
        <v>24.534615060883542</v>
      </c>
      <c r="I73" s="66"/>
      <c r="J73" s="81"/>
      <c r="K73" s="82"/>
    </row>
    <row r="74" spans="1:11" x14ac:dyDescent="0.25">
      <c r="A74" s="310"/>
      <c r="B74" s="363"/>
      <c r="C74" s="363"/>
      <c r="D74" s="271"/>
      <c r="E74" s="321"/>
      <c r="F74" s="66">
        <v>0</v>
      </c>
      <c r="G74" s="81">
        <v>5184260</v>
      </c>
      <c r="H74" s="82">
        <f t="shared" ref="H74:H83" si="8">G74/$G$71*100</f>
        <v>23.322320117969753</v>
      </c>
      <c r="I74" s="66"/>
      <c r="J74" s="81"/>
      <c r="K74" s="82"/>
    </row>
    <row r="75" spans="1:11" x14ac:dyDescent="0.25">
      <c r="A75" s="310"/>
      <c r="B75" s="363"/>
      <c r="C75" s="363"/>
      <c r="D75" s="271"/>
      <c r="E75" s="321"/>
      <c r="F75" s="66" t="s">
        <v>224</v>
      </c>
      <c r="G75" s="81">
        <v>2666728</v>
      </c>
      <c r="H75" s="82">
        <f t="shared" si="8"/>
        <v>11.996752493808806</v>
      </c>
      <c r="I75" s="66"/>
      <c r="J75" s="81"/>
      <c r="K75" s="82"/>
    </row>
    <row r="76" spans="1:11" x14ac:dyDescent="0.25">
      <c r="A76" s="310"/>
      <c r="B76" s="363"/>
      <c r="C76" s="363"/>
      <c r="D76" s="271"/>
      <c r="E76" s="321"/>
      <c r="F76" s="66" t="s">
        <v>222</v>
      </c>
      <c r="G76" s="81">
        <v>1458861</v>
      </c>
      <c r="H76" s="82">
        <f t="shared" si="8"/>
        <v>6.5629469296720213</v>
      </c>
      <c r="I76" s="66"/>
      <c r="J76" s="81"/>
      <c r="K76" s="82"/>
    </row>
    <row r="77" spans="1:11" x14ac:dyDescent="0.25">
      <c r="A77" s="310"/>
      <c r="B77" s="363"/>
      <c r="C77" s="363"/>
      <c r="D77" s="271"/>
      <c r="E77" s="321"/>
      <c r="F77" s="66" t="s">
        <v>239</v>
      </c>
      <c r="G77" s="81">
        <v>1830543</v>
      </c>
      <c r="H77" s="82">
        <f t="shared" si="8"/>
        <v>8.2350248320317085</v>
      </c>
      <c r="I77" s="66"/>
      <c r="J77" s="81"/>
      <c r="K77" s="82"/>
    </row>
    <row r="78" spans="1:11" x14ac:dyDescent="0.25">
      <c r="A78" s="310"/>
      <c r="B78" s="363"/>
      <c r="C78" s="363"/>
      <c r="D78" s="271"/>
      <c r="E78" s="321"/>
      <c r="F78" s="66" t="s">
        <v>238</v>
      </c>
      <c r="G78" s="81">
        <v>1242277</v>
      </c>
      <c r="H78" s="82">
        <f t="shared" si="8"/>
        <v>5.5886050987394746</v>
      </c>
      <c r="I78" s="66"/>
      <c r="J78" s="81"/>
      <c r="K78" s="82"/>
    </row>
    <row r="79" spans="1:11" x14ac:dyDescent="0.25">
      <c r="A79" s="310"/>
      <c r="B79" s="363"/>
      <c r="C79" s="363"/>
      <c r="D79" s="271"/>
      <c r="E79" s="321"/>
      <c r="F79" s="66" t="s">
        <v>237</v>
      </c>
      <c r="G79" s="81">
        <v>1125651</v>
      </c>
      <c r="H79" s="82">
        <f t="shared" si="8"/>
        <v>5.0639421948576597</v>
      </c>
      <c r="I79" s="66"/>
      <c r="J79" s="81"/>
      <c r="K79" s="82"/>
    </row>
    <row r="80" spans="1:11" x14ac:dyDescent="0.25">
      <c r="A80" s="310"/>
      <c r="B80" s="363"/>
      <c r="C80" s="363"/>
      <c r="D80" s="271"/>
      <c r="E80" s="321"/>
      <c r="F80" s="66" t="s">
        <v>230</v>
      </c>
      <c r="G80" s="81">
        <v>359296</v>
      </c>
      <c r="H80" s="82">
        <f t="shared" si="8"/>
        <v>1.616357267788664</v>
      </c>
      <c r="I80" s="66"/>
      <c r="J80" s="81"/>
      <c r="K80" s="82"/>
    </row>
    <row r="81" spans="1:11" x14ac:dyDescent="0.25">
      <c r="A81" s="310"/>
      <c r="B81" s="363"/>
      <c r="C81" s="363"/>
      <c r="D81" s="271"/>
      <c r="E81" s="321"/>
      <c r="F81" s="66" t="s">
        <v>223</v>
      </c>
      <c r="G81" s="81">
        <v>214846</v>
      </c>
      <c r="H81" s="82">
        <f t="shared" si="8"/>
        <v>0.96652312732488899</v>
      </c>
      <c r="I81" s="66"/>
      <c r="J81" s="81"/>
      <c r="K81" s="82"/>
    </row>
    <row r="82" spans="1:11" x14ac:dyDescent="0.25">
      <c r="A82" s="310"/>
      <c r="B82" s="363"/>
      <c r="C82" s="363"/>
      <c r="D82" s="271"/>
      <c r="E82" s="321"/>
      <c r="F82" s="66" t="s">
        <v>236</v>
      </c>
      <c r="G82" s="81">
        <v>225139</v>
      </c>
      <c r="H82" s="82">
        <f t="shared" si="8"/>
        <v>1.0128280273442287</v>
      </c>
      <c r="I82" s="66"/>
      <c r="J82" s="81"/>
      <c r="K82" s="82"/>
    </row>
    <row r="83" spans="1:11" ht="15.75" thickBot="1" x14ac:dyDescent="0.3">
      <c r="A83" s="310"/>
      <c r="B83" s="364"/>
      <c r="C83" s="364"/>
      <c r="D83" s="272"/>
      <c r="E83" s="322"/>
      <c r="F83" s="67"/>
      <c r="G83" s="68">
        <f>SUM(G73:G82)</f>
        <v>19761339</v>
      </c>
      <c r="H83" s="69">
        <f t="shared" si="8"/>
        <v>88.899915150420753</v>
      </c>
      <c r="I83" s="67"/>
      <c r="J83" s="68"/>
      <c r="K83" s="69"/>
    </row>
    <row r="84" spans="1:11" x14ac:dyDescent="0.25">
      <c r="A84" s="310"/>
      <c r="B84" s="362" t="s">
        <v>161</v>
      </c>
      <c r="C84" s="338" t="s">
        <v>10</v>
      </c>
      <c r="D84" s="236" t="s">
        <v>10</v>
      </c>
      <c r="E84" s="236" t="s">
        <v>205</v>
      </c>
      <c r="F84" s="139" t="s">
        <v>199</v>
      </c>
      <c r="G84" s="83">
        <v>0</v>
      </c>
      <c r="H84" s="86"/>
      <c r="I84" s="83"/>
      <c r="J84" s="187"/>
      <c r="K84" s="86"/>
    </row>
    <row r="85" spans="1:11" x14ac:dyDescent="0.25">
      <c r="A85" s="310"/>
      <c r="B85" s="363"/>
      <c r="C85" s="339"/>
      <c r="D85" s="237"/>
      <c r="E85" s="237"/>
      <c r="F85" s="39" t="s">
        <v>200</v>
      </c>
      <c r="G85" s="81">
        <v>29914</v>
      </c>
      <c r="H85" s="82"/>
      <c r="I85" s="81"/>
      <c r="J85" s="113"/>
      <c r="K85" s="82"/>
    </row>
    <row r="86" spans="1:11" x14ac:dyDescent="0.25">
      <c r="A86" s="310"/>
      <c r="B86" s="363"/>
      <c r="C86" s="339"/>
      <c r="D86" s="237"/>
      <c r="E86" s="237"/>
      <c r="F86" s="39" t="s">
        <v>201</v>
      </c>
      <c r="G86" s="81">
        <v>91250</v>
      </c>
      <c r="H86" s="82"/>
      <c r="I86" s="81"/>
      <c r="J86" s="113"/>
      <c r="K86" s="82"/>
    </row>
    <row r="87" spans="1:11" x14ac:dyDescent="0.25">
      <c r="A87" s="310"/>
      <c r="B87" s="363"/>
      <c r="C87" s="339"/>
      <c r="D87" s="237"/>
      <c r="E87" s="237"/>
      <c r="F87" s="39" t="s">
        <v>202</v>
      </c>
      <c r="G87" s="81">
        <v>282712</v>
      </c>
      <c r="H87" s="82"/>
      <c r="I87" s="81"/>
      <c r="J87" s="113"/>
      <c r="K87" s="82"/>
    </row>
    <row r="88" spans="1:11" x14ac:dyDescent="0.25">
      <c r="A88" s="310"/>
      <c r="B88" s="363"/>
      <c r="C88" s="339"/>
      <c r="D88" s="237"/>
      <c r="E88" s="237"/>
      <c r="F88" s="39" t="s">
        <v>203</v>
      </c>
      <c r="G88" s="81">
        <v>222485</v>
      </c>
      <c r="H88" s="82"/>
      <c r="I88" s="81"/>
      <c r="J88" s="113"/>
      <c r="K88" s="82"/>
    </row>
    <row r="89" spans="1:11" ht="15.75" thickBot="1" x14ac:dyDescent="0.3">
      <c r="A89" s="310"/>
      <c r="B89" s="364"/>
      <c r="C89" s="340"/>
      <c r="D89" s="238"/>
      <c r="E89" s="237"/>
      <c r="F89" s="39" t="s">
        <v>204</v>
      </c>
      <c r="G89" s="87">
        <v>45242712</v>
      </c>
      <c r="H89" s="179"/>
      <c r="I89" s="5"/>
      <c r="J89" s="114"/>
      <c r="K89" s="33"/>
    </row>
  </sheetData>
  <mergeCells count="59">
    <mergeCell ref="B72:B83"/>
    <mergeCell ref="D84:D89"/>
    <mergeCell ref="K59:K64"/>
    <mergeCell ref="E84:E89"/>
    <mergeCell ref="B84:B89"/>
    <mergeCell ref="I65:I71"/>
    <mergeCell ref="J65:J71"/>
    <mergeCell ref="K65:K71"/>
    <mergeCell ref="E65:E71"/>
    <mergeCell ref="B65:B71"/>
    <mergeCell ref="C65:C71"/>
    <mergeCell ref="D70:D71"/>
    <mergeCell ref="C72:C83"/>
    <mergeCell ref="D72:D83"/>
    <mergeCell ref="E72:E83"/>
    <mergeCell ref="F72:H72"/>
    <mergeCell ref="K28:K40"/>
    <mergeCell ref="C55:C58"/>
    <mergeCell ref="I55:I58"/>
    <mergeCell ref="J55:J58"/>
    <mergeCell ref="K55:K58"/>
    <mergeCell ref="F43:H43"/>
    <mergeCell ref="I43:K54"/>
    <mergeCell ref="C28:C40"/>
    <mergeCell ref="E28:E40"/>
    <mergeCell ref="I28:I40"/>
    <mergeCell ref="J28:J40"/>
    <mergeCell ref="I3:O3"/>
    <mergeCell ref="A1:O2"/>
    <mergeCell ref="A6:A89"/>
    <mergeCell ref="B6:B16"/>
    <mergeCell ref="C6:C16"/>
    <mergeCell ref="E6:E16"/>
    <mergeCell ref="B17:B27"/>
    <mergeCell ref="C17:C27"/>
    <mergeCell ref="E17:E27"/>
    <mergeCell ref="B43:B54"/>
    <mergeCell ref="C43:C54"/>
    <mergeCell ref="D43:D54"/>
    <mergeCell ref="E43:E54"/>
    <mergeCell ref="B59:B64"/>
    <mergeCell ref="C59:C64"/>
    <mergeCell ref="E59:E64"/>
    <mergeCell ref="C84:C89"/>
    <mergeCell ref="B28:B40"/>
    <mergeCell ref="I59:I64"/>
    <mergeCell ref="J59:J64"/>
    <mergeCell ref="L4:O4"/>
    <mergeCell ref="E55:E58"/>
    <mergeCell ref="B55:B58"/>
    <mergeCell ref="A3:D4"/>
    <mergeCell ref="E3:H4"/>
    <mergeCell ref="I4:K4"/>
    <mergeCell ref="I17:I27"/>
    <mergeCell ref="J17:J27"/>
    <mergeCell ref="K17:K27"/>
    <mergeCell ref="I6:I16"/>
    <mergeCell ref="J6:J16"/>
    <mergeCell ref="K6:K16"/>
  </mergeCells>
  <pageMargins left="0.7" right="0.7" top="0.75" bottom="0.75" header="0.3" footer="0.3"/>
  <pageSetup orientation="portrait" horizontalDpi="300" verticalDpi="3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89"/>
  <sheetViews>
    <sheetView tabSelected="1" topLeftCell="C1" workbookViewId="0">
      <selection activeCell="O13" sqref="O13"/>
    </sheetView>
  </sheetViews>
  <sheetFormatPr baseColWidth="10" defaultRowHeight="15" x14ac:dyDescent="0.25"/>
  <cols>
    <col min="1" max="1" width="15" customWidth="1"/>
    <col min="2" max="2" width="20.7109375" style="10" bestFit="1" customWidth="1"/>
    <col min="3" max="3" width="17.5703125" bestFit="1" customWidth="1"/>
    <col min="4" max="4" width="36.140625" bestFit="1" customWidth="1"/>
    <col min="5" max="5" width="17.5703125" style="11" customWidth="1"/>
    <col min="6" max="6" width="13.7109375" style="87" customWidth="1"/>
    <col min="7" max="7" width="13.140625" style="87" customWidth="1"/>
    <col min="8" max="8" width="12.42578125" style="87" customWidth="1"/>
    <col min="9" max="9" width="12" style="119" customWidth="1"/>
    <col min="10" max="11" width="11.42578125" style="119"/>
  </cols>
  <sheetData>
    <row r="1" spans="1:15" x14ac:dyDescent="0.25">
      <c r="A1" s="222" t="s">
        <v>248</v>
      </c>
      <c r="B1" s="223"/>
      <c r="C1" s="223"/>
      <c r="D1" s="223"/>
      <c r="E1" s="223"/>
      <c r="F1" s="223"/>
      <c r="G1" s="223"/>
      <c r="H1" s="223"/>
      <c r="I1" s="223"/>
      <c r="J1" s="223"/>
      <c r="K1" s="223"/>
      <c r="L1" s="223"/>
      <c r="M1" s="223"/>
      <c r="N1" s="223"/>
      <c r="O1" s="223"/>
    </row>
    <row r="2" spans="1:15" x14ac:dyDescent="0.25">
      <c r="A2" s="222"/>
      <c r="B2" s="223"/>
      <c r="C2" s="223"/>
      <c r="D2" s="223"/>
      <c r="E2" s="223"/>
      <c r="F2" s="223"/>
      <c r="G2" s="223"/>
      <c r="H2" s="223"/>
      <c r="I2" s="223"/>
      <c r="J2" s="223"/>
      <c r="K2" s="223"/>
      <c r="L2" s="223"/>
      <c r="M2" s="223"/>
      <c r="N2" s="223"/>
      <c r="O2" s="223"/>
    </row>
    <row r="3" spans="1:15" ht="15.75" thickBot="1" x14ac:dyDescent="0.3">
      <c r="A3" s="261" t="s">
        <v>197</v>
      </c>
      <c r="B3" s="262"/>
      <c r="C3" s="262"/>
      <c r="D3" s="263"/>
      <c r="E3" s="262" t="s">
        <v>209</v>
      </c>
      <c r="F3" s="262"/>
      <c r="G3" s="262"/>
      <c r="H3" s="263"/>
      <c r="I3" s="264" t="s">
        <v>210</v>
      </c>
      <c r="J3" s="265"/>
      <c r="K3" s="265"/>
      <c r="L3" s="265"/>
      <c r="M3" s="265"/>
      <c r="N3" s="265"/>
      <c r="O3" s="265"/>
    </row>
    <row r="4" spans="1:15" ht="15.75" thickBot="1" x14ac:dyDescent="0.3">
      <c r="A4" s="264"/>
      <c r="B4" s="265"/>
      <c r="C4" s="265"/>
      <c r="D4" s="266"/>
      <c r="E4" s="265"/>
      <c r="F4" s="265"/>
      <c r="G4" s="265"/>
      <c r="H4" s="266"/>
      <c r="I4" s="282" t="s">
        <v>206</v>
      </c>
      <c r="J4" s="283"/>
      <c r="K4" s="284"/>
      <c r="L4" s="242" t="s">
        <v>212</v>
      </c>
      <c r="M4" s="243"/>
      <c r="N4" s="243"/>
      <c r="O4" s="244"/>
    </row>
    <row r="5" spans="1:15" s="3" customFormat="1" ht="45.75" thickBot="1" x14ac:dyDescent="0.3">
      <c r="A5" s="80" t="s">
        <v>82</v>
      </c>
      <c r="B5" s="37" t="s">
        <v>81</v>
      </c>
      <c r="C5" s="75" t="s">
        <v>80</v>
      </c>
      <c r="D5" s="37" t="s">
        <v>79</v>
      </c>
      <c r="E5" s="73" t="s">
        <v>83</v>
      </c>
      <c r="F5" s="71" t="s">
        <v>79</v>
      </c>
      <c r="G5" s="48" t="s">
        <v>86</v>
      </c>
      <c r="H5" s="70" t="s">
        <v>87</v>
      </c>
      <c r="I5" s="78" t="s">
        <v>208</v>
      </c>
      <c r="J5" s="77" t="s">
        <v>207</v>
      </c>
      <c r="K5" s="79" t="s">
        <v>206</v>
      </c>
      <c r="L5" s="213" t="s">
        <v>241</v>
      </c>
      <c r="M5" s="214" t="s">
        <v>242</v>
      </c>
      <c r="N5" s="214" t="s">
        <v>243</v>
      </c>
      <c r="O5" s="215" t="s">
        <v>244</v>
      </c>
    </row>
    <row r="6" spans="1:15" s="3" customFormat="1" ht="15.75" thickBot="1" x14ac:dyDescent="0.3">
      <c r="A6" s="270" t="s">
        <v>129</v>
      </c>
      <c r="B6" s="227" t="s">
        <v>77</v>
      </c>
      <c r="C6" s="224" t="s">
        <v>2</v>
      </c>
      <c r="D6" s="17" t="s">
        <v>76</v>
      </c>
      <c r="E6" s="271" t="s">
        <v>84</v>
      </c>
      <c r="F6" s="65">
        <v>2008</v>
      </c>
      <c r="G6" s="83">
        <v>93459</v>
      </c>
      <c r="H6" s="97">
        <f>G6/$G$16*100</f>
        <v>0.81302298245527049</v>
      </c>
      <c r="I6" s="374">
        <v>1</v>
      </c>
      <c r="J6" s="374">
        <v>1</v>
      </c>
      <c r="K6" s="375">
        <v>1</v>
      </c>
      <c r="L6" s="200">
        <v>0</v>
      </c>
      <c r="M6" s="217">
        <f>N6-L6</f>
        <v>11495247</v>
      </c>
      <c r="N6" s="216">
        <f>G16</f>
        <v>11495247</v>
      </c>
      <c r="O6" s="212">
        <f>L6/N6*100</f>
        <v>0</v>
      </c>
    </row>
    <row r="7" spans="1:15" s="3" customFormat="1" x14ac:dyDescent="0.25">
      <c r="A7" s="271"/>
      <c r="B7" s="228"/>
      <c r="C7" s="225"/>
      <c r="D7" s="13" t="s">
        <v>75</v>
      </c>
      <c r="E7" s="271"/>
      <c r="F7" s="66">
        <v>2009</v>
      </c>
      <c r="G7" s="81">
        <v>74326</v>
      </c>
      <c r="H7" s="98">
        <f t="shared" ref="H7:H15" si="0">G7/$G$16*100</f>
        <v>0.64658027791834305</v>
      </c>
      <c r="I7" s="262"/>
      <c r="J7" s="262"/>
      <c r="K7" s="263"/>
    </row>
    <row r="8" spans="1:15" s="3" customFormat="1" x14ac:dyDescent="0.25">
      <c r="A8" s="271"/>
      <c r="B8" s="228"/>
      <c r="C8" s="225"/>
      <c r="D8" s="13" t="s">
        <v>74</v>
      </c>
      <c r="E8" s="271"/>
      <c r="F8" s="66">
        <v>2010</v>
      </c>
      <c r="G8" s="81">
        <v>158852</v>
      </c>
      <c r="H8" s="98">
        <f t="shared" si="0"/>
        <v>1.381892881466575</v>
      </c>
      <c r="I8" s="262"/>
      <c r="J8" s="262"/>
      <c r="K8" s="263"/>
    </row>
    <row r="9" spans="1:15" s="3" customFormat="1" x14ac:dyDescent="0.25">
      <c r="A9" s="271"/>
      <c r="B9" s="228"/>
      <c r="C9" s="225"/>
      <c r="D9" s="13" t="s">
        <v>73</v>
      </c>
      <c r="E9" s="271"/>
      <c r="F9" s="66">
        <v>2011</v>
      </c>
      <c r="G9" s="81">
        <v>385347</v>
      </c>
      <c r="H9" s="98">
        <f t="shared" si="0"/>
        <v>3.3522289690686944</v>
      </c>
      <c r="I9" s="262"/>
      <c r="J9" s="262"/>
      <c r="K9" s="263"/>
    </row>
    <row r="10" spans="1:15" s="3" customFormat="1" x14ac:dyDescent="0.25">
      <c r="A10" s="271"/>
      <c r="B10" s="228"/>
      <c r="C10" s="225"/>
      <c r="D10" s="13" t="s">
        <v>72</v>
      </c>
      <c r="E10" s="271"/>
      <c r="F10" s="66">
        <v>2012</v>
      </c>
      <c r="G10" s="81">
        <v>716424</v>
      </c>
      <c r="H10" s="98">
        <f t="shared" si="0"/>
        <v>6.2323497703007167</v>
      </c>
      <c r="I10" s="262"/>
      <c r="J10" s="262"/>
      <c r="K10" s="263"/>
    </row>
    <row r="11" spans="1:15" s="3" customFormat="1" x14ac:dyDescent="0.25">
      <c r="A11" s="271"/>
      <c r="B11" s="228"/>
      <c r="C11" s="225"/>
      <c r="D11" s="13" t="s">
        <v>71</v>
      </c>
      <c r="E11" s="271"/>
      <c r="F11" s="66">
        <v>2013</v>
      </c>
      <c r="G11" s="81">
        <v>1491198</v>
      </c>
      <c r="H11" s="98">
        <f t="shared" si="0"/>
        <v>12.97230063869006</v>
      </c>
      <c r="I11" s="262"/>
      <c r="J11" s="262"/>
      <c r="K11" s="263"/>
    </row>
    <row r="12" spans="1:15" s="3" customFormat="1" x14ac:dyDescent="0.25">
      <c r="A12" s="271"/>
      <c r="B12" s="228"/>
      <c r="C12" s="225"/>
      <c r="D12" s="13" t="s">
        <v>70</v>
      </c>
      <c r="E12" s="271"/>
      <c r="F12" s="66">
        <v>2014</v>
      </c>
      <c r="G12" s="81">
        <v>3234155</v>
      </c>
      <c r="H12" s="98">
        <f>G12/$G$16*100</f>
        <v>28.134715156620821</v>
      </c>
      <c r="I12" s="262"/>
      <c r="J12" s="262"/>
      <c r="K12" s="263"/>
    </row>
    <row r="13" spans="1:15" s="3" customFormat="1" x14ac:dyDescent="0.25">
      <c r="A13" s="271"/>
      <c r="B13" s="228"/>
      <c r="C13" s="225"/>
      <c r="D13" s="13" t="s">
        <v>69</v>
      </c>
      <c r="E13" s="271"/>
      <c r="F13" s="66">
        <v>2015</v>
      </c>
      <c r="G13" s="81">
        <v>2821603</v>
      </c>
      <c r="H13" s="98">
        <f>G13/$G$16*100</f>
        <v>24.545823156301037</v>
      </c>
      <c r="I13" s="262"/>
      <c r="J13" s="262"/>
      <c r="K13" s="263"/>
    </row>
    <row r="14" spans="1:15" s="3" customFormat="1" x14ac:dyDescent="0.25">
      <c r="A14" s="271"/>
      <c r="B14" s="228"/>
      <c r="C14" s="225"/>
      <c r="D14" s="13" t="s">
        <v>68</v>
      </c>
      <c r="E14" s="271"/>
      <c r="F14" s="66">
        <v>2016</v>
      </c>
      <c r="G14" s="81">
        <v>895621</v>
      </c>
      <c r="H14" s="98">
        <f t="shared" si="0"/>
        <v>7.7912288444084767</v>
      </c>
      <c r="I14" s="262"/>
      <c r="J14" s="262"/>
      <c r="K14" s="263"/>
    </row>
    <row r="15" spans="1:15" s="3" customFormat="1" x14ac:dyDescent="0.25">
      <c r="A15" s="271"/>
      <c r="B15" s="228"/>
      <c r="C15" s="225"/>
      <c r="D15" s="13" t="s">
        <v>67</v>
      </c>
      <c r="E15" s="271"/>
      <c r="F15" s="66">
        <v>2017</v>
      </c>
      <c r="G15" s="81">
        <v>1624262</v>
      </c>
      <c r="H15" s="98">
        <f t="shared" si="0"/>
        <v>14.129857322770011</v>
      </c>
      <c r="I15" s="262"/>
      <c r="J15" s="262"/>
      <c r="K15" s="263"/>
    </row>
    <row r="16" spans="1:15" s="3" customFormat="1" ht="15.75" thickBot="1" x14ac:dyDescent="0.3">
      <c r="A16" s="271"/>
      <c r="B16" s="229"/>
      <c r="C16" s="226"/>
      <c r="D16" s="18"/>
      <c r="E16" s="272"/>
      <c r="F16" s="142" t="s">
        <v>85</v>
      </c>
      <c r="G16" s="47">
        <f>SUM(G6:G15)</f>
        <v>11495247</v>
      </c>
      <c r="H16" s="69"/>
      <c r="I16" s="265"/>
      <c r="J16" s="265"/>
      <c r="K16" s="266"/>
    </row>
    <row r="17" spans="1:11" x14ac:dyDescent="0.25">
      <c r="A17" s="271"/>
      <c r="B17" s="239" t="s">
        <v>66</v>
      </c>
      <c r="C17" s="224" t="s">
        <v>2</v>
      </c>
      <c r="D17" s="24" t="s">
        <v>130</v>
      </c>
      <c r="E17" s="320" t="s">
        <v>84</v>
      </c>
      <c r="F17" s="65" t="s">
        <v>94</v>
      </c>
      <c r="G17" s="83">
        <v>136675</v>
      </c>
      <c r="H17" s="97">
        <f>G17/$G$27*100</f>
        <v>1.1889696672024532</v>
      </c>
      <c r="I17" s="286">
        <v>1</v>
      </c>
      <c r="J17" s="298">
        <v>1</v>
      </c>
      <c r="K17" s="298">
        <v>1</v>
      </c>
    </row>
    <row r="18" spans="1:11" x14ac:dyDescent="0.25">
      <c r="A18" s="271"/>
      <c r="B18" s="240"/>
      <c r="C18" s="225"/>
      <c r="D18" s="14" t="s">
        <v>64</v>
      </c>
      <c r="E18" s="321"/>
      <c r="F18" s="66" t="s">
        <v>96</v>
      </c>
      <c r="G18" s="81">
        <v>371444</v>
      </c>
      <c r="H18" s="98">
        <f t="shared" ref="H18:H26" si="1">G18/$G$27*100</f>
        <v>3.2312833295361116</v>
      </c>
      <c r="I18" s="286"/>
      <c r="J18" s="298"/>
      <c r="K18" s="298"/>
    </row>
    <row r="19" spans="1:11" x14ac:dyDescent="0.25">
      <c r="A19" s="271"/>
      <c r="B19" s="240"/>
      <c r="C19" s="225"/>
      <c r="D19" s="14" t="s">
        <v>63</v>
      </c>
      <c r="E19" s="321"/>
      <c r="F19" s="66" t="s">
        <v>93</v>
      </c>
      <c r="G19" s="81">
        <v>146241</v>
      </c>
      <c r="H19" s="98">
        <f t="shared" si="1"/>
        <v>1.2721866698471116</v>
      </c>
      <c r="I19" s="286"/>
      <c r="J19" s="298"/>
      <c r="K19" s="298"/>
    </row>
    <row r="20" spans="1:11" x14ac:dyDescent="0.25">
      <c r="A20" s="271"/>
      <c r="B20" s="240"/>
      <c r="C20" s="225"/>
      <c r="D20" s="14" t="s">
        <v>62</v>
      </c>
      <c r="E20" s="321"/>
      <c r="F20" s="66" t="s">
        <v>92</v>
      </c>
      <c r="G20" s="81">
        <v>179201</v>
      </c>
      <c r="H20" s="98">
        <f t="shared" si="1"/>
        <v>1.5589138710982025</v>
      </c>
      <c r="I20" s="286"/>
      <c r="J20" s="298"/>
      <c r="K20" s="298"/>
    </row>
    <row r="21" spans="1:11" x14ac:dyDescent="0.25">
      <c r="A21" s="271"/>
      <c r="B21" s="240"/>
      <c r="C21" s="225"/>
      <c r="D21" s="14" t="s">
        <v>61</v>
      </c>
      <c r="E21" s="321"/>
      <c r="F21" s="66" t="s">
        <v>97</v>
      </c>
      <c r="G21" s="81">
        <v>1232007</v>
      </c>
      <c r="H21" s="98">
        <f t="shared" si="1"/>
        <v>10.717533951206095</v>
      </c>
      <c r="I21" s="286"/>
      <c r="J21" s="298"/>
      <c r="K21" s="298"/>
    </row>
    <row r="22" spans="1:11" x14ac:dyDescent="0.25">
      <c r="A22" s="271"/>
      <c r="B22" s="240"/>
      <c r="C22" s="225"/>
      <c r="D22" s="14" t="s">
        <v>60</v>
      </c>
      <c r="E22" s="321"/>
      <c r="F22" s="66" t="s">
        <v>91</v>
      </c>
      <c r="G22" s="81">
        <v>381083</v>
      </c>
      <c r="H22" s="98">
        <f t="shared" si="1"/>
        <v>3.3151353772563565</v>
      </c>
      <c r="I22" s="286"/>
      <c r="J22" s="298"/>
      <c r="K22" s="298"/>
    </row>
    <row r="23" spans="1:11" x14ac:dyDescent="0.25">
      <c r="A23" s="271"/>
      <c r="B23" s="240"/>
      <c r="C23" s="225"/>
      <c r="D23" s="14" t="s">
        <v>59</v>
      </c>
      <c r="E23" s="321"/>
      <c r="F23" s="66" t="s">
        <v>95</v>
      </c>
      <c r="G23" s="81">
        <v>775335</v>
      </c>
      <c r="H23" s="98">
        <f t="shared" si="1"/>
        <v>6.7448311462989876</v>
      </c>
      <c r="I23" s="286"/>
      <c r="J23" s="298"/>
      <c r="K23" s="298"/>
    </row>
    <row r="24" spans="1:11" x14ac:dyDescent="0.25">
      <c r="A24" s="271"/>
      <c r="B24" s="240"/>
      <c r="C24" s="225"/>
      <c r="D24" s="14" t="s">
        <v>58</v>
      </c>
      <c r="E24" s="321"/>
      <c r="F24" s="66" t="s">
        <v>89</v>
      </c>
      <c r="G24" s="81">
        <v>104785</v>
      </c>
      <c r="H24" s="98">
        <f t="shared" si="1"/>
        <v>0.9115506608948899</v>
      </c>
      <c r="I24" s="286"/>
      <c r="J24" s="298"/>
      <c r="K24" s="298"/>
    </row>
    <row r="25" spans="1:11" x14ac:dyDescent="0.25">
      <c r="A25" s="271"/>
      <c r="B25" s="240"/>
      <c r="C25" s="225"/>
      <c r="D25" s="14" t="s">
        <v>57</v>
      </c>
      <c r="E25" s="321"/>
      <c r="F25" s="66" t="s">
        <v>88</v>
      </c>
      <c r="G25" s="81">
        <v>8077763</v>
      </c>
      <c r="H25" s="98">
        <f t="shared" si="1"/>
        <v>70.270460478143704</v>
      </c>
      <c r="I25" s="286"/>
      <c r="J25" s="298"/>
      <c r="K25" s="298"/>
    </row>
    <row r="26" spans="1:11" x14ac:dyDescent="0.25">
      <c r="A26" s="271"/>
      <c r="B26" s="240"/>
      <c r="C26" s="225"/>
      <c r="D26" s="14" t="s">
        <v>56</v>
      </c>
      <c r="E26" s="321"/>
      <c r="F26" s="66" t="s">
        <v>90</v>
      </c>
      <c r="G26" s="81">
        <v>90713</v>
      </c>
      <c r="H26" s="98">
        <f t="shared" si="1"/>
        <v>0.78913484851608673</v>
      </c>
      <c r="I26" s="286"/>
      <c r="J26" s="298"/>
      <c r="K26" s="298"/>
    </row>
    <row r="27" spans="1:11" ht="15.75" thickBot="1" x14ac:dyDescent="0.3">
      <c r="A27" s="271"/>
      <c r="B27" s="240"/>
      <c r="C27" s="225"/>
      <c r="D27" s="14"/>
      <c r="E27" s="321"/>
      <c r="F27" s="194" t="s">
        <v>85</v>
      </c>
      <c r="G27" s="87">
        <f>SUM(G17:G26)</f>
        <v>11495247</v>
      </c>
      <c r="H27" s="179"/>
      <c r="I27" s="286"/>
      <c r="J27" s="298"/>
      <c r="K27" s="298"/>
    </row>
    <row r="28" spans="1:11" x14ac:dyDescent="0.25">
      <c r="A28" s="271"/>
      <c r="B28" s="239" t="s">
        <v>55</v>
      </c>
      <c r="C28" s="376" t="s">
        <v>2</v>
      </c>
      <c r="D28" s="14" t="s">
        <v>54</v>
      </c>
      <c r="E28" s="320" t="s">
        <v>84</v>
      </c>
      <c r="F28" s="177" t="s">
        <v>183</v>
      </c>
      <c r="G28" s="85">
        <v>7879</v>
      </c>
      <c r="H28" s="97">
        <f t="shared" ref="H28:H35" si="2">G28/$G$38*100</f>
        <v>6.8541371925283548E-2</v>
      </c>
      <c r="I28" s="301">
        <f>G28+G30+G31+G32+G33+G34+G35</f>
        <v>11495218</v>
      </c>
      <c r="J28" s="292">
        <f>G38</f>
        <v>11495247</v>
      </c>
      <c r="K28" s="369">
        <f>I28/J28*100</f>
        <v>99.99974772181929</v>
      </c>
    </row>
    <row r="29" spans="1:11" x14ac:dyDescent="0.25">
      <c r="A29" s="271"/>
      <c r="B29" s="240"/>
      <c r="C29" s="377"/>
      <c r="D29" s="14" t="s">
        <v>53</v>
      </c>
      <c r="E29" s="321"/>
      <c r="F29" s="196" t="s">
        <v>184</v>
      </c>
      <c r="G29" s="87">
        <v>8</v>
      </c>
      <c r="H29" s="98">
        <f t="shared" si="2"/>
        <v>6.959398088618713E-5</v>
      </c>
      <c r="I29" s="301"/>
      <c r="J29" s="292"/>
      <c r="K29" s="370"/>
    </row>
    <row r="30" spans="1:11" x14ac:dyDescent="0.25">
      <c r="A30" s="271"/>
      <c r="B30" s="240"/>
      <c r="C30" s="377"/>
      <c r="D30" s="13" t="s">
        <v>52</v>
      </c>
      <c r="E30" s="321"/>
      <c r="F30" s="178" t="s">
        <v>185</v>
      </c>
      <c r="G30" s="87">
        <v>7097567</v>
      </c>
      <c r="H30" s="98">
        <f t="shared" si="2"/>
        <v>61.743492767054079</v>
      </c>
      <c r="I30" s="301"/>
      <c r="J30" s="292"/>
      <c r="K30" s="370"/>
    </row>
    <row r="31" spans="1:11" x14ac:dyDescent="0.25">
      <c r="A31" s="271"/>
      <c r="B31" s="240"/>
      <c r="C31" s="377"/>
      <c r="D31" s="14" t="s">
        <v>51</v>
      </c>
      <c r="E31" s="321"/>
      <c r="F31" s="178" t="s">
        <v>186</v>
      </c>
      <c r="G31" s="87">
        <v>10420</v>
      </c>
      <c r="H31" s="98">
        <f t="shared" si="2"/>
        <v>9.0646160104258744E-2</v>
      </c>
      <c r="I31" s="301"/>
      <c r="J31" s="292"/>
      <c r="K31" s="370"/>
    </row>
    <row r="32" spans="1:11" x14ac:dyDescent="0.25">
      <c r="A32" s="271"/>
      <c r="B32" s="240"/>
      <c r="C32" s="377"/>
      <c r="D32" s="13" t="s">
        <v>50</v>
      </c>
      <c r="E32" s="321"/>
      <c r="F32" s="178" t="s">
        <v>187</v>
      </c>
      <c r="G32" s="87">
        <v>16759</v>
      </c>
      <c r="H32" s="98">
        <f t="shared" si="2"/>
        <v>0.14579069070895129</v>
      </c>
      <c r="I32" s="301"/>
      <c r="J32" s="292"/>
      <c r="K32" s="370"/>
    </row>
    <row r="33" spans="1:11" x14ac:dyDescent="0.25">
      <c r="A33" s="271"/>
      <c r="B33" s="240"/>
      <c r="C33" s="377"/>
      <c r="D33" s="13" t="s">
        <v>49</v>
      </c>
      <c r="E33" s="321"/>
      <c r="F33" s="178" t="s">
        <v>188</v>
      </c>
      <c r="G33" s="87">
        <v>42</v>
      </c>
      <c r="H33" s="98">
        <f t="shared" si="2"/>
        <v>3.6536839965248242E-4</v>
      </c>
      <c r="I33" s="301"/>
      <c r="J33" s="292"/>
      <c r="K33" s="370"/>
    </row>
    <row r="34" spans="1:11" x14ac:dyDescent="0.25">
      <c r="A34" s="271"/>
      <c r="B34" s="240"/>
      <c r="C34" s="377"/>
      <c r="D34" s="13" t="s">
        <v>48</v>
      </c>
      <c r="E34" s="321"/>
      <c r="F34" s="178" t="s">
        <v>189</v>
      </c>
      <c r="G34" s="87">
        <v>2176811</v>
      </c>
      <c r="H34" s="98">
        <f t="shared" si="2"/>
        <v>18.936617890855238</v>
      </c>
      <c r="I34" s="301"/>
      <c r="J34" s="292"/>
      <c r="K34" s="370"/>
    </row>
    <row r="35" spans="1:11" x14ac:dyDescent="0.25">
      <c r="A35" s="271"/>
      <c r="B35" s="240"/>
      <c r="C35" s="377"/>
      <c r="D35" s="13" t="s">
        <v>47</v>
      </c>
      <c r="E35" s="321"/>
      <c r="F35" s="178" t="s">
        <v>190</v>
      </c>
      <c r="G35" s="87">
        <v>2185740</v>
      </c>
      <c r="H35" s="98">
        <f t="shared" si="2"/>
        <v>19.014293472771833</v>
      </c>
      <c r="I35" s="301"/>
      <c r="J35" s="292"/>
      <c r="K35" s="370"/>
    </row>
    <row r="36" spans="1:11" x14ac:dyDescent="0.25">
      <c r="A36" s="271"/>
      <c r="B36" s="240"/>
      <c r="C36" s="377"/>
      <c r="D36" s="13" t="s">
        <v>46</v>
      </c>
      <c r="E36" s="321"/>
      <c r="F36" t="s">
        <v>245</v>
      </c>
      <c r="G36">
        <v>21</v>
      </c>
      <c r="H36" s="179"/>
      <c r="I36" s="301"/>
      <c r="J36" s="292"/>
      <c r="K36" s="370"/>
    </row>
    <row r="37" spans="1:11" x14ac:dyDescent="0.25">
      <c r="A37" s="271"/>
      <c r="B37" s="240"/>
      <c r="C37" s="377"/>
      <c r="D37" s="13" t="s">
        <v>45</v>
      </c>
      <c r="E37" s="321"/>
      <c r="F37" s="178"/>
      <c r="H37" s="179"/>
      <c r="I37" s="301"/>
      <c r="J37" s="292"/>
      <c r="K37" s="370"/>
    </row>
    <row r="38" spans="1:11" ht="15.75" thickBot="1" x14ac:dyDescent="0.3">
      <c r="A38" s="271"/>
      <c r="B38" s="241"/>
      <c r="C38" s="377"/>
      <c r="D38" s="13" t="s">
        <v>44</v>
      </c>
      <c r="E38" s="321"/>
      <c r="F38" s="178" t="s">
        <v>85</v>
      </c>
      <c r="G38" s="87">
        <f>SUM(G28:G37)</f>
        <v>11495247</v>
      </c>
      <c r="H38" s="179"/>
      <c r="I38" s="301"/>
      <c r="J38" s="292"/>
      <c r="K38" s="370"/>
    </row>
    <row r="39" spans="1:11" s="193" customFormat="1" x14ac:dyDescent="0.25">
      <c r="A39" s="271"/>
      <c r="B39" s="191" t="s">
        <v>43</v>
      </c>
      <c r="C39" s="198" t="s">
        <v>1</v>
      </c>
      <c r="D39" s="195" t="s">
        <v>42</v>
      </c>
      <c r="E39" s="378"/>
      <c r="F39" s="379"/>
      <c r="G39" s="379"/>
      <c r="H39" s="379"/>
      <c r="I39" s="379"/>
      <c r="J39" s="379"/>
      <c r="K39" s="380"/>
    </row>
    <row r="40" spans="1:11" s="193" customFormat="1" ht="15.75" thickBot="1" x14ac:dyDescent="0.3">
      <c r="A40" s="271"/>
      <c r="B40" s="197" t="s">
        <v>131</v>
      </c>
      <c r="C40" s="199" t="s">
        <v>1</v>
      </c>
      <c r="D40" s="192" t="s">
        <v>0</v>
      </c>
      <c r="E40" s="381"/>
      <c r="F40" s="382"/>
      <c r="G40" s="382"/>
      <c r="H40" s="382"/>
      <c r="I40" s="382"/>
      <c r="J40" s="382"/>
      <c r="K40" s="383"/>
    </row>
    <row r="41" spans="1:11" ht="15" customHeight="1" x14ac:dyDescent="0.25">
      <c r="A41" s="271"/>
      <c r="B41" s="362" t="s">
        <v>132</v>
      </c>
      <c r="C41" s="236" t="s">
        <v>2</v>
      </c>
      <c r="D41" s="15" t="s">
        <v>133</v>
      </c>
      <c r="E41" s="320" t="s">
        <v>84</v>
      </c>
      <c r="F41" s="177">
        <v>990103</v>
      </c>
      <c r="G41" s="85">
        <v>15429</v>
      </c>
      <c r="H41" s="97">
        <f>G41/$G$54*100</f>
        <v>0.13422069138662268</v>
      </c>
      <c r="I41" s="286">
        <v>1</v>
      </c>
      <c r="J41" s="298">
        <v>1</v>
      </c>
      <c r="K41" s="298">
        <v>1</v>
      </c>
    </row>
    <row r="42" spans="1:11" x14ac:dyDescent="0.25">
      <c r="A42" s="271"/>
      <c r="B42" s="363"/>
      <c r="C42" s="237"/>
      <c r="D42" s="15" t="s">
        <v>134</v>
      </c>
      <c r="E42" s="321"/>
      <c r="F42" s="178"/>
      <c r="H42" s="98">
        <f t="shared" ref="H42:H53" si="3">G42/$G$54*100</f>
        <v>0</v>
      </c>
      <c r="I42" s="286"/>
      <c r="J42" s="298"/>
      <c r="K42" s="298"/>
    </row>
    <row r="43" spans="1:11" x14ac:dyDescent="0.25">
      <c r="A43" s="271"/>
      <c r="B43" s="363"/>
      <c r="C43" s="237"/>
      <c r="D43" s="15" t="s">
        <v>135</v>
      </c>
      <c r="E43" s="321"/>
      <c r="F43" s="178">
        <v>990203</v>
      </c>
      <c r="G43" s="87">
        <v>1450267</v>
      </c>
      <c r="H43" s="98">
        <f t="shared" si="3"/>
        <v>12.616231734733493</v>
      </c>
      <c r="I43" s="286"/>
      <c r="J43" s="298"/>
      <c r="K43" s="298"/>
    </row>
    <row r="44" spans="1:11" x14ac:dyDescent="0.25">
      <c r="A44" s="271"/>
      <c r="B44" s="363"/>
      <c r="C44" s="237"/>
      <c r="D44" s="15" t="s">
        <v>136</v>
      </c>
      <c r="E44" s="321"/>
      <c r="F44" s="178">
        <v>990212</v>
      </c>
      <c r="G44" s="87">
        <v>1394099</v>
      </c>
      <c r="H44" s="98">
        <f t="shared" si="3"/>
        <v>12.127612394931575</v>
      </c>
      <c r="I44" s="286"/>
      <c r="J44" s="298"/>
      <c r="K44" s="298"/>
    </row>
    <row r="45" spans="1:11" x14ac:dyDescent="0.25">
      <c r="A45" s="271"/>
      <c r="B45" s="363"/>
      <c r="C45" s="237"/>
      <c r="D45" s="15" t="s">
        <v>137</v>
      </c>
      <c r="E45" s="321"/>
      <c r="F45" s="178">
        <v>997101</v>
      </c>
      <c r="G45" s="87">
        <v>378798</v>
      </c>
      <c r="H45" s="98">
        <f t="shared" si="3"/>
        <v>3.2952575964657393</v>
      </c>
      <c r="I45" s="286"/>
      <c r="J45" s="298"/>
      <c r="K45" s="298"/>
    </row>
    <row r="46" spans="1:11" x14ac:dyDescent="0.25">
      <c r="A46" s="271"/>
      <c r="B46" s="363"/>
      <c r="C46" s="237"/>
      <c r="D46" s="15" t="s">
        <v>138</v>
      </c>
      <c r="E46" s="321"/>
      <c r="F46" s="178">
        <v>997102</v>
      </c>
      <c r="G46" s="87">
        <v>324229</v>
      </c>
      <c r="H46" s="98">
        <f t="shared" si="3"/>
        <v>2.8205483535934461</v>
      </c>
      <c r="I46" s="286"/>
      <c r="J46" s="298"/>
      <c r="K46" s="298"/>
    </row>
    <row r="47" spans="1:11" x14ac:dyDescent="0.25">
      <c r="A47" s="271"/>
      <c r="B47" s="363"/>
      <c r="C47" s="237"/>
      <c r="D47" s="15" t="s">
        <v>139</v>
      </c>
      <c r="E47" s="321"/>
      <c r="F47" s="178">
        <v>997103</v>
      </c>
      <c r="G47" s="87">
        <v>1249607</v>
      </c>
      <c r="H47" s="98">
        <f t="shared" si="3"/>
        <v>10.870640709155706</v>
      </c>
      <c r="I47" s="286"/>
      <c r="J47" s="298"/>
      <c r="K47" s="298"/>
    </row>
    <row r="48" spans="1:11" x14ac:dyDescent="0.25">
      <c r="A48" s="271"/>
      <c r="B48" s="363"/>
      <c r="C48" s="237"/>
      <c r="D48" s="15" t="s">
        <v>140</v>
      </c>
      <c r="E48" s="321"/>
      <c r="F48" s="178">
        <v>997104</v>
      </c>
      <c r="G48" s="87">
        <v>209296</v>
      </c>
      <c r="H48" s="98">
        <f t="shared" si="3"/>
        <v>1.8207177279444278</v>
      </c>
      <c r="I48" s="286"/>
      <c r="J48" s="298"/>
      <c r="K48" s="298"/>
    </row>
    <row r="49" spans="1:11" x14ac:dyDescent="0.25">
      <c r="A49" s="271"/>
      <c r="B49" s="363"/>
      <c r="C49" s="237"/>
      <c r="D49" s="15" t="s">
        <v>141</v>
      </c>
      <c r="E49" s="321"/>
      <c r="F49" s="178">
        <v>997105</v>
      </c>
      <c r="G49" s="87">
        <v>110117</v>
      </c>
      <c r="H49" s="98">
        <f t="shared" si="3"/>
        <v>0.95793504915553362</v>
      </c>
      <c r="I49" s="286"/>
      <c r="J49" s="298"/>
      <c r="K49" s="298"/>
    </row>
    <row r="50" spans="1:11" x14ac:dyDescent="0.25">
      <c r="A50" s="271"/>
      <c r="B50" s="363"/>
      <c r="C50" s="237"/>
      <c r="D50" s="15" t="s">
        <v>142</v>
      </c>
      <c r="E50" s="321"/>
      <c r="F50" s="178"/>
      <c r="H50" s="98">
        <f t="shared" si="3"/>
        <v>0</v>
      </c>
      <c r="I50" s="286"/>
      <c r="J50" s="298"/>
      <c r="K50" s="298"/>
    </row>
    <row r="51" spans="1:11" x14ac:dyDescent="0.25">
      <c r="A51" s="271"/>
      <c r="B51" s="363"/>
      <c r="C51" s="237"/>
      <c r="D51" s="15" t="s">
        <v>143</v>
      </c>
      <c r="E51" s="321"/>
      <c r="F51" s="178">
        <v>997300</v>
      </c>
      <c r="G51" s="87">
        <v>2577424</v>
      </c>
      <c r="H51" s="98">
        <f t="shared" si="3"/>
        <v>22.421649573949999</v>
      </c>
      <c r="I51" s="286"/>
      <c r="J51" s="298"/>
      <c r="K51" s="298"/>
    </row>
    <row r="52" spans="1:11" x14ac:dyDescent="0.25">
      <c r="A52" s="271"/>
      <c r="B52" s="363"/>
      <c r="C52" s="237"/>
      <c r="D52" s="15" t="s">
        <v>144</v>
      </c>
      <c r="E52" s="321"/>
      <c r="F52" s="178">
        <v>997301</v>
      </c>
      <c r="G52" s="87">
        <v>163190</v>
      </c>
      <c r="H52" s="98">
        <f t="shared" si="3"/>
        <v>1.4196302176021098</v>
      </c>
      <c r="I52" s="286"/>
      <c r="J52" s="298"/>
      <c r="K52" s="298"/>
    </row>
    <row r="53" spans="1:11" x14ac:dyDescent="0.25">
      <c r="A53" s="271"/>
      <c r="B53" s="363"/>
      <c r="C53" s="237"/>
      <c r="D53" s="15" t="s">
        <v>145</v>
      </c>
      <c r="E53" s="321"/>
      <c r="F53" s="178">
        <v>997310</v>
      </c>
      <c r="G53" s="87">
        <v>3622791</v>
      </c>
      <c r="H53" s="98">
        <f t="shared" si="3"/>
        <v>31.515555951081346</v>
      </c>
      <c r="I53" s="286"/>
      <c r="J53" s="298"/>
      <c r="K53" s="298"/>
    </row>
    <row r="54" spans="1:11" ht="15.75" thickBot="1" x14ac:dyDescent="0.3">
      <c r="A54" s="271"/>
      <c r="B54" s="364"/>
      <c r="C54" s="238"/>
      <c r="D54" s="15"/>
      <c r="E54" s="322"/>
      <c r="F54" s="176"/>
      <c r="G54" s="88">
        <f>SUM(G41:G53)</f>
        <v>11495247</v>
      </c>
      <c r="H54" s="89"/>
      <c r="I54" s="286"/>
      <c r="J54" s="298"/>
      <c r="K54" s="298"/>
    </row>
    <row r="55" spans="1:11" ht="15" customHeight="1" x14ac:dyDescent="0.25">
      <c r="A55" s="271"/>
      <c r="B55" s="270" t="s">
        <v>146</v>
      </c>
      <c r="C55" s="236" t="s">
        <v>2</v>
      </c>
      <c r="D55" s="6" t="s">
        <v>147</v>
      </c>
      <c r="E55" s="320" t="s">
        <v>84</v>
      </c>
      <c r="F55" s="177">
        <v>1</v>
      </c>
      <c r="G55" s="85">
        <v>11461240</v>
      </c>
      <c r="H55" s="97">
        <f>G55/$G$58*100</f>
        <v>99.704164686500434</v>
      </c>
      <c r="I55" s="285">
        <v>1</v>
      </c>
      <c r="J55" s="297">
        <v>1</v>
      </c>
      <c r="K55" s="297">
        <v>1</v>
      </c>
    </row>
    <row r="56" spans="1:11" x14ac:dyDescent="0.25">
      <c r="A56" s="271"/>
      <c r="B56" s="271"/>
      <c r="C56" s="237"/>
      <c r="D56" s="5" t="s">
        <v>148</v>
      </c>
      <c r="E56" s="321"/>
      <c r="F56" s="178">
        <v>2</v>
      </c>
      <c r="G56" s="87">
        <v>5418</v>
      </c>
      <c r="H56" s="98">
        <f t="shared" ref="H56:H57" si="4">G56/$G$58*100</f>
        <v>4.7132523555170239E-2</v>
      </c>
      <c r="I56" s="286"/>
      <c r="J56" s="298"/>
      <c r="K56" s="298"/>
    </row>
    <row r="57" spans="1:11" x14ac:dyDescent="0.25">
      <c r="A57" s="271"/>
      <c r="B57" s="271"/>
      <c r="C57" s="237"/>
      <c r="D57" s="5" t="s">
        <v>149</v>
      </c>
      <c r="E57" s="321"/>
      <c r="F57" s="178">
        <v>3</v>
      </c>
      <c r="G57" s="87">
        <v>28589</v>
      </c>
      <c r="H57" s="98">
        <f t="shared" si="4"/>
        <v>0.24870278994440051</v>
      </c>
      <c r="I57" s="286"/>
      <c r="J57" s="298"/>
      <c r="K57" s="298"/>
    </row>
    <row r="58" spans="1:11" ht="15.75" thickBot="1" x14ac:dyDescent="0.3">
      <c r="A58" s="271"/>
      <c r="B58" s="272"/>
      <c r="C58" s="238"/>
      <c r="D58" s="7"/>
      <c r="E58" s="322"/>
      <c r="F58" s="176"/>
      <c r="G58" s="88">
        <f>SUM(G55:G57)</f>
        <v>11495247</v>
      </c>
      <c r="H58" s="89"/>
      <c r="I58" s="287"/>
      <c r="J58" s="299"/>
      <c r="K58" s="299"/>
    </row>
    <row r="59" spans="1:11" x14ac:dyDescent="0.25">
      <c r="A59" s="271"/>
      <c r="B59" s="371" t="s">
        <v>150</v>
      </c>
      <c r="C59" s="236" t="s">
        <v>2</v>
      </c>
      <c r="D59" s="108" t="s">
        <v>151</v>
      </c>
      <c r="E59" s="320" t="s">
        <v>84</v>
      </c>
      <c r="F59" s="201">
        <v>1</v>
      </c>
      <c r="G59" s="202">
        <v>2530818</v>
      </c>
      <c r="H59" s="203">
        <f>G59/$G$64*100</f>
        <v>22.016212439802292</v>
      </c>
      <c r="I59" s="285">
        <v>1</v>
      </c>
      <c r="J59" s="297">
        <v>1</v>
      </c>
      <c r="K59" s="297">
        <v>1</v>
      </c>
    </row>
    <row r="60" spans="1:11" x14ac:dyDescent="0.25">
      <c r="A60" s="271"/>
      <c r="B60" s="372"/>
      <c r="C60" s="237"/>
      <c r="D60" s="109" t="s">
        <v>152</v>
      </c>
      <c r="E60" s="321"/>
      <c r="F60" s="204">
        <v>2</v>
      </c>
      <c r="G60" s="190">
        <v>3609695</v>
      </c>
      <c r="H60" s="205">
        <f t="shared" ref="H60:H62" si="5">G60/$G$64*100</f>
        <v>31.401630604370656</v>
      </c>
      <c r="I60" s="286"/>
      <c r="J60" s="298"/>
      <c r="K60" s="298"/>
    </row>
    <row r="61" spans="1:11" x14ac:dyDescent="0.25">
      <c r="A61" s="271"/>
      <c r="B61" s="372"/>
      <c r="C61" s="237"/>
      <c r="D61" s="109" t="s">
        <v>153</v>
      </c>
      <c r="E61" s="321"/>
      <c r="F61" s="204">
        <v>3</v>
      </c>
      <c r="G61" s="190">
        <v>5289338</v>
      </c>
      <c r="H61" s="205">
        <f t="shared" si="5"/>
        <v>46.013260959072909</v>
      </c>
      <c r="I61" s="286"/>
      <c r="J61" s="298"/>
      <c r="K61" s="298"/>
    </row>
    <row r="62" spans="1:11" x14ac:dyDescent="0.25">
      <c r="A62" s="271"/>
      <c r="B62" s="372"/>
      <c r="C62" s="237"/>
      <c r="D62" s="109" t="s">
        <v>154</v>
      </c>
      <c r="E62" s="321"/>
      <c r="F62" s="204">
        <v>4</v>
      </c>
      <c r="G62" s="190">
        <v>64629</v>
      </c>
      <c r="H62" s="205">
        <f t="shared" si="5"/>
        <v>0.56222367383667349</v>
      </c>
      <c r="I62" s="286"/>
      <c r="J62" s="298"/>
      <c r="K62" s="298"/>
    </row>
    <row r="63" spans="1:11" x14ac:dyDescent="0.25">
      <c r="A63" s="271"/>
      <c r="B63" s="372"/>
      <c r="C63" s="237"/>
      <c r="D63" s="109" t="s">
        <v>191</v>
      </c>
      <c r="E63" s="321"/>
      <c r="F63" s="204">
        <v>5</v>
      </c>
      <c r="G63" s="190">
        <v>767</v>
      </c>
      <c r="H63" s="205">
        <f>G63/$G$64*100</f>
        <v>6.672322917463191E-3</v>
      </c>
      <c r="I63" s="286"/>
      <c r="J63" s="298"/>
      <c r="K63" s="298"/>
    </row>
    <row r="64" spans="1:11" ht="15.75" thickBot="1" x14ac:dyDescent="0.3">
      <c r="A64" s="271"/>
      <c r="B64" s="373"/>
      <c r="C64" s="238"/>
      <c r="D64" s="110"/>
      <c r="E64" s="322"/>
      <c r="F64" s="206"/>
      <c r="G64" s="207">
        <f>SUM(G59:G63)</f>
        <v>11495247</v>
      </c>
      <c r="H64" s="208"/>
      <c r="I64" s="287"/>
      <c r="J64" s="299"/>
      <c r="K64" s="299"/>
    </row>
    <row r="65" spans="1:11" x14ac:dyDescent="0.25">
      <c r="A65" s="310"/>
      <c r="B65" s="362" t="s">
        <v>155</v>
      </c>
      <c r="C65" s="338" t="s">
        <v>2</v>
      </c>
      <c r="D65" s="6" t="s">
        <v>156</v>
      </c>
      <c r="E65" s="320" t="s">
        <v>84</v>
      </c>
      <c r="F65" s="209">
        <v>0</v>
      </c>
      <c r="G65" s="85">
        <v>6899785</v>
      </c>
      <c r="H65" s="97">
        <f>G65/$G$64*100</f>
        <v>60.022938176100084</v>
      </c>
      <c r="I65" s="297">
        <f>SUM(G66:G70)</f>
        <v>4595462</v>
      </c>
      <c r="J65" s="285">
        <f>G71</f>
        <v>11495247</v>
      </c>
      <c r="K65" s="288">
        <f>I65/J65*100</f>
        <v>39.977061823899909</v>
      </c>
    </row>
    <row r="66" spans="1:11" x14ac:dyDescent="0.25">
      <c r="A66" s="310"/>
      <c r="B66" s="363"/>
      <c r="C66" s="339"/>
      <c r="D66" s="5" t="s">
        <v>157</v>
      </c>
      <c r="E66" s="321"/>
      <c r="F66" s="178">
        <v>1</v>
      </c>
      <c r="G66" s="87">
        <v>25085</v>
      </c>
      <c r="H66" s="98">
        <f t="shared" ref="H66:H70" si="6">G66/$G$64*100</f>
        <v>0.21822062631625053</v>
      </c>
      <c r="I66" s="298"/>
      <c r="J66" s="286"/>
      <c r="K66" s="289"/>
    </row>
    <row r="67" spans="1:11" x14ac:dyDescent="0.25">
      <c r="A67" s="310"/>
      <c r="B67" s="363"/>
      <c r="C67" s="339"/>
      <c r="D67" s="5" t="s">
        <v>158</v>
      </c>
      <c r="E67" s="321"/>
      <c r="F67" s="178">
        <v>2</v>
      </c>
      <c r="G67" s="87">
        <v>26958</v>
      </c>
      <c r="H67" s="98">
        <f t="shared" si="6"/>
        <v>0.23451431709122908</v>
      </c>
      <c r="I67" s="298"/>
      <c r="J67" s="286"/>
      <c r="K67" s="289"/>
    </row>
    <row r="68" spans="1:11" x14ac:dyDescent="0.25">
      <c r="A68" s="310"/>
      <c r="B68" s="363"/>
      <c r="C68" s="339"/>
      <c r="D68" s="5" t="s">
        <v>159</v>
      </c>
      <c r="E68" s="321"/>
      <c r="F68" s="178">
        <v>3</v>
      </c>
      <c r="G68" s="87">
        <v>2488968</v>
      </c>
      <c r="H68" s="98">
        <f t="shared" si="6"/>
        <v>21.652148927291428</v>
      </c>
      <c r="I68" s="298"/>
      <c r="J68" s="286"/>
      <c r="K68" s="289"/>
    </row>
    <row r="69" spans="1:11" x14ac:dyDescent="0.25">
      <c r="A69" s="310"/>
      <c r="B69" s="363"/>
      <c r="C69" s="339"/>
      <c r="D69" s="5" t="s">
        <v>160</v>
      </c>
      <c r="E69" s="321"/>
      <c r="F69" s="178">
        <v>4</v>
      </c>
      <c r="G69" s="87">
        <v>706</v>
      </c>
      <c r="H69" s="98">
        <f t="shared" si="6"/>
        <v>6.141668813206015E-3</v>
      </c>
      <c r="I69" s="298"/>
      <c r="J69" s="286"/>
      <c r="K69" s="289"/>
    </row>
    <row r="70" spans="1:11" x14ac:dyDescent="0.25">
      <c r="A70" s="310"/>
      <c r="B70" s="363"/>
      <c r="C70" s="339"/>
      <c r="D70" s="5"/>
      <c r="E70" s="321"/>
      <c r="F70" s="178">
        <v>5</v>
      </c>
      <c r="G70" s="87">
        <v>2053745</v>
      </c>
      <c r="H70" s="98">
        <f t="shared" si="6"/>
        <v>17.8660362843878</v>
      </c>
      <c r="I70" s="298"/>
      <c r="J70" s="286"/>
      <c r="K70" s="289"/>
    </row>
    <row r="71" spans="1:11" ht="15.75" thickBot="1" x14ac:dyDescent="0.3">
      <c r="A71" s="310"/>
      <c r="B71" s="364"/>
      <c r="C71" s="340"/>
      <c r="D71" s="7"/>
      <c r="E71" s="322"/>
      <c r="F71" s="211" t="s">
        <v>85</v>
      </c>
      <c r="G71" s="88">
        <f>SUM(G65:G70)</f>
        <v>11495247</v>
      </c>
      <c r="H71" s="99"/>
      <c r="I71" s="299"/>
      <c r="J71" s="287"/>
      <c r="K71" s="290"/>
    </row>
    <row r="72" spans="1:11" x14ac:dyDescent="0.25">
      <c r="A72" s="310"/>
      <c r="B72" s="362" t="s">
        <v>11</v>
      </c>
      <c r="C72" s="338" t="s">
        <v>10</v>
      </c>
      <c r="D72" s="236" t="s">
        <v>240</v>
      </c>
      <c r="E72" s="320" t="s">
        <v>84</v>
      </c>
      <c r="F72" s="366" t="s">
        <v>233</v>
      </c>
      <c r="G72" s="367"/>
      <c r="H72" s="368"/>
      <c r="I72" s="42"/>
      <c r="J72" s="42"/>
      <c r="K72" s="54"/>
    </row>
    <row r="73" spans="1:11" x14ac:dyDescent="0.25">
      <c r="A73" s="310"/>
      <c r="B73" s="363"/>
      <c r="C73" s="339"/>
      <c r="D73" s="237"/>
      <c r="E73" s="321"/>
      <c r="F73" s="178" t="s">
        <v>225</v>
      </c>
      <c r="G73" s="87">
        <v>3361233</v>
      </c>
      <c r="H73" s="98">
        <f>G73/$G$71*100</f>
        <v>29.240198144502681</v>
      </c>
      <c r="I73" s="218"/>
      <c r="J73" s="218"/>
      <c r="K73" s="221"/>
    </row>
    <row r="74" spans="1:11" x14ac:dyDescent="0.25">
      <c r="A74" s="310"/>
      <c r="B74" s="363"/>
      <c r="C74" s="339"/>
      <c r="D74" s="237"/>
      <c r="E74" s="321"/>
      <c r="F74" s="178" t="s">
        <v>224</v>
      </c>
      <c r="G74" s="87">
        <v>2278834</v>
      </c>
      <c r="H74" s="98">
        <f t="shared" ref="H74:H83" si="7">G74/$G$71*100</f>
        <v>19.824141229849172</v>
      </c>
      <c r="I74" s="218"/>
      <c r="J74" s="218"/>
      <c r="K74" s="221"/>
    </row>
    <row r="75" spans="1:11" x14ac:dyDescent="0.25">
      <c r="A75" s="310"/>
      <c r="B75" s="363"/>
      <c r="C75" s="339"/>
      <c r="D75" s="237"/>
      <c r="E75" s="321"/>
      <c r="F75" s="178">
        <v>0</v>
      </c>
      <c r="G75" s="87">
        <v>2807252</v>
      </c>
      <c r="H75" s="98">
        <f t="shared" si="7"/>
        <v>24.420980253838824</v>
      </c>
      <c r="I75" s="218"/>
      <c r="J75" s="218"/>
      <c r="K75" s="221"/>
    </row>
    <row r="76" spans="1:11" x14ac:dyDescent="0.25">
      <c r="A76" s="310"/>
      <c r="B76" s="363"/>
      <c r="C76" s="339"/>
      <c r="D76" s="237"/>
      <c r="E76" s="321"/>
      <c r="F76" s="178" t="s">
        <v>238</v>
      </c>
      <c r="G76" s="87">
        <v>1106159</v>
      </c>
      <c r="H76" s="98">
        <f t="shared" si="7"/>
        <v>9.6227510378854841</v>
      </c>
      <c r="I76" s="218"/>
      <c r="J76" s="218"/>
      <c r="K76" s="221"/>
    </row>
    <row r="77" spans="1:11" x14ac:dyDescent="0.25">
      <c r="A77" s="310"/>
      <c r="B77" s="363"/>
      <c r="C77" s="339"/>
      <c r="D77" s="237"/>
      <c r="E77" s="321"/>
      <c r="F77" s="178" t="s">
        <v>237</v>
      </c>
      <c r="G77" s="87">
        <v>510343</v>
      </c>
      <c r="H77" s="98">
        <f t="shared" si="7"/>
        <v>4.4396001234249249</v>
      </c>
      <c r="I77" s="218"/>
      <c r="J77" s="218"/>
      <c r="K77" s="221"/>
    </row>
    <row r="78" spans="1:11" x14ac:dyDescent="0.25">
      <c r="A78" s="310"/>
      <c r="B78" s="363"/>
      <c r="C78" s="339"/>
      <c r="D78" s="237"/>
      <c r="E78" s="321"/>
      <c r="F78" s="178" t="s">
        <v>222</v>
      </c>
      <c r="G78" s="87">
        <v>295699</v>
      </c>
      <c r="H78" s="98">
        <f t="shared" si="7"/>
        <v>2.5723588192580813</v>
      </c>
      <c r="I78" s="218"/>
      <c r="J78" s="218"/>
      <c r="K78" s="221"/>
    </row>
    <row r="79" spans="1:11" x14ac:dyDescent="0.25">
      <c r="A79" s="310"/>
      <c r="B79" s="363"/>
      <c r="C79" s="339"/>
      <c r="D79" s="237"/>
      <c r="E79" s="321"/>
      <c r="F79" s="178" t="s">
        <v>223</v>
      </c>
      <c r="G79" s="87">
        <v>226841</v>
      </c>
      <c r="H79" s="98">
        <f t="shared" si="7"/>
        <v>1.9733460272754471</v>
      </c>
      <c r="I79" s="218"/>
      <c r="J79" s="218"/>
      <c r="K79" s="221"/>
    </row>
    <row r="80" spans="1:11" x14ac:dyDescent="0.25">
      <c r="A80" s="310"/>
      <c r="B80" s="363"/>
      <c r="C80" s="339"/>
      <c r="D80" s="237"/>
      <c r="E80" s="321"/>
      <c r="F80" s="178" t="s">
        <v>230</v>
      </c>
      <c r="G80" s="87">
        <v>142745</v>
      </c>
      <c r="H80" s="98">
        <f t="shared" si="7"/>
        <v>1.2417741001998479</v>
      </c>
      <c r="I80" s="218"/>
      <c r="J80" s="218"/>
      <c r="K80" s="54"/>
    </row>
    <row r="81" spans="1:11" x14ac:dyDescent="0.25">
      <c r="A81" s="310"/>
      <c r="B81" s="363"/>
      <c r="C81" s="339"/>
      <c r="D81" s="237"/>
      <c r="E81" s="321"/>
      <c r="F81" s="178" t="s">
        <v>239</v>
      </c>
      <c r="G81" s="87">
        <v>216456</v>
      </c>
      <c r="H81" s="98">
        <f t="shared" si="7"/>
        <v>1.8830043408375654</v>
      </c>
      <c r="I81" s="218"/>
      <c r="J81" s="218"/>
      <c r="K81" s="54"/>
    </row>
    <row r="82" spans="1:11" x14ac:dyDescent="0.25">
      <c r="A82" s="310"/>
      <c r="B82" s="363"/>
      <c r="C82" s="339"/>
      <c r="D82" s="237"/>
      <c r="E82" s="321"/>
      <c r="F82" s="178" t="s">
        <v>249</v>
      </c>
      <c r="G82" s="87">
        <v>70559</v>
      </c>
      <c r="H82" s="98">
        <f t="shared" si="7"/>
        <v>0.6138102121685598</v>
      </c>
      <c r="I82" s="218"/>
      <c r="J82" s="218"/>
      <c r="K82" s="54"/>
    </row>
    <row r="83" spans="1:11" ht="15.75" thickBot="1" x14ac:dyDescent="0.3">
      <c r="A83" s="310"/>
      <c r="B83" s="364"/>
      <c r="C83" s="340"/>
      <c r="D83" s="238"/>
      <c r="E83" s="322"/>
      <c r="F83" s="210" t="s">
        <v>85</v>
      </c>
      <c r="G83" s="88">
        <f>SUM(G73:G82)</f>
        <v>11016121</v>
      </c>
      <c r="H83" s="98">
        <f t="shared" si="7"/>
        <v>95.831964289240588</v>
      </c>
      <c r="I83" s="42"/>
      <c r="J83" s="42"/>
      <c r="K83" s="54"/>
    </row>
    <row r="84" spans="1:11" x14ac:dyDescent="0.25">
      <c r="A84" s="271"/>
      <c r="B84" s="362" t="s">
        <v>161</v>
      </c>
      <c r="C84" s="338" t="s">
        <v>10</v>
      </c>
      <c r="D84" s="236" t="s">
        <v>10</v>
      </c>
      <c r="E84" s="139" t="s">
        <v>199</v>
      </c>
      <c r="F84" s="187">
        <v>0</v>
      </c>
      <c r="G84" s="83"/>
      <c r="H84" s="86"/>
      <c r="I84" s="58"/>
      <c r="J84" s="41"/>
      <c r="K84" s="55"/>
    </row>
    <row r="85" spans="1:11" x14ac:dyDescent="0.25">
      <c r="A85" s="271"/>
      <c r="B85" s="363"/>
      <c r="C85" s="339"/>
      <c r="D85" s="237"/>
      <c r="E85" s="39" t="s">
        <v>200</v>
      </c>
      <c r="F85" s="113">
        <v>1</v>
      </c>
      <c r="G85" s="81"/>
      <c r="H85" s="82"/>
      <c r="I85" s="59"/>
      <c r="J85" s="42"/>
      <c r="K85" s="56"/>
    </row>
    <row r="86" spans="1:11" x14ac:dyDescent="0.25">
      <c r="A86" s="271"/>
      <c r="B86" s="363"/>
      <c r="C86" s="339"/>
      <c r="D86" s="237"/>
      <c r="E86" s="39" t="s">
        <v>201</v>
      </c>
      <c r="F86" s="113">
        <v>1</v>
      </c>
      <c r="G86" s="81"/>
      <c r="H86" s="82"/>
      <c r="I86" s="59"/>
      <c r="J86" s="42"/>
      <c r="K86" s="56"/>
    </row>
    <row r="87" spans="1:11" x14ac:dyDescent="0.25">
      <c r="A87" s="271"/>
      <c r="B87" s="363"/>
      <c r="C87" s="339"/>
      <c r="D87" s="237"/>
      <c r="E87" s="39" t="s">
        <v>202</v>
      </c>
      <c r="F87" s="113">
        <v>10576</v>
      </c>
      <c r="G87" s="81"/>
      <c r="H87" s="82"/>
      <c r="I87" s="59"/>
      <c r="J87" s="42"/>
      <c r="K87" s="56"/>
    </row>
    <row r="88" spans="1:11" x14ac:dyDescent="0.25">
      <c r="A88" s="271"/>
      <c r="B88" s="363"/>
      <c r="C88" s="339"/>
      <c r="D88" s="237"/>
      <c r="E88" s="39" t="s">
        <v>203</v>
      </c>
      <c r="F88" s="113">
        <v>58100</v>
      </c>
      <c r="G88" s="81"/>
      <c r="H88" s="82"/>
      <c r="I88" s="59"/>
      <c r="J88" s="42"/>
      <c r="K88" s="56"/>
    </row>
    <row r="89" spans="1:11" ht="15.75" thickBot="1" x14ac:dyDescent="0.3">
      <c r="A89" s="271"/>
      <c r="B89" s="364"/>
      <c r="C89" s="340"/>
      <c r="D89" s="238"/>
      <c r="E89" s="189" t="s">
        <v>204</v>
      </c>
      <c r="F89" s="188">
        <v>17160000</v>
      </c>
      <c r="G89" s="88"/>
      <c r="H89" s="89"/>
      <c r="I89" s="60"/>
      <c r="J89" s="53"/>
      <c r="K89" s="57"/>
    </row>
  </sheetData>
  <mergeCells count="59">
    <mergeCell ref="E72:E83"/>
    <mergeCell ref="E39:K39"/>
    <mergeCell ref="E40:K40"/>
    <mergeCell ref="I59:I64"/>
    <mergeCell ref="J59:J64"/>
    <mergeCell ref="K59:K64"/>
    <mergeCell ref="E41:E54"/>
    <mergeCell ref="A3:D4"/>
    <mergeCell ref="E3:H4"/>
    <mergeCell ref="I4:K4"/>
    <mergeCell ref="A1:O2"/>
    <mergeCell ref="I65:I71"/>
    <mergeCell ref="J65:J71"/>
    <mergeCell ref="K65:K71"/>
    <mergeCell ref="I6:I16"/>
    <mergeCell ref="J6:J16"/>
    <mergeCell ref="K6:K16"/>
    <mergeCell ref="I17:I27"/>
    <mergeCell ref="J17:J27"/>
    <mergeCell ref="K17:K27"/>
    <mergeCell ref="A6:A89"/>
    <mergeCell ref="B28:B38"/>
    <mergeCell ref="C28:C38"/>
    <mergeCell ref="B17:B27"/>
    <mergeCell ref="C17:C27"/>
    <mergeCell ref="B84:B89"/>
    <mergeCell ref="C84:C89"/>
    <mergeCell ref="C6:C16"/>
    <mergeCell ref="B6:B16"/>
    <mergeCell ref="B72:B83"/>
    <mergeCell ref="C72:C83"/>
    <mergeCell ref="B59:B64"/>
    <mergeCell ref="C59:C64"/>
    <mergeCell ref="B41:B54"/>
    <mergeCell ref="C41:C54"/>
    <mergeCell ref="E28:E38"/>
    <mergeCell ref="B65:B71"/>
    <mergeCell ref="C65:C71"/>
    <mergeCell ref="C55:C58"/>
    <mergeCell ref="B55:B58"/>
    <mergeCell ref="E59:E64"/>
    <mergeCell ref="E55:E58"/>
    <mergeCell ref="E65:E71"/>
    <mergeCell ref="D72:D83"/>
    <mergeCell ref="F72:H72"/>
    <mergeCell ref="D84:D89"/>
    <mergeCell ref="L4:O4"/>
    <mergeCell ref="I3:O3"/>
    <mergeCell ref="E6:E16"/>
    <mergeCell ref="I41:I54"/>
    <mergeCell ref="J41:J54"/>
    <mergeCell ref="K41:K54"/>
    <mergeCell ref="I55:I58"/>
    <mergeCell ref="J55:J58"/>
    <mergeCell ref="K55:K58"/>
    <mergeCell ref="E17:E27"/>
    <mergeCell ref="I28:I38"/>
    <mergeCell ref="J28:J38"/>
    <mergeCell ref="K28:K38"/>
  </mergeCells>
  <pageMargins left="0.7" right="0.7" top="0.75" bottom="0.75" header="0.3" footer="0.3"/>
  <pageSetup orientation="portrait" horizontalDpi="300" verticalDpi="3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BD AC_08-17</vt:lpstr>
      <vt:lpstr>BD US_08-17</vt:lpstr>
      <vt:lpstr>BD AP_08-17</vt:lpstr>
      <vt:lpstr>BD APFiltrado_08-17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Esteban</dc:creator>
  <cp:lastModifiedBy>Esteban</cp:lastModifiedBy>
  <dcterms:created xsi:type="dcterms:W3CDTF">2019-12-05T18:59:04Z</dcterms:created>
  <dcterms:modified xsi:type="dcterms:W3CDTF">2020-03-19T14:21:31Z</dcterms:modified>
</cp:coreProperties>
</file>