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LUISA (C)\PROYECTOS\PROYECTO salud bucal 2019\ANEXOS PROYECTO SALUD BUCAL\Proyecto SB\MEPIXVIITrabajo de grado_Salud Bucal_LFBarriga\Anexos\"/>
    </mc:Choice>
  </mc:AlternateContent>
  <xr:revisionPtr revIDLastSave="0" documentId="8_{7B2ECE41-F3F4-4E03-8609-65532E5C3B7B}" xr6:coauthVersionLast="45" xr6:coauthVersionMax="45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BD SISPRO" sheetId="6" r:id="rId1"/>
    <sheet name="BD AC" sheetId="7" r:id="rId2"/>
    <sheet name="BD US" sheetId="8" r:id="rId3"/>
    <sheet name="BD AP" sheetId="9" r:id="rId4"/>
    <sheet name="BD AC_08-17" sheetId="11" r:id="rId5"/>
    <sheet name="BD US_08-17" sheetId="12" r:id="rId6"/>
    <sheet name="BD AP_08-17" sheetId="13" r:id="rId7"/>
    <sheet name="BD APFiltrado_08-17" sheetId="1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3" i="14" l="1"/>
  <c r="H83" i="14" s="1"/>
  <c r="H78" i="14"/>
  <c r="H77" i="14"/>
  <c r="G71" i="14"/>
  <c r="H76" i="14" s="1"/>
  <c r="I65" i="14"/>
  <c r="G64" i="14"/>
  <c r="H67" i="14" s="1"/>
  <c r="G58" i="14"/>
  <c r="H57" i="14" s="1"/>
  <c r="H56" i="14"/>
  <c r="H55" i="14"/>
  <c r="G54" i="14"/>
  <c r="H53" i="14" s="1"/>
  <c r="H50" i="14"/>
  <c r="H48" i="14"/>
  <c r="H47" i="14"/>
  <c r="H46" i="14"/>
  <c r="H42" i="14"/>
  <c r="G38" i="14"/>
  <c r="H34" i="14" s="1"/>
  <c r="I28" i="14"/>
  <c r="G27" i="14"/>
  <c r="H20" i="14" s="1"/>
  <c r="H25" i="14"/>
  <c r="H23" i="14"/>
  <c r="H22" i="14"/>
  <c r="H21" i="14"/>
  <c r="H19" i="14"/>
  <c r="H17" i="14"/>
  <c r="G16" i="14"/>
  <c r="H12" i="14" s="1"/>
  <c r="H15" i="14"/>
  <c r="H14" i="14"/>
  <c r="H13" i="14"/>
  <c r="H11" i="14"/>
  <c r="H10" i="14"/>
  <c r="H9" i="14"/>
  <c r="H8" i="14"/>
  <c r="H7" i="14"/>
  <c r="N6" i="14"/>
  <c r="M6" i="14" s="1"/>
  <c r="H6" i="14"/>
  <c r="G83" i="13"/>
  <c r="H83" i="13" s="1"/>
  <c r="H81" i="13"/>
  <c r="H79" i="13"/>
  <c r="H78" i="13"/>
  <c r="H77" i="13"/>
  <c r="H73" i="13"/>
  <c r="G71" i="13"/>
  <c r="H76" i="13" s="1"/>
  <c r="H68" i="13"/>
  <c r="J65" i="13"/>
  <c r="I65" i="13"/>
  <c r="K65" i="13" s="1"/>
  <c r="G64" i="13"/>
  <c r="H67" i="13" s="1"/>
  <c r="H63" i="13"/>
  <c r="G58" i="13"/>
  <c r="H57" i="13" s="1"/>
  <c r="G54" i="13"/>
  <c r="H54" i="13" s="1"/>
  <c r="H48" i="13"/>
  <c r="H47" i="13"/>
  <c r="H46" i="13"/>
  <c r="G40" i="13"/>
  <c r="H53" i="13" s="1"/>
  <c r="H38" i="13"/>
  <c r="H37" i="13"/>
  <c r="H36" i="13"/>
  <c r="H32" i="13"/>
  <c r="H30" i="13"/>
  <c r="H29" i="13"/>
  <c r="I28" i="13"/>
  <c r="G27" i="13"/>
  <c r="H22" i="13" s="1"/>
  <c r="H25" i="13"/>
  <c r="H24" i="13"/>
  <c r="H23" i="13"/>
  <c r="H19" i="13"/>
  <c r="J17" i="13"/>
  <c r="I17" i="13"/>
  <c r="K17" i="13" s="1"/>
  <c r="G16" i="13"/>
  <c r="H9" i="13" s="1"/>
  <c r="H14" i="13"/>
  <c r="H12" i="13"/>
  <c r="H11" i="13"/>
  <c r="H10" i="13"/>
  <c r="J6" i="13"/>
  <c r="H6" i="13"/>
  <c r="G80" i="12"/>
  <c r="H79" i="12" s="1"/>
  <c r="H75" i="12"/>
  <c r="H74" i="12"/>
  <c r="H73" i="12"/>
  <c r="H72" i="12"/>
  <c r="H69" i="12"/>
  <c r="H68" i="12"/>
  <c r="H67" i="12"/>
  <c r="K66" i="12"/>
  <c r="J66" i="12"/>
  <c r="I66" i="12"/>
  <c r="G65" i="12"/>
  <c r="H64" i="12"/>
  <c r="H63" i="12"/>
  <c r="J62" i="12"/>
  <c r="K62" i="12" s="1"/>
  <c r="I62" i="12"/>
  <c r="H62" i="12"/>
  <c r="G61" i="12"/>
  <c r="H60" i="12"/>
  <c r="H59" i="12"/>
  <c r="J58" i="12"/>
  <c r="I58" i="12"/>
  <c r="K58" i="12" s="1"/>
  <c r="H58" i="12"/>
  <c r="G57" i="12"/>
  <c r="H56" i="12" s="1"/>
  <c r="H54" i="12"/>
  <c r="H52" i="12"/>
  <c r="H51" i="12"/>
  <c r="H50" i="12"/>
  <c r="H49" i="12"/>
  <c r="G47" i="12"/>
  <c r="H44" i="12" s="1"/>
  <c r="I28" i="12"/>
  <c r="G27" i="12"/>
  <c r="H23" i="12" s="1"/>
  <c r="H26" i="12"/>
  <c r="H25" i="12"/>
  <c r="H24" i="12"/>
  <c r="H20" i="12"/>
  <c r="H19" i="12"/>
  <c r="H18" i="12"/>
  <c r="J17" i="12"/>
  <c r="G16" i="12"/>
  <c r="H9" i="12" s="1"/>
  <c r="H15" i="12"/>
  <c r="H14" i="12"/>
  <c r="H13" i="12"/>
  <c r="H12" i="12"/>
  <c r="H11" i="12"/>
  <c r="H10" i="12"/>
  <c r="H8" i="12"/>
  <c r="H7" i="12"/>
  <c r="N6" i="12"/>
  <c r="O6" i="12" s="1"/>
  <c r="M6" i="12"/>
  <c r="J6" i="12"/>
  <c r="H6" i="12"/>
  <c r="G16" i="11"/>
  <c r="I6" i="11" s="1"/>
  <c r="H20" i="11"/>
  <c r="G27" i="11"/>
  <c r="H21" i="11" s="1"/>
  <c r="H27" i="11"/>
  <c r="I28" i="11"/>
  <c r="K28" i="11"/>
  <c r="H31" i="11"/>
  <c r="H32" i="11"/>
  <c r="H33" i="11"/>
  <c r="G39" i="11"/>
  <c r="H28" i="11" s="1"/>
  <c r="H42" i="11"/>
  <c r="H43" i="11"/>
  <c r="H44" i="11"/>
  <c r="G48" i="11"/>
  <c r="H45" i="11" s="1"/>
  <c r="H49" i="11"/>
  <c r="I49" i="11"/>
  <c r="K49" i="11"/>
  <c r="H50" i="11"/>
  <c r="H55" i="11"/>
  <c r="H56" i="11"/>
  <c r="H57" i="11"/>
  <c r="H58" i="11"/>
  <c r="G59" i="11"/>
  <c r="H51" i="11" s="1"/>
  <c r="I60" i="11"/>
  <c r="H62" i="11"/>
  <c r="H70" i="11"/>
  <c r="G77" i="11"/>
  <c r="H63" i="11" s="1"/>
  <c r="H77" i="11"/>
  <c r="H86" i="11"/>
  <c r="H90" i="11"/>
  <c r="I90" i="11"/>
  <c r="J90" i="11"/>
  <c r="K90" i="11"/>
  <c r="H91" i="11"/>
  <c r="H92" i="11"/>
  <c r="G93" i="11"/>
  <c r="O6" i="14" l="1"/>
  <c r="J28" i="14"/>
  <c r="K28" i="14" s="1"/>
  <c r="H35" i="14"/>
  <c r="H63" i="14"/>
  <c r="H68" i="14"/>
  <c r="H69" i="14"/>
  <c r="H24" i="14"/>
  <c r="H29" i="14"/>
  <c r="H41" i="14"/>
  <c r="H49" i="14"/>
  <c r="H65" i="14"/>
  <c r="H70" i="14"/>
  <c r="H79" i="14"/>
  <c r="H30" i="14"/>
  <c r="H80" i="14"/>
  <c r="H18" i="14"/>
  <c r="H26" i="14"/>
  <c r="H31" i="14"/>
  <c r="H43" i="14"/>
  <c r="H51" i="14"/>
  <c r="H59" i="14"/>
  <c r="J65" i="14"/>
  <c r="K65" i="14" s="1"/>
  <c r="H73" i="14"/>
  <c r="H81" i="14"/>
  <c r="H32" i="14"/>
  <c r="H44" i="14"/>
  <c r="H52" i="14"/>
  <c r="H60" i="14"/>
  <c r="H74" i="14"/>
  <c r="H82" i="14"/>
  <c r="H28" i="14"/>
  <c r="H33" i="14"/>
  <c r="H45" i="14"/>
  <c r="H61" i="14"/>
  <c r="H66" i="14"/>
  <c r="H75" i="14"/>
  <c r="H62" i="14"/>
  <c r="H65" i="13"/>
  <c r="H55" i="13"/>
  <c r="I59" i="13"/>
  <c r="H70" i="13"/>
  <c r="N6" i="13"/>
  <c r="H13" i="13"/>
  <c r="H18" i="13"/>
  <c r="H26" i="13"/>
  <c r="H31" i="13"/>
  <c r="H39" i="13"/>
  <c r="H49" i="13"/>
  <c r="I55" i="13"/>
  <c r="K55" i="13" s="1"/>
  <c r="J59" i="13"/>
  <c r="H80" i="13"/>
  <c r="H69" i="13"/>
  <c r="H50" i="13"/>
  <c r="J55" i="13"/>
  <c r="H7" i="13"/>
  <c r="H15" i="13"/>
  <c r="H20" i="13"/>
  <c r="H28" i="13"/>
  <c r="H33" i="13"/>
  <c r="H40" i="13"/>
  <c r="H51" i="13"/>
  <c r="H60" i="13"/>
  <c r="H74" i="13"/>
  <c r="H82" i="13"/>
  <c r="H8" i="13"/>
  <c r="H34" i="13"/>
  <c r="H52" i="13"/>
  <c r="H56" i="13"/>
  <c r="H61" i="13"/>
  <c r="H66" i="13"/>
  <c r="H75" i="13"/>
  <c r="H59" i="13"/>
  <c r="H21" i="13"/>
  <c r="H44" i="13"/>
  <c r="I6" i="13"/>
  <c r="K6" i="13" s="1"/>
  <c r="H17" i="13"/>
  <c r="J28" i="13"/>
  <c r="K28" i="13" s="1"/>
  <c r="H35" i="13"/>
  <c r="H45" i="13"/>
  <c r="H62" i="13"/>
  <c r="H30" i="12"/>
  <c r="H38" i="12"/>
  <c r="H39" i="12"/>
  <c r="H29" i="12"/>
  <c r="H37" i="12"/>
  <c r="H45" i="12"/>
  <c r="H46" i="12"/>
  <c r="H32" i="12"/>
  <c r="H40" i="12"/>
  <c r="H47" i="12"/>
  <c r="H53" i="12"/>
  <c r="H76" i="12"/>
  <c r="H33" i="12"/>
  <c r="H77" i="12"/>
  <c r="H28" i="12"/>
  <c r="H21" i="12"/>
  <c r="H34" i="12"/>
  <c r="H42" i="12"/>
  <c r="I49" i="12"/>
  <c r="H55" i="12"/>
  <c r="H70" i="12"/>
  <c r="H78" i="12"/>
  <c r="H41" i="12"/>
  <c r="I6" i="12"/>
  <c r="K6" i="12" s="1"/>
  <c r="H17" i="12"/>
  <c r="H22" i="12"/>
  <c r="J28" i="12"/>
  <c r="K28" i="12" s="1"/>
  <c r="H35" i="12"/>
  <c r="H43" i="12"/>
  <c r="J49" i="12"/>
  <c r="H66" i="12"/>
  <c r="H71" i="12"/>
  <c r="H31" i="12"/>
  <c r="I17" i="12"/>
  <c r="K17" i="12" s="1"/>
  <c r="H36" i="12"/>
  <c r="H8" i="11"/>
  <c r="H61" i="11"/>
  <c r="H19" i="11"/>
  <c r="H7" i="11"/>
  <c r="H84" i="11"/>
  <c r="H68" i="11"/>
  <c r="H14" i="11"/>
  <c r="H83" i="11"/>
  <c r="H30" i="11"/>
  <c r="H25" i="11"/>
  <c r="H13" i="11"/>
  <c r="N6" i="11"/>
  <c r="H82" i="11"/>
  <c r="H74" i="11"/>
  <c r="H66" i="11"/>
  <c r="H54" i="11"/>
  <c r="H37" i="11"/>
  <c r="H29" i="11"/>
  <c r="H24" i="11"/>
  <c r="J17" i="11"/>
  <c r="H12" i="11"/>
  <c r="H89" i="11"/>
  <c r="H81" i="11"/>
  <c r="H73" i="11"/>
  <c r="H65" i="11"/>
  <c r="H60" i="11"/>
  <c r="H53" i="11"/>
  <c r="H47" i="11"/>
  <c r="H36" i="11"/>
  <c r="H23" i="11"/>
  <c r="I17" i="11"/>
  <c r="K17" i="11" s="1"/>
  <c r="H11" i="11"/>
  <c r="H88" i="11"/>
  <c r="H80" i="11"/>
  <c r="H72" i="11"/>
  <c r="H64" i="11"/>
  <c r="H59" i="11"/>
  <c r="H52" i="11"/>
  <c r="H46" i="11"/>
  <c r="H35" i="11"/>
  <c r="H22" i="11"/>
  <c r="H17" i="11"/>
  <c r="H10" i="11"/>
  <c r="J6" i="11"/>
  <c r="K6" i="11" s="1"/>
  <c r="H6" i="11"/>
  <c r="H85" i="11"/>
  <c r="H69" i="11"/>
  <c r="H15" i="11"/>
  <c r="H76" i="11"/>
  <c r="H26" i="11"/>
  <c r="H18" i="11"/>
  <c r="H75" i="11"/>
  <c r="H67" i="11"/>
  <c r="J60" i="11"/>
  <c r="K60" i="11" s="1"/>
  <c r="H87" i="11"/>
  <c r="H79" i="11"/>
  <c r="H71" i="11"/>
  <c r="H34" i="11"/>
  <c r="H16" i="11"/>
  <c r="H9" i="11"/>
  <c r="K59" i="13" l="1"/>
  <c r="O6" i="13"/>
  <c r="M6" i="13"/>
  <c r="K49" i="12"/>
  <c r="O6" i="11"/>
  <c r="M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Esteban</author>
  </authors>
  <commentList>
    <comment ref="B3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TIPO LONGITUD MÁXIMA = CC 10; CE 6 ;CD 16, PA 16; SC 16; PE 15; RC 11; TI 11; CN 9; AS 10; MS 12.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Esteban</author>
  </authors>
  <commentList>
    <comment ref="B3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TIPO LONGITUD MÁXIMA = CC 10; CE 6 ;CD 16, PA 16; SC 16; PE 15; RC 11; TI 11; CN 9; AS 10; MS 12.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Esteban</author>
  </authors>
  <commentList>
    <comment ref="B3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TIPO LONGITUD MÁXIMA = CC 10; CE 6 ;CD 16, PA 16; SC 16; PE 15; RC 11; TI 11; CN 9; AS 10; MS 12.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Esteban</author>
  </authors>
  <commentList>
    <comment ref="L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La duplicidad es un indicador que informa sobre la canidad de datos duplicados que presenta la BD</t>
        </r>
      </text>
    </comment>
    <comment ref="B4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TIPO LONGITUD MÁXIMA = CC 10; CE 6 ;CD 16, PA 16; SC 16; PE 15; RC 11; TI 11; CN 9; AS 10; MS 12.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Esteban</author>
  </authors>
  <commentList>
    <comment ref="L4" authorId="0" shapeId="0" xr:uid="{7D96E9AB-0471-4E0F-B4BB-6B77F9006C72}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La duplicidad es un indicador que informa sobre la canidad de datos duplicados que presenta la BD</t>
        </r>
      </text>
    </comment>
    <comment ref="B48" authorId="0" shapeId="0" xr:uid="{65B3B8F0-9A01-4147-A853-D2E1E118A248}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TIPO LONGITUD MÁXIMA = CC 10; CE 6 ;CD 16, PA 16; SC 16; PE 15; RC 11; TI 11; CN 9; AS 10; MS 12.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Esteban</author>
  </authors>
  <commentList>
    <comment ref="L4" authorId="0" shapeId="0" xr:uid="{0BEC5120-156D-4F08-B088-727BFF48C962}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La duplicidad es un indicador que informa sobre la canidad de datos duplicados que presenta la BD</t>
        </r>
      </text>
    </comment>
    <comment ref="B41" authorId="0" shapeId="0" xr:uid="{482C8CC1-8E5F-43D1-9EFD-0E2CDAC920C7}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TIPO LONGITUD MÁXIMA = CC 10; CE 6 ;CD 16, PA 16; SC 16; PE 15; RC 11; TI 11; CN 9; AS 10; MS 12.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Esteban</author>
  </authors>
  <commentList>
    <comment ref="L4" authorId="0" shapeId="0" xr:uid="{F21D1A99-1B69-40E5-AF93-BCD899200E04}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La duplicidad es un indicador que informa sobre la canidad de datos duplicados que presenta la BD</t>
        </r>
      </text>
    </comment>
    <comment ref="B39" authorId="0" shapeId="0" xr:uid="{6A054C46-8A2E-4682-B140-FC168699BA1F}">
      <text>
        <r>
          <rPr>
            <b/>
            <sz val="9"/>
            <color indexed="81"/>
            <rFont val="Tahoma"/>
            <family val="2"/>
          </rPr>
          <t>Esteban:</t>
        </r>
        <r>
          <rPr>
            <sz val="9"/>
            <color indexed="81"/>
            <rFont val="Tahoma"/>
            <family val="2"/>
          </rPr>
          <t xml:space="preserve">
TIPO LONGITUD MÁXIMA = CC 10; CE 6 ;CD 16, PA 16; SC 16; PE 15; RC 11; TI 11; CN 9; AS 10; MS 12.</t>
        </r>
      </text>
    </comment>
  </commentList>
</comments>
</file>

<file path=xl/sharedStrings.xml><?xml version="1.0" encoding="utf-8"?>
<sst xmlns="http://schemas.openxmlformats.org/spreadsheetml/2006/main" count="970" uniqueCount="319">
  <si>
    <t>año-mes-dia hora:minuto:segundo</t>
  </si>
  <si>
    <t>cuantitativa discreta</t>
  </si>
  <si>
    <t>fechaconsulta_corta</t>
  </si>
  <si>
    <t>Cualitativa Nominal</t>
  </si>
  <si>
    <t>cod_usuario</t>
  </si>
  <si>
    <t>fecha_sistema</t>
  </si>
  <si>
    <t>Numer entero-valor unico</t>
  </si>
  <si>
    <t>cuantitativa continua</t>
  </si>
  <si>
    <t>valor_copago</t>
  </si>
  <si>
    <t>3=Confirmado repetido</t>
  </si>
  <si>
    <t>2 = Confirmado nuevo</t>
  </si>
  <si>
    <t>1 = Impresión diagnóstica</t>
  </si>
  <si>
    <t>cuantitativa nominal</t>
  </si>
  <si>
    <t>tipo_dx_principal</t>
  </si>
  <si>
    <t>calificacion CIE10</t>
  </si>
  <si>
    <t>valor unico</t>
  </si>
  <si>
    <t>cod_dx_principal</t>
  </si>
  <si>
    <t>15 = Otra</t>
  </si>
  <si>
    <t>14 = Enfermedad laboral</t>
  </si>
  <si>
    <t>13 = Enfermedad general</t>
  </si>
  <si>
    <t>12 = Sospecha de maltrato emocional</t>
  </si>
  <si>
    <t>11 = Sospecha de violencia sexual</t>
  </si>
  <si>
    <t>10 = Sospecha de abuso sexual</t>
  </si>
  <si>
    <t>09 = Sospecha de maltrato físico</t>
  </si>
  <si>
    <t>08 = Lesión auto infligida</t>
  </si>
  <si>
    <t>07 = Lesión por agresión</t>
  </si>
  <si>
    <t>06 = Evento catastrófico</t>
  </si>
  <si>
    <t>05 = Otro tipo de accidente</t>
  </si>
  <si>
    <t>04 = Accidente ofídico</t>
  </si>
  <si>
    <t>03 = Accidente rábico</t>
  </si>
  <si>
    <t>02 = Accidente de tránsito</t>
  </si>
  <si>
    <t>01 = Accidente de trabajo</t>
  </si>
  <si>
    <t>causa_externa</t>
  </si>
  <si>
    <t>10 = No aplica</t>
  </si>
  <si>
    <t>09 = Detección de enfermedad profesional</t>
  </si>
  <si>
    <t>08 = Detección de alteraciones de agudeza visual</t>
  </si>
  <si>
    <t>07 = Detección de alteraciones del adulto</t>
  </si>
  <si>
    <t>06 = Detección de alteraciones del embarazo</t>
  </si>
  <si>
    <t>05 = Detección de alteración del desarrollo joven</t>
  </si>
  <si>
    <t>04 = Detección de alteraciones de crecimiento y desarrollo del menor de diez años</t>
  </si>
  <si>
    <t>03 = Atención en planificación familiar</t>
  </si>
  <si>
    <t>02 = Atención del recién nacido</t>
  </si>
  <si>
    <t>01 = Atención del parto (puerperio)</t>
  </si>
  <si>
    <t>finalidad_consulta</t>
  </si>
  <si>
    <t>Consulta médica electiva:</t>
  </si>
  <si>
    <t>cod_consulta</t>
  </si>
  <si>
    <t>fecha_consulta</t>
  </si>
  <si>
    <t>numero entero unico</t>
  </si>
  <si>
    <t>num_documento</t>
  </si>
  <si>
    <t>MS= Menor sin identificar</t>
  </si>
  <si>
    <t xml:space="preserve">AS= Adulto sin identificar </t>
  </si>
  <si>
    <t>CN= Certificado de nacido vivo</t>
  </si>
  <si>
    <t>TI= Tarjeta de identidad</t>
  </si>
  <si>
    <t xml:space="preserve">RC= Registro civil </t>
  </si>
  <si>
    <t xml:space="preserve"> PE = Permiso Especial de Permanencia </t>
  </si>
  <si>
    <t>SC= Salvoconducto</t>
  </si>
  <si>
    <t xml:space="preserve">PA= Pasaporte </t>
  </si>
  <si>
    <t xml:space="preserve">CD= Carné diplomático </t>
  </si>
  <si>
    <t xml:space="preserve">CE= Cédula de extranjería </t>
  </si>
  <si>
    <t xml:space="preserve">CC= Cédula ciudadanía </t>
  </si>
  <si>
    <t>tipo_documento</t>
  </si>
  <si>
    <t>numero entero</t>
  </si>
  <si>
    <t>10. sabaneta</t>
  </si>
  <si>
    <t>9. la estrella</t>
  </si>
  <si>
    <t>8. girardota</t>
  </si>
  <si>
    <t>7. copacabana</t>
  </si>
  <si>
    <t>6. caldas</t>
  </si>
  <si>
    <t>5. barbosa</t>
  </si>
  <si>
    <t>4. itagui</t>
  </si>
  <si>
    <t>3. bello</t>
  </si>
  <si>
    <t>2. envigado</t>
  </si>
  <si>
    <t>1.medellin</t>
  </si>
  <si>
    <t>city</t>
  </si>
  <si>
    <t>10. 2017</t>
  </si>
  <si>
    <t>9. 2016</t>
  </si>
  <si>
    <t>8. 2015</t>
  </si>
  <si>
    <t>7. 2014</t>
  </si>
  <si>
    <t>6. 2013</t>
  </si>
  <si>
    <t>5. 2012</t>
  </si>
  <si>
    <t>4. 2011</t>
  </si>
  <si>
    <t>3. 2010</t>
  </si>
  <si>
    <t>2. 2009</t>
  </si>
  <si>
    <t>1. 2008</t>
  </si>
  <si>
    <t>year</t>
  </si>
  <si>
    <t>ARCHIVO DE CONSULTA RIPS AMVA</t>
  </si>
  <si>
    <t>categoria</t>
  </si>
  <si>
    <t>tipo de variable</t>
  </si>
  <si>
    <t>variable</t>
  </si>
  <si>
    <t>Base de Datos</t>
  </si>
  <si>
    <t>Analisis</t>
  </si>
  <si>
    <t>Frecuencia absoluta y relativa</t>
  </si>
  <si>
    <t>total</t>
  </si>
  <si>
    <t>fecuencia absoluta</t>
  </si>
  <si>
    <t>frecuencia relativa</t>
  </si>
  <si>
    <t>Medellin</t>
  </si>
  <si>
    <t>LaEstrella</t>
  </si>
  <si>
    <t>Sabaneta</t>
  </si>
  <si>
    <t>Girardota</t>
  </si>
  <si>
    <t>Copacabana</t>
  </si>
  <si>
    <t>Caldas</t>
  </si>
  <si>
    <t>Barbosa</t>
  </si>
  <si>
    <t>Itagui</t>
  </si>
  <si>
    <t>Bello</t>
  </si>
  <si>
    <t>Envigado</t>
  </si>
  <si>
    <t>ARCHVIO DE USUARIO RIPS AMVA</t>
  </si>
  <si>
    <t>tipo_usuario</t>
  </si>
  <si>
    <t>1 =Contributivo</t>
  </si>
  <si>
    <t>2 =Subsidiado</t>
  </si>
  <si>
    <t>3 =Vinculado</t>
  </si>
  <si>
    <t>4 =Particular</t>
  </si>
  <si>
    <t>5 =Otro</t>
  </si>
  <si>
    <t>6 =Víctima con afiliación al Régimen Contributivo</t>
  </si>
  <si>
    <t>7 =Víctima con afiliación al Régimen subsidiado</t>
  </si>
  <si>
    <t>8 =Víctima no asegurado (Vinculado)</t>
  </si>
  <si>
    <t>edad</t>
  </si>
  <si>
    <t>sexo</t>
  </si>
  <si>
    <t>M = Masculino</t>
  </si>
  <si>
    <t>F = Femenino</t>
  </si>
  <si>
    <t>cod_departamento</t>
  </si>
  <si>
    <t>unico valor</t>
  </si>
  <si>
    <t>Tabla de referencia despartamentos</t>
  </si>
  <si>
    <t>cod_municipio</t>
  </si>
  <si>
    <t>tabla de referencia municpios</t>
  </si>
  <si>
    <t>zona</t>
  </si>
  <si>
    <t>U = Urbana</t>
  </si>
  <si>
    <t>R = Rural</t>
  </si>
  <si>
    <t>grupo_edad</t>
  </si>
  <si>
    <t xml:space="preserve">1. &lt; 5 </t>
  </si>
  <si>
    <t xml:space="preserve">2. 5-9 </t>
  </si>
  <si>
    <t>3. 10-14</t>
  </si>
  <si>
    <t>4.15 - 19</t>
  </si>
  <si>
    <t>5. 20 - 24</t>
  </si>
  <si>
    <t>6. 25 - 29</t>
  </si>
  <si>
    <t>7. 30 - 34</t>
  </si>
  <si>
    <t>8. 35 -39</t>
  </si>
  <si>
    <t>9. 40 - 44</t>
  </si>
  <si>
    <t>10. 45 -49</t>
  </si>
  <si>
    <t>11. 50 - 54</t>
  </si>
  <si>
    <t>12. 55 - 59</t>
  </si>
  <si>
    <t>13. 60 - 64</t>
  </si>
  <si>
    <t>14. &gt; 65</t>
  </si>
  <si>
    <t>ARCHICO DE PROCEDIMIENTOS RIPS AMVA</t>
  </si>
  <si>
    <t>1. medellin</t>
  </si>
  <si>
    <t>fecha_procedimiento</t>
  </si>
  <si>
    <t>cod_procedimiento</t>
  </si>
  <si>
    <t>1. 990103</t>
  </si>
  <si>
    <t>2. 990112</t>
  </si>
  <si>
    <t>3. 990203</t>
  </si>
  <si>
    <t>4. 990212</t>
  </si>
  <si>
    <t>5. 997101</t>
  </si>
  <si>
    <t>6. 997102</t>
  </si>
  <si>
    <t>7. 997103</t>
  </si>
  <si>
    <t>8. 997104</t>
  </si>
  <si>
    <t>9. 997105</t>
  </si>
  <si>
    <t>10. 997106</t>
  </si>
  <si>
    <t>11. 997300</t>
  </si>
  <si>
    <t>12. 997301</t>
  </si>
  <si>
    <t>13. 997310</t>
  </si>
  <si>
    <t>ambito_realizacion</t>
  </si>
  <si>
    <t>1 = Ambulatorio</t>
  </si>
  <si>
    <t>2 = Hospitalario</t>
  </si>
  <si>
    <t>3 = Urgencias</t>
  </si>
  <si>
    <t>finalidad_procedimiento</t>
  </si>
  <si>
    <t>1 = Diagnóstico</t>
  </si>
  <si>
    <t>2 = Terapéutico</t>
  </si>
  <si>
    <t>3 = Protección específica</t>
  </si>
  <si>
    <t>4 = Detección temprana de enfermedad general</t>
  </si>
  <si>
    <t>personal_atiende</t>
  </si>
  <si>
    <t>1 = Médico (a) especialista</t>
  </si>
  <si>
    <t>2 = Médico (a) general</t>
  </si>
  <si>
    <t>3 = Enfermera (o)</t>
  </si>
  <si>
    <t>4 = Auxiliar de enfermería</t>
  </si>
  <si>
    <t>5 = Otro</t>
  </si>
  <si>
    <t>valor_procedimiento</t>
  </si>
  <si>
    <t>fechaprocedim_corta</t>
  </si>
  <si>
    <t>TOTAL</t>
  </si>
  <si>
    <t>F</t>
  </si>
  <si>
    <t>I</t>
  </si>
  <si>
    <t>M</t>
  </si>
  <si>
    <t>R</t>
  </si>
  <si>
    <t>u</t>
  </si>
  <si>
    <t>U</t>
  </si>
  <si>
    <t>&gt;/65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</si>
  <si>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</si>
  <si>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</si>
  <si>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</si>
  <si>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</si>
  <si>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</si>
  <si>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</si>
  <si>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</si>
  <si>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</si>
  <si>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</si>
  <si>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</si>
  <si>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10-14</t>
  </si>
  <si>
    <t>5-9</t>
  </si>
  <si>
    <t>&lt;5</t>
  </si>
  <si>
    <t>AS</t>
  </si>
  <si>
    <t>cc</t>
  </si>
  <si>
    <t>CC</t>
  </si>
  <si>
    <t>CE</t>
  </si>
  <si>
    <t>MS</t>
  </si>
  <si>
    <t>PA</t>
  </si>
  <si>
    <t>RC</t>
  </si>
  <si>
    <t>TI</t>
  </si>
  <si>
    <t>5 = Detección temprana de enfermedad laboral</t>
  </si>
  <si>
    <t>ce</t>
  </si>
  <si>
    <t>ms</t>
  </si>
  <si>
    <t>rc</t>
  </si>
  <si>
    <t>Rc</t>
  </si>
  <si>
    <t>ti</t>
  </si>
  <si>
    <t>Informacion General Variable</t>
  </si>
  <si>
    <t>Numero unico, sin valor analitico</t>
  </si>
  <si>
    <t>Minimo</t>
  </si>
  <si>
    <t>cuartil 1</t>
  </si>
  <si>
    <t>Mediana</t>
  </si>
  <si>
    <t>Media Aritmetica</t>
  </si>
  <si>
    <t>Cuartil 3</t>
  </si>
  <si>
    <t>Maximo</t>
  </si>
  <si>
    <t>Medidas de Resumen</t>
  </si>
  <si>
    <t>Consistencia</t>
  </si>
  <si>
    <t>datos validos</t>
  </si>
  <si>
    <t>Datos consistentes</t>
  </si>
  <si>
    <t>Analisis descriptivo General</t>
  </si>
  <si>
    <t>Calidad del dato</t>
  </si>
  <si>
    <t>Calidad del dato y Analisis descriptivo Archivo de Cosulta RIPS 2008 al 2015.</t>
  </si>
  <si>
    <t>Duplicidad</t>
  </si>
  <si>
    <t>Total</t>
  </si>
  <si>
    <t>No Aplica</t>
  </si>
  <si>
    <t>as</t>
  </si>
  <si>
    <t>cC</t>
  </si>
  <si>
    <t>Cc</t>
  </si>
  <si>
    <t>Ms</t>
  </si>
  <si>
    <t>NI</t>
  </si>
  <si>
    <t>Ti</t>
  </si>
  <si>
    <t>Calidad del dato y Analisis descriptivo Archivo de Procedimientos RIPS 2008 al 2015.</t>
  </si>
  <si>
    <t>K021</t>
  </si>
  <si>
    <t>K050</t>
  </si>
  <si>
    <t>K051</t>
  </si>
  <si>
    <t>Z012</t>
  </si>
  <si>
    <t>K040</t>
  </si>
  <si>
    <t>K083</t>
  </si>
  <si>
    <t>S025</t>
  </si>
  <si>
    <t>K081</t>
  </si>
  <si>
    <t>K038</t>
  </si>
  <si>
    <t>K029</t>
  </si>
  <si>
    <t>calificacion CIE10                                           ver Anexo DXPCIE10_AC20082015</t>
  </si>
  <si>
    <t>Top 10</t>
  </si>
  <si>
    <t>Ver Anexo CodProcedi</t>
  </si>
  <si>
    <t>Calificacion CIE10, para el total ver Anexo DXPProcedi</t>
  </si>
  <si>
    <t>K073</t>
  </si>
  <si>
    <t>Z768</t>
  </si>
  <si>
    <t>K036</t>
  </si>
  <si>
    <t>Z759</t>
  </si>
  <si>
    <t xml:space="preserve">Clasificacion CIE10 para mas ver AnexoDXPProcedfinal </t>
  </si>
  <si>
    <t>registros duplicados</t>
  </si>
  <si>
    <t>registos sin duplicados</t>
  </si>
  <si>
    <t>total registros</t>
  </si>
  <si>
    <t>% Duplicidad</t>
  </si>
  <si>
    <t>5. 2018</t>
  </si>
  <si>
    <t>4. 2017</t>
  </si>
  <si>
    <t>3. 2016</t>
  </si>
  <si>
    <t>2. 2015</t>
  </si>
  <si>
    <t>1. 2014</t>
  </si>
  <si>
    <t>25</t>
  </si>
  <si>
    <t>13</t>
  </si>
  <si>
    <t>5</t>
  </si>
  <si>
    <t>9. De 60 y más</t>
  </si>
  <si>
    <t>8. De 45 a 59 años</t>
  </si>
  <si>
    <t>7. De 27 a 44 años</t>
  </si>
  <si>
    <t>6. De 19 a 26 años</t>
  </si>
  <si>
    <t>5. De 15 a 18 años</t>
  </si>
  <si>
    <t>4. De 10 a 14 años</t>
  </si>
  <si>
    <t>3. De 06 a 09 años</t>
  </si>
  <si>
    <t>2. De 01 a 05 años</t>
  </si>
  <si>
    <t>1. De 0 a antes de 1 año</t>
  </si>
  <si>
    <t>Ciclo De Vida</t>
  </si>
  <si>
    <t>8. Desplazado No Asegurado O Vinculado</t>
  </si>
  <si>
    <t>7. Desplazado Con Afiliación A Régimen Subsidiado</t>
  </si>
  <si>
    <t>6. Desplazado Con Afiliación A Régimen Contributivo</t>
  </si>
  <si>
    <t>5. Otro</t>
  </si>
  <si>
    <t>4. Particular</t>
  </si>
  <si>
    <t>3. Vinculado</t>
  </si>
  <si>
    <t>2. Subsidiado</t>
  </si>
  <si>
    <t>1. Contributivo</t>
  </si>
  <si>
    <t>Tipo de usuario</t>
  </si>
  <si>
    <t>4. NR - No Reportado</t>
  </si>
  <si>
    <t>3. ND - No Definido</t>
  </si>
  <si>
    <t>2. Masculino</t>
  </si>
  <si>
    <t>1. Femenino</t>
  </si>
  <si>
    <t>Sexo</t>
  </si>
  <si>
    <t>8. Rom (Gitano)</t>
  </si>
  <si>
    <t>7. Raizal (San Andres Y Providencia)</t>
  </si>
  <si>
    <t>6. Palenquero De San Basilio</t>
  </si>
  <si>
    <t>5. Otras Etnias</t>
  </si>
  <si>
    <t>4. No Reportado</t>
  </si>
  <si>
    <t>3. No Definido</t>
  </si>
  <si>
    <t>2. Negro, Mulato, Afrocolombiano O Afro descendiente</t>
  </si>
  <si>
    <t>1. Indígena</t>
  </si>
  <si>
    <t>Etnia</t>
  </si>
  <si>
    <t>8. ND-No Definido</t>
  </si>
  <si>
    <t>7. NA - No Aplica</t>
  </si>
  <si>
    <t>6. EPSS-Régimen Subsidiado</t>
  </si>
  <si>
    <t>5. EPS - Entidad Promotora De Salud</t>
  </si>
  <si>
    <t>4. EEXS - Entidad De Excepcion De Salud</t>
  </si>
  <si>
    <t>3. EES - Entidad Especial De Salud</t>
  </si>
  <si>
    <t>2. EAS - Entidad Adaptada A Salud</t>
  </si>
  <si>
    <t>1. EAPB - Entidad Administradora De Planes</t>
  </si>
  <si>
    <t xml:space="preserve">Tipo de administradora </t>
  </si>
  <si>
    <t>BD RIPS-SISPRO</t>
  </si>
  <si>
    <t>Operacionalizacion de Variables</t>
  </si>
  <si>
    <t>enfermedad laboral</t>
  </si>
  <si>
    <t>5 = Detección temprana de</t>
  </si>
  <si>
    <t>sec_origen;</t>
  </si>
  <si>
    <t>Base de datos</t>
  </si>
  <si>
    <t>valor _copago</t>
  </si>
  <si>
    <t>Calidad del dato y Analisis descriptivo Archivo de Usuarios RIPS 2008 al 2017.</t>
  </si>
  <si>
    <t>Calidad del dato y Analisis descriptivo Archivo de Procedimientos filtrados por CUPS preventivos. RIPS 2008 al 2017.</t>
  </si>
  <si>
    <t>PE</t>
  </si>
  <si>
    <t>Z719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</si>
</sst>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Lucida Console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9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6" xfId="0" applyBorder="1"/>
    <xf numFmtId="0" fontId="0" fillId="0" borderId="10" xfId="0" applyBorder="1"/>
    <xf numFmtId="0" fontId="0" fillId="2" borderId="0" xfId="0" applyFill="1"/>
    <xf numFmtId="0" fontId="1" fillId="0" borderId="0" xfId="0" applyFont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11" xfId="0" applyBorder="1"/>
    <xf numFmtId="0" fontId="0" fillId="0" borderId="19" xfId="0" applyBorder="1"/>
    <xf numFmtId="0" fontId="0" fillId="0" borderId="7" xfId="0" applyBorder="1"/>
    <xf numFmtId="0" fontId="0" fillId="0" borderId="8" xfId="0" applyBorder="1"/>
    <xf numFmtId="0" fontId="0" fillId="0" borderId="18" xfId="0" applyBorder="1"/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0" fillId="0" borderId="36" xfId="0" applyBorder="1"/>
    <xf numFmtId="0" fontId="0" fillId="0" borderId="31" xfId="0" applyBorder="1"/>
    <xf numFmtId="0" fontId="0" fillId="0" borderId="37" xfId="0" applyBorder="1"/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0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2" fontId="0" fillId="0" borderId="7" xfId="0" applyNumberFormat="1" applyBorder="1" applyAlignment="1">
      <alignment horizontal="left"/>
    </xf>
    <xf numFmtId="2" fontId="0" fillId="0" borderId="8" xfId="0" applyNumberFormat="1" applyBorder="1" applyAlignment="1">
      <alignment horizontal="left"/>
    </xf>
    <xf numFmtId="2" fontId="0" fillId="0" borderId="11" xfId="0" applyNumberFormat="1" applyBorder="1" applyAlignment="1">
      <alignment horizontal="left"/>
    </xf>
    <xf numFmtId="0" fontId="1" fillId="0" borderId="11" xfId="0" applyFont="1" applyBorder="1" applyAlignment="1">
      <alignment horizontal="left"/>
    </xf>
    <xf numFmtId="166" fontId="0" fillId="0" borderId="8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0" fillId="0" borderId="19" xfId="0" applyBorder="1" applyAlignment="1">
      <alignment horizontal="right"/>
    </xf>
    <xf numFmtId="0" fontId="1" fillId="0" borderId="18" xfId="0" applyFont="1" applyBorder="1" applyAlignment="1">
      <alignment horizontal="right"/>
    </xf>
    <xf numFmtId="0" fontId="0" fillId="5" borderId="6" xfId="0" applyFill="1" applyBorder="1"/>
    <xf numFmtId="0" fontId="0" fillId="0" borderId="39" xfId="0" applyBorder="1"/>
    <xf numFmtId="0" fontId="0" fillId="0" borderId="48" xfId="0" applyBorder="1"/>
    <xf numFmtId="0" fontId="1" fillId="0" borderId="44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0" fillId="5" borderId="0" xfId="0" applyFill="1"/>
    <xf numFmtId="0" fontId="1" fillId="0" borderId="18" xfId="0" applyFont="1" applyBorder="1"/>
    <xf numFmtId="0" fontId="2" fillId="5" borderId="6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0" fillId="5" borderId="10" xfId="0" applyFill="1" applyBorder="1"/>
    <xf numFmtId="0" fontId="1" fillId="5" borderId="28" xfId="0" applyFont="1" applyFill="1" applyBorder="1"/>
    <xf numFmtId="0" fontId="1" fillId="5" borderId="24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wrapText="1"/>
    </xf>
    <xf numFmtId="0" fontId="1" fillId="5" borderId="10" xfId="0" applyFont="1" applyFill="1" applyBorder="1"/>
    <xf numFmtId="0" fontId="0" fillId="0" borderId="17" xfId="0" applyBorder="1"/>
    <xf numFmtId="0" fontId="0" fillId="5" borderId="18" xfId="0" applyFill="1" applyBorder="1"/>
    <xf numFmtId="0" fontId="0" fillId="5" borderId="10" xfId="0" applyFill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3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49" fontId="8" fillId="0" borderId="4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164" fontId="0" fillId="0" borderId="33" xfId="0" applyNumberFormat="1" applyBorder="1" applyAlignment="1">
      <alignment horizontal="center" vertical="center" wrapText="1"/>
    </xf>
    <xf numFmtId="164" fontId="0" fillId="0" borderId="34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2" borderId="8" xfId="0" applyFill="1" applyBorder="1"/>
    <xf numFmtId="0" fontId="0" fillId="2" borderId="18" xfId="0" applyFill="1" applyBorder="1"/>
    <xf numFmtId="0" fontId="0" fillId="2" borderId="8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0" fillId="6" borderId="3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0" xfId="0" applyFill="1"/>
    <xf numFmtId="49" fontId="0" fillId="0" borderId="0" xfId="0" applyNumberFormat="1"/>
    <xf numFmtId="0" fontId="0" fillId="0" borderId="40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1" fillId="0" borderId="44" xfId="0" applyFont="1" applyBorder="1"/>
    <xf numFmtId="0" fontId="0" fillId="0" borderId="9" xfId="0" applyBorder="1"/>
    <xf numFmtId="0" fontId="0" fillId="0" borderId="23" xfId="0" applyBorder="1"/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3" fillId="2" borderId="24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0" fillId="2" borderId="49" xfId="0" applyFill="1" applyBorder="1"/>
    <xf numFmtId="0" fontId="0" fillId="2" borderId="50" xfId="0" applyFill="1" applyBorder="1"/>
    <xf numFmtId="0" fontId="0" fillId="2" borderId="51" xfId="0" applyFill="1" applyBorder="1"/>
    <xf numFmtId="0" fontId="0" fillId="0" borderId="26" xfId="0" applyBorder="1"/>
    <xf numFmtId="0" fontId="0" fillId="0" borderId="27" xfId="0" applyBorder="1"/>
    <xf numFmtId="0" fontId="1" fillId="0" borderId="24" xfId="0" applyFont="1" applyBorder="1" applyAlignment="1">
      <alignment horizontal="left"/>
    </xf>
    <xf numFmtId="0" fontId="2" fillId="0" borderId="26" xfId="0" applyFont="1" applyBorder="1" applyAlignment="1">
      <alignment horizontal="left" vertical="center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0" xfId="0" applyAlignment="1">
      <alignment horizontal="center"/>
    </xf>
    <xf numFmtId="0" fontId="0" fillId="0" borderId="40" xfId="0" applyBorder="1"/>
    <xf numFmtId="0" fontId="0" fillId="0" borderId="5" xfId="0" applyBorder="1"/>
    <xf numFmtId="2" fontId="0" fillId="0" borderId="36" xfId="0" applyNumberFormat="1" applyBorder="1" applyAlignment="1">
      <alignment horizontal="center"/>
    </xf>
    <xf numFmtId="0" fontId="0" fillId="0" borderId="41" xfId="0" applyBorder="1"/>
    <xf numFmtId="2" fontId="0" fillId="0" borderId="31" xfId="0" applyNumberFormat="1" applyBorder="1" applyAlignment="1">
      <alignment horizontal="center"/>
    </xf>
    <xf numFmtId="0" fontId="0" fillId="0" borderId="44" xfId="0" applyBorder="1"/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4" xfId="0" applyBorder="1"/>
    <xf numFmtId="0" fontId="0" fillId="0" borderId="29" xfId="0" applyBorder="1"/>
    <xf numFmtId="0" fontId="5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0" fillId="5" borderId="1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" fillId="5" borderId="0" xfId="0" applyFont="1" applyFill="1" applyAlignment="1">
      <alignment horizontal="left"/>
    </xf>
    <xf numFmtId="0" fontId="2" fillId="5" borderId="0" xfId="0" applyFont="1" applyFill="1" applyAlignment="1">
      <alignment horizontal="left" vertical="center"/>
    </xf>
    <xf numFmtId="0" fontId="0" fillId="5" borderId="18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1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5" borderId="17" xfId="0" applyFill="1" applyBorder="1"/>
    <xf numFmtId="1" fontId="0" fillId="0" borderId="8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C0800-2598-4513-9CC2-3FA5D0406A55}">
  <sheetPr>
    <tabColor theme="5" tint="-0.249977111117893"/>
  </sheetPr>
  <dimension ref="A1:D60"/>
  <sheetViews>
    <sheetView zoomScale="69" zoomScaleNormal="69" workbookViewId="0">
      <selection sqref="A1:D1"/>
    </sheetView>
  </sheetViews>
  <sheetFormatPr baseColWidth="10" defaultRowHeight="15" x14ac:dyDescent="0.25"/>
  <cols>
    <col min="1" max="1" width="14" customWidth="1"/>
    <col min="2" max="2" width="20.42578125" bestFit="1" customWidth="1"/>
    <col min="3" max="3" width="20" customWidth="1"/>
    <col min="4" max="4" width="47.42578125" customWidth="1"/>
  </cols>
  <sheetData>
    <row r="1" spans="1:4" ht="54" customHeight="1" x14ac:dyDescent="0.25">
      <c r="A1" s="108" t="s">
        <v>309</v>
      </c>
      <c r="B1" s="108"/>
      <c r="C1" s="108"/>
      <c r="D1" s="108"/>
    </row>
    <row r="2" spans="1:4" x14ac:dyDescent="0.25">
      <c r="A2" s="100" t="s">
        <v>88</v>
      </c>
      <c r="B2" s="100" t="s">
        <v>87</v>
      </c>
      <c r="C2" s="100" t="s">
        <v>86</v>
      </c>
      <c r="D2" s="100" t="s">
        <v>85</v>
      </c>
    </row>
    <row r="3" spans="1:4" ht="12.95" customHeight="1" x14ac:dyDescent="0.25">
      <c r="A3" s="116" t="s">
        <v>308</v>
      </c>
      <c r="B3" s="109" t="s">
        <v>307</v>
      </c>
      <c r="C3" s="110" t="s">
        <v>3</v>
      </c>
      <c r="D3" s="99" t="s">
        <v>306</v>
      </c>
    </row>
    <row r="4" spans="1:4" ht="12.95" customHeight="1" x14ac:dyDescent="0.25">
      <c r="A4" s="116"/>
      <c r="B4" s="109"/>
      <c r="C4" s="110"/>
      <c r="D4" s="99" t="s">
        <v>305</v>
      </c>
    </row>
    <row r="5" spans="1:4" ht="12.95" customHeight="1" x14ac:dyDescent="0.25">
      <c r="A5" s="116"/>
      <c r="B5" s="109"/>
      <c r="C5" s="110"/>
      <c r="D5" s="99" t="s">
        <v>304</v>
      </c>
    </row>
    <row r="6" spans="1:4" ht="12.95" customHeight="1" x14ac:dyDescent="0.25">
      <c r="A6" s="116"/>
      <c r="B6" s="109"/>
      <c r="C6" s="110"/>
      <c r="D6" s="99" t="s">
        <v>303</v>
      </c>
    </row>
    <row r="7" spans="1:4" ht="12.95" customHeight="1" x14ac:dyDescent="0.25">
      <c r="A7" s="116"/>
      <c r="B7" s="109"/>
      <c r="C7" s="110"/>
      <c r="D7" s="99" t="s">
        <v>302</v>
      </c>
    </row>
    <row r="8" spans="1:4" ht="12.95" customHeight="1" x14ac:dyDescent="0.25">
      <c r="A8" s="116"/>
      <c r="B8" s="109"/>
      <c r="C8" s="110"/>
      <c r="D8" s="99" t="s">
        <v>301</v>
      </c>
    </row>
    <row r="9" spans="1:4" ht="12.95" customHeight="1" x14ac:dyDescent="0.25">
      <c r="A9" s="116"/>
      <c r="B9" s="109"/>
      <c r="C9" s="110"/>
      <c r="D9" s="99" t="s">
        <v>300</v>
      </c>
    </row>
    <row r="10" spans="1:4" ht="12.95" customHeight="1" x14ac:dyDescent="0.25">
      <c r="A10" s="116"/>
      <c r="B10" s="109"/>
      <c r="C10" s="110"/>
      <c r="D10" s="99" t="s">
        <v>299</v>
      </c>
    </row>
    <row r="11" spans="1:4" ht="12.95" customHeight="1" x14ac:dyDescent="0.25">
      <c r="A11" s="116"/>
      <c r="B11" s="109" t="s">
        <v>298</v>
      </c>
      <c r="C11" s="110" t="s">
        <v>3</v>
      </c>
      <c r="D11" s="99" t="s">
        <v>297</v>
      </c>
    </row>
    <row r="12" spans="1:4" ht="12.95" customHeight="1" x14ac:dyDescent="0.25">
      <c r="A12" s="116"/>
      <c r="B12" s="109"/>
      <c r="C12" s="110"/>
      <c r="D12" s="99" t="s">
        <v>296</v>
      </c>
    </row>
    <row r="13" spans="1:4" ht="12.95" customHeight="1" x14ac:dyDescent="0.25">
      <c r="A13" s="116"/>
      <c r="B13" s="109"/>
      <c r="C13" s="110"/>
      <c r="D13" s="99" t="s">
        <v>295</v>
      </c>
    </row>
    <row r="14" spans="1:4" ht="12.95" customHeight="1" x14ac:dyDescent="0.25">
      <c r="A14" s="116"/>
      <c r="B14" s="109"/>
      <c r="C14" s="110"/>
      <c r="D14" s="99" t="s">
        <v>294</v>
      </c>
    </row>
    <row r="15" spans="1:4" ht="12.95" customHeight="1" x14ac:dyDescent="0.25">
      <c r="A15" s="116"/>
      <c r="B15" s="109"/>
      <c r="C15" s="110"/>
      <c r="D15" s="99" t="s">
        <v>293</v>
      </c>
    </row>
    <row r="16" spans="1:4" ht="12.95" customHeight="1" x14ac:dyDescent="0.25">
      <c r="A16" s="116"/>
      <c r="B16" s="109"/>
      <c r="C16" s="110"/>
      <c r="D16" s="99" t="s">
        <v>292</v>
      </c>
    </row>
    <row r="17" spans="1:4" ht="12.95" customHeight="1" x14ac:dyDescent="0.25">
      <c r="A17" s="116"/>
      <c r="B17" s="109"/>
      <c r="C17" s="110"/>
      <c r="D17" s="99" t="s">
        <v>291</v>
      </c>
    </row>
    <row r="18" spans="1:4" ht="12.95" customHeight="1" x14ac:dyDescent="0.25">
      <c r="A18" s="116"/>
      <c r="B18" s="109"/>
      <c r="C18" s="110"/>
      <c r="D18" s="99" t="s">
        <v>290</v>
      </c>
    </row>
    <row r="19" spans="1:4" x14ac:dyDescent="0.25">
      <c r="A19" s="116"/>
      <c r="B19" s="121" t="s">
        <v>289</v>
      </c>
      <c r="C19" s="107" t="s">
        <v>3</v>
      </c>
      <c r="D19" s="98" t="s">
        <v>288</v>
      </c>
    </row>
    <row r="20" spans="1:4" x14ac:dyDescent="0.25">
      <c r="A20" s="116"/>
      <c r="B20" s="121"/>
      <c r="C20" s="107"/>
      <c r="D20" s="98" t="s">
        <v>287</v>
      </c>
    </row>
    <row r="21" spans="1:4" x14ac:dyDescent="0.25">
      <c r="A21" s="116"/>
      <c r="B21" s="121"/>
      <c r="C21" s="107"/>
      <c r="D21" s="98" t="s">
        <v>286</v>
      </c>
    </row>
    <row r="22" spans="1:4" x14ac:dyDescent="0.25">
      <c r="A22" s="116"/>
      <c r="B22" s="121"/>
      <c r="C22" s="107"/>
      <c r="D22" s="98" t="s">
        <v>285</v>
      </c>
    </row>
    <row r="23" spans="1:4" x14ac:dyDescent="0.25">
      <c r="A23" s="116"/>
      <c r="B23" s="122" t="s">
        <v>284</v>
      </c>
      <c r="C23" s="107" t="s">
        <v>3</v>
      </c>
      <c r="D23" s="98" t="s">
        <v>283</v>
      </c>
    </row>
    <row r="24" spans="1:4" x14ac:dyDescent="0.25">
      <c r="A24" s="116"/>
      <c r="B24" s="122"/>
      <c r="C24" s="107"/>
      <c r="D24" s="98" t="s">
        <v>282</v>
      </c>
    </row>
    <row r="25" spans="1:4" x14ac:dyDescent="0.25">
      <c r="A25" s="116"/>
      <c r="B25" s="122"/>
      <c r="C25" s="107"/>
      <c r="D25" s="98" t="s">
        <v>281</v>
      </c>
    </row>
    <row r="26" spans="1:4" x14ac:dyDescent="0.25">
      <c r="A26" s="116"/>
      <c r="B26" s="122"/>
      <c r="C26" s="107"/>
      <c r="D26" s="98" t="s">
        <v>280</v>
      </c>
    </row>
    <row r="27" spans="1:4" x14ac:dyDescent="0.25">
      <c r="A27" s="116"/>
      <c r="B27" s="122"/>
      <c r="C27" s="107"/>
      <c r="D27" s="98" t="s">
        <v>279</v>
      </c>
    </row>
    <row r="28" spans="1:4" x14ac:dyDescent="0.25">
      <c r="A28" s="116"/>
      <c r="B28" s="122"/>
      <c r="C28" s="107"/>
      <c r="D28" s="98" t="s">
        <v>278</v>
      </c>
    </row>
    <row r="29" spans="1:4" x14ac:dyDescent="0.25">
      <c r="A29" s="116"/>
      <c r="B29" s="122"/>
      <c r="C29" s="107"/>
      <c r="D29" s="98" t="s">
        <v>277</v>
      </c>
    </row>
    <row r="30" spans="1:4" ht="19.5" customHeight="1" x14ac:dyDescent="0.25">
      <c r="A30" s="116"/>
      <c r="B30" s="122"/>
      <c r="C30" s="107"/>
      <c r="D30" s="98" t="s">
        <v>276</v>
      </c>
    </row>
    <row r="31" spans="1:4" ht="19.5" customHeight="1" x14ac:dyDescent="0.25">
      <c r="A31" s="116"/>
      <c r="B31" s="122" t="s">
        <v>275</v>
      </c>
      <c r="C31" s="107" t="s">
        <v>3</v>
      </c>
      <c r="D31" s="98" t="s">
        <v>274</v>
      </c>
    </row>
    <row r="32" spans="1:4" ht="19.5" customHeight="1" x14ac:dyDescent="0.25">
      <c r="A32" s="116"/>
      <c r="B32" s="122"/>
      <c r="C32" s="107"/>
      <c r="D32" s="98" t="s">
        <v>273</v>
      </c>
    </row>
    <row r="33" spans="1:4" ht="19.5" customHeight="1" x14ac:dyDescent="0.25">
      <c r="A33" s="116"/>
      <c r="B33" s="122"/>
      <c r="C33" s="107"/>
      <c r="D33" s="98" t="s">
        <v>272</v>
      </c>
    </row>
    <row r="34" spans="1:4" ht="19.5" customHeight="1" x14ac:dyDescent="0.25">
      <c r="A34" s="116"/>
      <c r="B34" s="122"/>
      <c r="C34" s="107"/>
      <c r="D34" s="98" t="s">
        <v>271</v>
      </c>
    </row>
    <row r="35" spans="1:4" ht="19.5" customHeight="1" x14ac:dyDescent="0.25">
      <c r="A35" s="116"/>
      <c r="B35" s="122"/>
      <c r="C35" s="107"/>
      <c r="D35" s="98" t="s">
        <v>270</v>
      </c>
    </row>
    <row r="36" spans="1:4" ht="19.5" customHeight="1" x14ac:dyDescent="0.25">
      <c r="A36" s="116"/>
      <c r="B36" s="122"/>
      <c r="C36" s="107"/>
      <c r="D36" s="98" t="s">
        <v>269</v>
      </c>
    </row>
    <row r="37" spans="1:4" ht="19.5" customHeight="1" x14ac:dyDescent="0.25">
      <c r="A37" s="116"/>
      <c r="B37" s="122"/>
      <c r="C37" s="107"/>
      <c r="D37" s="98" t="s">
        <v>268</v>
      </c>
    </row>
    <row r="38" spans="1:4" ht="19.5" customHeight="1" x14ac:dyDescent="0.25">
      <c r="A38" s="116"/>
      <c r="B38" s="122"/>
      <c r="C38" s="107"/>
      <c r="D38" s="98" t="s">
        <v>267</v>
      </c>
    </row>
    <row r="39" spans="1:4" x14ac:dyDescent="0.25">
      <c r="A39" s="116"/>
      <c r="B39" s="122"/>
      <c r="C39" s="107"/>
      <c r="D39" s="98" t="s">
        <v>266</v>
      </c>
    </row>
    <row r="40" spans="1:4" x14ac:dyDescent="0.25">
      <c r="A40" s="116"/>
      <c r="B40" s="117" t="s">
        <v>118</v>
      </c>
      <c r="C40" s="119" t="s">
        <v>3</v>
      </c>
      <c r="D40" s="97" t="s">
        <v>265</v>
      </c>
    </row>
    <row r="41" spans="1:4" x14ac:dyDescent="0.25">
      <c r="A41" s="116"/>
      <c r="B41" s="118"/>
      <c r="C41" s="120"/>
      <c r="D41" s="97" t="s">
        <v>264</v>
      </c>
    </row>
    <row r="42" spans="1:4" x14ac:dyDescent="0.25">
      <c r="A42" s="116"/>
      <c r="B42" s="118"/>
      <c r="C42" s="120"/>
      <c r="D42" s="96" t="s">
        <v>263</v>
      </c>
    </row>
    <row r="43" spans="1:4" x14ac:dyDescent="0.25">
      <c r="A43" s="116"/>
      <c r="B43" s="111" t="s">
        <v>144</v>
      </c>
      <c r="C43" s="113" t="s">
        <v>3</v>
      </c>
      <c r="D43" s="95" t="s">
        <v>145</v>
      </c>
    </row>
    <row r="44" spans="1:4" x14ac:dyDescent="0.25">
      <c r="A44" s="116"/>
      <c r="B44" s="112"/>
      <c r="C44" s="107"/>
      <c r="D44" s="94" t="s">
        <v>146</v>
      </c>
    </row>
    <row r="45" spans="1:4" x14ac:dyDescent="0.25">
      <c r="A45" s="116"/>
      <c r="B45" s="112"/>
      <c r="C45" s="107"/>
      <c r="D45" s="94" t="s">
        <v>147</v>
      </c>
    </row>
    <row r="46" spans="1:4" x14ac:dyDescent="0.25">
      <c r="A46" s="116"/>
      <c r="B46" s="112"/>
      <c r="C46" s="107"/>
      <c r="D46" s="94" t="s">
        <v>148</v>
      </c>
    </row>
    <row r="47" spans="1:4" x14ac:dyDescent="0.25">
      <c r="A47" s="116"/>
      <c r="B47" s="112"/>
      <c r="C47" s="107"/>
      <c r="D47" s="94" t="s">
        <v>149</v>
      </c>
    </row>
    <row r="48" spans="1:4" x14ac:dyDescent="0.25">
      <c r="A48" s="116"/>
      <c r="B48" s="112"/>
      <c r="C48" s="107"/>
      <c r="D48" s="94" t="s">
        <v>150</v>
      </c>
    </row>
    <row r="49" spans="1:4" x14ac:dyDescent="0.25">
      <c r="A49" s="116"/>
      <c r="B49" s="112"/>
      <c r="C49" s="107"/>
      <c r="D49" s="94" t="s">
        <v>151</v>
      </c>
    </row>
    <row r="50" spans="1:4" x14ac:dyDescent="0.25">
      <c r="A50" s="116"/>
      <c r="B50" s="112"/>
      <c r="C50" s="107"/>
      <c r="D50" s="94" t="s">
        <v>152</v>
      </c>
    </row>
    <row r="51" spans="1:4" x14ac:dyDescent="0.25">
      <c r="A51" s="116"/>
      <c r="B51" s="112"/>
      <c r="C51" s="107"/>
      <c r="D51" s="94" t="s">
        <v>153</v>
      </c>
    </row>
    <row r="52" spans="1:4" x14ac:dyDescent="0.25">
      <c r="A52" s="116"/>
      <c r="B52" s="112"/>
      <c r="C52" s="107"/>
      <c r="D52" s="94" t="s">
        <v>154</v>
      </c>
    </row>
    <row r="53" spans="1:4" x14ac:dyDescent="0.25">
      <c r="A53" s="116"/>
      <c r="B53" s="112"/>
      <c r="C53" s="107"/>
      <c r="D53" s="94" t="s">
        <v>155</v>
      </c>
    </row>
    <row r="54" spans="1:4" x14ac:dyDescent="0.25">
      <c r="A54" s="116"/>
      <c r="B54" s="112"/>
      <c r="C54" s="107"/>
      <c r="D54" s="94" t="s">
        <v>156</v>
      </c>
    </row>
    <row r="55" spans="1:4" x14ac:dyDescent="0.25">
      <c r="A55" s="116"/>
      <c r="B55" s="112"/>
      <c r="C55" s="107"/>
      <c r="D55" s="94" t="s">
        <v>157</v>
      </c>
    </row>
    <row r="56" spans="1:4" x14ac:dyDescent="0.25">
      <c r="A56" s="116"/>
      <c r="B56" s="115" t="s">
        <v>83</v>
      </c>
      <c r="C56" s="114" t="s">
        <v>3</v>
      </c>
      <c r="D56" s="93" t="s">
        <v>262</v>
      </c>
    </row>
    <row r="57" spans="1:4" x14ac:dyDescent="0.25">
      <c r="A57" s="116"/>
      <c r="B57" s="115"/>
      <c r="C57" s="114"/>
      <c r="D57" s="93" t="s">
        <v>261</v>
      </c>
    </row>
    <row r="58" spans="1:4" x14ac:dyDescent="0.25">
      <c r="A58" s="116"/>
      <c r="B58" s="115"/>
      <c r="C58" s="114"/>
      <c r="D58" s="93" t="s">
        <v>260</v>
      </c>
    </row>
    <row r="59" spans="1:4" x14ac:dyDescent="0.25">
      <c r="A59" s="116"/>
      <c r="B59" s="115"/>
      <c r="C59" s="114"/>
      <c r="D59" s="93" t="s">
        <v>259</v>
      </c>
    </row>
    <row r="60" spans="1:4" x14ac:dyDescent="0.25">
      <c r="A60" s="116"/>
      <c r="B60" s="115"/>
      <c r="C60" s="114"/>
      <c r="D60" s="93" t="s">
        <v>258</v>
      </c>
    </row>
  </sheetData>
  <mergeCells count="18">
    <mergeCell ref="B43:B55"/>
    <mergeCell ref="C43:C55"/>
    <mergeCell ref="C56:C60"/>
    <mergeCell ref="B56:B60"/>
    <mergeCell ref="A3:A60"/>
    <mergeCell ref="B40:B42"/>
    <mergeCell ref="C40:C42"/>
    <mergeCell ref="B19:B22"/>
    <mergeCell ref="B23:B30"/>
    <mergeCell ref="B31:B39"/>
    <mergeCell ref="C19:C22"/>
    <mergeCell ref="C23:C30"/>
    <mergeCell ref="C31:C39"/>
    <mergeCell ref="A1:D1"/>
    <mergeCell ref="B3:B10"/>
    <mergeCell ref="B11:B18"/>
    <mergeCell ref="C3:C10"/>
    <mergeCell ref="C11:C1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3C112-EF78-4BF2-9454-DA0306121E60}">
  <sheetPr>
    <tabColor theme="5" tint="-0.249977111117893"/>
  </sheetPr>
  <dimension ref="A1:D64"/>
  <sheetViews>
    <sheetView zoomScale="68" zoomScaleNormal="68" workbookViewId="0">
      <selection activeCell="A2" sqref="A2:A65"/>
    </sheetView>
  </sheetViews>
  <sheetFormatPr baseColWidth="10" defaultRowHeight="15" x14ac:dyDescent="0.25"/>
  <cols>
    <col min="1" max="1" width="18" style="1" customWidth="1"/>
    <col min="2" max="2" width="20.42578125" style="2" bestFit="1" customWidth="1"/>
    <col min="3" max="3" width="19.7109375" style="1" bestFit="1" customWidth="1"/>
    <col min="4" max="4" width="59.28515625" style="1" customWidth="1"/>
  </cols>
  <sheetData>
    <row r="1" spans="1:4" s="3" customFormat="1" x14ac:dyDescent="0.25">
      <c r="A1" s="103" t="s">
        <v>88</v>
      </c>
      <c r="B1" s="103" t="s">
        <v>87</v>
      </c>
      <c r="C1" s="103" t="s">
        <v>86</v>
      </c>
      <c r="D1" s="103" t="s">
        <v>85</v>
      </c>
    </row>
    <row r="2" spans="1:4" s="3" customFormat="1" x14ac:dyDescent="0.25">
      <c r="A2" s="129" t="s">
        <v>84</v>
      </c>
      <c r="B2" s="125" t="s">
        <v>83</v>
      </c>
      <c r="C2" s="127" t="s">
        <v>3</v>
      </c>
      <c r="D2" s="101" t="s">
        <v>82</v>
      </c>
    </row>
    <row r="3" spans="1:4" s="3" customFormat="1" x14ac:dyDescent="0.25">
      <c r="A3" s="130"/>
      <c r="B3" s="126"/>
      <c r="C3" s="128"/>
      <c r="D3" s="101" t="s">
        <v>81</v>
      </c>
    </row>
    <row r="4" spans="1:4" s="3" customFormat="1" x14ac:dyDescent="0.25">
      <c r="A4" s="130"/>
      <c r="B4" s="126"/>
      <c r="C4" s="128"/>
      <c r="D4" s="101" t="s">
        <v>80</v>
      </c>
    </row>
    <row r="5" spans="1:4" s="3" customFormat="1" x14ac:dyDescent="0.25">
      <c r="A5" s="130"/>
      <c r="B5" s="126"/>
      <c r="C5" s="128"/>
      <c r="D5" s="101" t="s">
        <v>79</v>
      </c>
    </row>
    <row r="6" spans="1:4" s="3" customFormat="1" x14ac:dyDescent="0.25">
      <c r="A6" s="130"/>
      <c r="B6" s="126"/>
      <c r="C6" s="128"/>
      <c r="D6" s="101" t="s">
        <v>78</v>
      </c>
    </row>
    <row r="7" spans="1:4" s="3" customFormat="1" x14ac:dyDescent="0.25">
      <c r="A7" s="130"/>
      <c r="B7" s="126"/>
      <c r="C7" s="128"/>
      <c r="D7" s="101" t="s">
        <v>77</v>
      </c>
    </row>
    <row r="8" spans="1:4" s="3" customFormat="1" x14ac:dyDescent="0.25">
      <c r="A8" s="130"/>
      <c r="B8" s="126"/>
      <c r="C8" s="128"/>
      <c r="D8" s="101" t="s">
        <v>76</v>
      </c>
    </row>
    <row r="9" spans="1:4" s="3" customFormat="1" x14ac:dyDescent="0.25">
      <c r="A9" s="130"/>
      <c r="B9" s="126"/>
      <c r="C9" s="128"/>
      <c r="D9" s="101" t="s">
        <v>75</v>
      </c>
    </row>
    <row r="10" spans="1:4" s="3" customFormat="1" x14ac:dyDescent="0.25">
      <c r="A10" s="130"/>
      <c r="B10" s="126"/>
      <c r="C10" s="128"/>
      <c r="D10" s="101" t="s">
        <v>74</v>
      </c>
    </row>
    <row r="11" spans="1:4" s="3" customFormat="1" x14ac:dyDescent="0.25">
      <c r="A11" s="130"/>
      <c r="B11" s="126"/>
      <c r="C11" s="128"/>
      <c r="D11" s="101" t="s">
        <v>73</v>
      </c>
    </row>
    <row r="12" spans="1:4" x14ac:dyDescent="0.25">
      <c r="A12" s="130"/>
      <c r="B12" s="124" t="s">
        <v>72</v>
      </c>
      <c r="C12" s="132" t="s">
        <v>3</v>
      </c>
      <c r="D12" s="93" t="s">
        <v>71</v>
      </c>
    </row>
    <row r="13" spans="1:4" x14ac:dyDescent="0.25">
      <c r="A13" s="130"/>
      <c r="B13" s="124"/>
      <c r="C13" s="132"/>
      <c r="D13" s="93" t="s">
        <v>70</v>
      </c>
    </row>
    <row r="14" spans="1:4" x14ac:dyDescent="0.25">
      <c r="A14" s="130"/>
      <c r="B14" s="124"/>
      <c r="C14" s="132"/>
      <c r="D14" s="93" t="s">
        <v>69</v>
      </c>
    </row>
    <row r="15" spans="1:4" x14ac:dyDescent="0.25">
      <c r="A15" s="130"/>
      <c r="B15" s="124"/>
      <c r="C15" s="132"/>
      <c r="D15" s="93" t="s">
        <v>68</v>
      </c>
    </row>
    <row r="16" spans="1:4" x14ac:dyDescent="0.25">
      <c r="A16" s="130"/>
      <c r="B16" s="124"/>
      <c r="C16" s="132"/>
      <c r="D16" s="93" t="s">
        <v>67</v>
      </c>
    </row>
    <row r="17" spans="1:4" x14ac:dyDescent="0.25">
      <c r="A17" s="130"/>
      <c r="B17" s="124"/>
      <c r="C17" s="132"/>
      <c r="D17" s="93" t="s">
        <v>66</v>
      </c>
    </row>
    <row r="18" spans="1:4" x14ac:dyDescent="0.25">
      <c r="A18" s="130"/>
      <c r="B18" s="124"/>
      <c r="C18" s="132"/>
      <c r="D18" s="93" t="s">
        <v>65</v>
      </c>
    </row>
    <row r="19" spans="1:4" x14ac:dyDescent="0.25">
      <c r="A19" s="130"/>
      <c r="B19" s="124"/>
      <c r="C19" s="132"/>
      <c r="D19" s="93" t="s">
        <v>64</v>
      </c>
    </row>
    <row r="20" spans="1:4" x14ac:dyDescent="0.25">
      <c r="A20" s="130"/>
      <c r="B20" s="124"/>
      <c r="C20" s="132"/>
      <c r="D20" s="93" t="s">
        <v>63</v>
      </c>
    </row>
    <row r="21" spans="1:4" x14ac:dyDescent="0.25">
      <c r="A21" s="130"/>
      <c r="B21" s="124"/>
      <c r="C21" s="132"/>
      <c r="D21" s="93" t="s">
        <v>62</v>
      </c>
    </row>
    <row r="22" spans="1:4" x14ac:dyDescent="0.25">
      <c r="A22" s="130"/>
      <c r="B22" s="124" t="s">
        <v>60</v>
      </c>
      <c r="C22" s="123" t="s">
        <v>3</v>
      </c>
      <c r="D22" s="93" t="s">
        <v>59</v>
      </c>
    </row>
    <row r="23" spans="1:4" x14ac:dyDescent="0.25">
      <c r="A23" s="130"/>
      <c r="B23" s="124"/>
      <c r="C23" s="123"/>
      <c r="D23" s="93" t="s">
        <v>58</v>
      </c>
    </row>
    <row r="24" spans="1:4" x14ac:dyDescent="0.25">
      <c r="A24" s="130"/>
      <c r="B24" s="124"/>
      <c r="C24" s="123"/>
      <c r="D24" s="101" t="s">
        <v>57</v>
      </c>
    </row>
    <row r="25" spans="1:4" x14ac:dyDescent="0.25">
      <c r="A25" s="130"/>
      <c r="B25" s="124"/>
      <c r="C25" s="123"/>
      <c r="D25" s="93" t="s">
        <v>56</v>
      </c>
    </row>
    <row r="26" spans="1:4" x14ac:dyDescent="0.25">
      <c r="A26" s="130"/>
      <c r="B26" s="124"/>
      <c r="C26" s="123"/>
      <c r="D26" s="101" t="s">
        <v>55</v>
      </c>
    </row>
    <row r="27" spans="1:4" x14ac:dyDescent="0.25">
      <c r="A27" s="130"/>
      <c r="B27" s="124"/>
      <c r="C27" s="123"/>
      <c r="D27" s="101" t="s">
        <v>54</v>
      </c>
    </row>
    <row r="28" spans="1:4" x14ac:dyDescent="0.25">
      <c r="A28" s="130"/>
      <c r="B28" s="124"/>
      <c r="C28" s="123"/>
      <c r="D28" s="101" t="s">
        <v>53</v>
      </c>
    </row>
    <row r="29" spans="1:4" x14ac:dyDescent="0.25">
      <c r="A29" s="130"/>
      <c r="B29" s="124"/>
      <c r="C29" s="123"/>
      <c r="D29" s="101" t="s">
        <v>52</v>
      </c>
    </row>
    <row r="30" spans="1:4" x14ac:dyDescent="0.25">
      <c r="A30" s="130"/>
      <c r="B30" s="124"/>
      <c r="C30" s="123"/>
      <c r="D30" s="101" t="s">
        <v>51</v>
      </c>
    </row>
    <row r="31" spans="1:4" x14ac:dyDescent="0.25">
      <c r="A31" s="130"/>
      <c r="B31" s="124"/>
      <c r="C31" s="123"/>
      <c r="D31" s="101" t="s">
        <v>50</v>
      </c>
    </row>
    <row r="32" spans="1:4" x14ac:dyDescent="0.25">
      <c r="A32" s="130"/>
      <c r="B32" s="124"/>
      <c r="C32" s="123"/>
      <c r="D32" s="101" t="s">
        <v>49</v>
      </c>
    </row>
    <row r="33" spans="1:4" x14ac:dyDescent="0.25">
      <c r="A33" s="130"/>
      <c r="B33" s="102" t="s">
        <v>48</v>
      </c>
      <c r="C33" s="101" t="s">
        <v>1</v>
      </c>
      <c r="D33" s="101" t="s">
        <v>47</v>
      </c>
    </row>
    <row r="34" spans="1:4" x14ac:dyDescent="0.25">
      <c r="A34" s="130"/>
      <c r="B34" s="102" t="s">
        <v>46</v>
      </c>
      <c r="C34" s="101" t="s">
        <v>1</v>
      </c>
      <c r="D34" s="101" t="s">
        <v>0</v>
      </c>
    </row>
    <row r="35" spans="1:4" x14ac:dyDescent="0.25">
      <c r="A35" s="130"/>
      <c r="B35" s="102" t="s">
        <v>45</v>
      </c>
      <c r="C35" s="101"/>
      <c r="D35" s="101" t="s">
        <v>44</v>
      </c>
    </row>
    <row r="36" spans="1:4" x14ac:dyDescent="0.25">
      <c r="A36" s="130"/>
      <c r="B36" s="124" t="s">
        <v>43</v>
      </c>
      <c r="C36" s="123" t="s">
        <v>3</v>
      </c>
      <c r="D36" s="101" t="s">
        <v>42</v>
      </c>
    </row>
    <row r="37" spans="1:4" x14ac:dyDescent="0.25">
      <c r="A37" s="130"/>
      <c r="B37" s="124"/>
      <c r="C37" s="123"/>
      <c r="D37" s="101" t="s">
        <v>41</v>
      </c>
    </row>
    <row r="38" spans="1:4" x14ac:dyDescent="0.25">
      <c r="A38" s="130"/>
      <c r="B38" s="124"/>
      <c r="C38" s="123"/>
      <c r="D38" s="101" t="s">
        <v>40</v>
      </c>
    </row>
    <row r="39" spans="1:4" x14ac:dyDescent="0.25">
      <c r="A39" s="130"/>
      <c r="B39" s="124"/>
      <c r="C39" s="123"/>
      <c r="D39" s="101" t="s">
        <v>39</v>
      </c>
    </row>
    <row r="40" spans="1:4" x14ac:dyDescent="0.25">
      <c r="A40" s="130"/>
      <c r="B40" s="124"/>
      <c r="C40" s="123"/>
      <c r="D40" s="101" t="s">
        <v>38</v>
      </c>
    </row>
    <row r="41" spans="1:4" x14ac:dyDescent="0.25">
      <c r="A41" s="130"/>
      <c r="B41" s="124"/>
      <c r="C41" s="123"/>
      <c r="D41" s="101" t="s">
        <v>37</v>
      </c>
    </row>
    <row r="42" spans="1:4" x14ac:dyDescent="0.25">
      <c r="A42" s="130"/>
      <c r="B42" s="124"/>
      <c r="C42" s="123"/>
      <c r="D42" s="101" t="s">
        <v>36</v>
      </c>
    </row>
    <row r="43" spans="1:4" x14ac:dyDescent="0.25">
      <c r="A43" s="130"/>
      <c r="B43" s="124"/>
      <c r="C43" s="123"/>
      <c r="D43" s="101" t="s">
        <v>35</v>
      </c>
    </row>
    <row r="44" spans="1:4" x14ac:dyDescent="0.25">
      <c r="A44" s="130"/>
      <c r="B44" s="124"/>
      <c r="C44" s="123"/>
      <c r="D44" s="101" t="s">
        <v>34</v>
      </c>
    </row>
    <row r="45" spans="1:4" x14ac:dyDescent="0.25">
      <c r="A45" s="130"/>
      <c r="B45" s="124"/>
      <c r="C45" s="123"/>
      <c r="D45" s="101" t="s">
        <v>33</v>
      </c>
    </row>
    <row r="46" spans="1:4" x14ac:dyDescent="0.25">
      <c r="A46" s="130"/>
      <c r="B46" s="124" t="s">
        <v>32</v>
      </c>
      <c r="C46" s="123" t="s">
        <v>3</v>
      </c>
      <c r="D46" s="101" t="s">
        <v>31</v>
      </c>
    </row>
    <row r="47" spans="1:4" x14ac:dyDescent="0.25">
      <c r="A47" s="130"/>
      <c r="B47" s="124"/>
      <c r="C47" s="123"/>
      <c r="D47" s="101" t="s">
        <v>30</v>
      </c>
    </row>
    <row r="48" spans="1:4" x14ac:dyDescent="0.25">
      <c r="A48" s="130"/>
      <c r="B48" s="124"/>
      <c r="C48" s="123"/>
      <c r="D48" s="101" t="s">
        <v>29</v>
      </c>
    </row>
    <row r="49" spans="1:4" x14ac:dyDescent="0.25">
      <c r="A49" s="130"/>
      <c r="B49" s="124"/>
      <c r="C49" s="123"/>
      <c r="D49" s="101" t="s">
        <v>28</v>
      </c>
    </row>
    <row r="50" spans="1:4" x14ac:dyDescent="0.25">
      <c r="A50" s="130"/>
      <c r="B50" s="124"/>
      <c r="C50" s="123"/>
      <c r="D50" s="101" t="s">
        <v>27</v>
      </c>
    </row>
    <row r="51" spans="1:4" x14ac:dyDescent="0.25">
      <c r="A51" s="130"/>
      <c r="B51" s="124"/>
      <c r="C51" s="123"/>
      <c r="D51" s="101" t="s">
        <v>26</v>
      </c>
    </row>
    <row r="52" spans="1:4" x14ac:dyDescent="0.25">
      <c r="A52" s="130"/>
      <c r="B52" s="124"/>
      <c r="C52" s="123"/>
      <c r="D52" s="101" t="s">
        <v>25</v>
      </c>
    </row>
    <row r="53" spans="1:4" x14ac:dyDescent="0.25">
      <c r="A53" s="130"/>
      <c r="B53" s="124"/>
      <c r="C53" s="123"/>
      <c r="D53" s="101" t="s">
        <v>24</v>
      </c>
    </row>
    <row r="54" spans="1:4" x14ac:dyDescent="0.25">
      <c r="A54" s="130"/>
      <c r="B54" s="124"/>
      <c r="C54" s="123"/>
      <c r="D54" s="101" t="s">
        <v>23</v>
      </c>
    </row>
    <row r="55" spans="1:4" x14ac:dyDescent="0.25">
      <c r="A55" s="130"/>
      <c r="B55" s="124"/>
      <c r="C55" s="123"/>
      <c r="D55" s="101" t="s">
        <v>22</v>
      </c>
    </row>
    <row r="56" spans="1:4" x14ac:dyDescent="0.25">
      <c r="A56" s="130"/>
      <c r="B56" s="124"/>
      <c r="C56" s="123"/>
      <c r="D56" s="101" t="s">
        <v>21</v>
      </c>
    </row>
    <row r="57" spans="1:4" x14ac:dyDescent="0.25">
      <c r="A57" s="130"/>
      <c r="B57" s="124"/>
      <c r="C57" s="123"/>
      <c r="D57" s="101" t="s">
        <v>20</v>
      </c>
    </row>
    <row r="58" spans="1:4" x14ac:dyDescent="0.25">
      <c r="A58" s="130"/>
      <c r="B58" s="124"/>
      <c r="C58" s="123"/>
      <c r="D58" s="101" t="s">
        <v>19</v>
      </c>
    </row>
    <row r="59" spans="1:4" x14ac:dyDescent="0.25">
      <c r="A59" s="130"/>
      <c r="B59" s="124"/>
      <c r="C59" s="123"/>
      <c r="D59" s="101" t="s">
        <v>18</v>
      </c>
    </row>
    <row r="60" spans="1:4" x14ac:dyDescent="0.25">
      <c r="A60" s="130"/>
      <c r="B60" s="124"/>
      <c r="C60" s="123"/>
      <c r="D60" s="101" t="s">
        <v>17</v>
      </c>
    </row>
    <row r="61" spans="1:4" x14ac:dyDescent="0.25">
      <c r="A61" s="130"/>
      <c r="B61" s="102" t="s">
        <v>16</v>
      </c>
      <c r="C61" s="101" t="s">
        <v>15</v>
      </c>
      <c r="D61" s="101" t="s">
        <v>14</v>
      </c>
    </row>
    <row r="62" spans="1:4" x14ac:dyDescent="0.25">
      <c r="A62" s="130"/>
      <c r="B62" s="102" t="s">
        <v>8</v>
      </c>
      <c r="C62" s="101" t="s">
        <v>7</v>
      </c>
      <c r="D62" s="101" t="s">
        <v>6</v>
      </c>
    </row>
    <row r="63" spans="1:4" x14ac:dyDescent="0.25">
      <c r="A63" s="130"/>
      <c r="B63" s="102" t="s">
        <v>4</v>
      </c>
      <c r="C63" s="101" t="s">
        <v>3</v>
      </c>
      <c r="D63" s="101"/>
    </row>
    <row r="64" spans="1:4" x14ac:dyDescent="0.25">
      <c r="A64" s="131"/>
      <c r="B64" s="102" t="s">
        <v>2</v>
      </c>
      <c r="C64" s="101" t="s">
        <v>1</v>
      </c>
      <c r="D64" s="101" t="s">
        <v>0</v>
      </c>
    </row>
  </sheetData>
  <mergeCells count="11">
    <mergeCell ref="C36:C45"/>
    <mergeCell ref="B46:B60"/>
    <mergeCell ref="B2:B11"/>
    <mergeCell ref="C2:C11"/>
    <mergeCell ref="A2:A64"/>
    <mergeCell ref="C46:C60"/>
    <mergeCell ref="C12:C21"/>
    <mergeCell ref="B12:B21"/>
    <mergeCell ref="C22:C32"/>
    <mergeCell ref="B22:B32"/>
    <mergeCell ref="B36:B45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E6273-6B0C-4253-8A63-4E305674C666}">
  <sheetPr>
    <tabColor theme="5" tint="-0.249977111117893"/>
  </sheetPr>
  <dimension ref="A1:D62"/>
  <sheetViews>
    <sheetView topLeftCell="A43" workbookViewId="0">
      <selection activeCell="A2" sqref="A2:A65"/>
    </sheetView>
  </sheetViews>
  <sheetFormatPr baseColWidth="10" defaultRowHeight="15" x14ac:dyDescent="0.25"/>
  <cols>
    <col min="2" max="2" width="18.5703125" style="7" bestFit="1" customWidth="1"/>
    <col min="3" max="3" width="19" customWidth="1"/>
    <col min="4" max="4" width="44.85546875" bestFit="1" customWidth="1"/>
  </cols>
  <sheetData>
    <row r="1" spans="1:4" x14ac:dyDescent="0.25">
      <c r="A1" s="104"/>
      <c r="B1" s="103" t="s">
        <v>87</v>
      </c>
      <c r="C1" s="103" t="s">
        <v>86</v>
      </c>
      <c r="D1" s="103" t="s">
        <v>85</v>
      </c>
    </row>
    <row r="2" spans="1:4" s="3" customFormat="1" x14ac:dyDescent="0.25">
      <c r="A2" s="134" t="s">
        <v>104</v>
      </c>
      <c r="B2" s="125" t="s">
        <v>83</v>
      </c>
      <c r="C2" s="127" t="s">
        <v>3</v>
      </c>
      <c r="D2" s="101" t="s">
        <v>82</v>
      </c>
    </row>
    <row r="3" spans="1:4" s="3" customFormat="1" x14ac:dyDescent="0.25">
      <c r="A3" s="135"/>
      <c r="B3" s="126"/>
      <c r="C3" s="128"/>
      <c r="D3" s="101" t="s">
        <v>81</v>
      </c>
    </row>
    <row r="4" spans="1:4" s="3" customFormat="1" x14ac:dyDescent="0.25">
      <c r="A4" s="135"/>
      <c r="B4" s="126"/>
      <c r="C4" s="128"/>
      <c r="D4" s="101" t="s">
        <v>80</v>
      </c>
    </row>
    <row r="5" spans="1:4" s="3" customFormat="1" x14ac:dyDescent="0.25">
      <c r="A5" s="135"/>
      <c r="B5" s="126"/>
      <c r="C5" s="128"/>
      <c r="D5" s="101" t="s">
        <v>79</v>
      </c>
    </row>
    <row r="6" spans="1:4" s="3" customFormat="1" x14ac:dyDescent="0.25">
      <c r="A6" s="135"/>
      <c r="B6" s="126"/>
      <c r="C6" s="128"/>
      <c r="D6" s="101" t="s">
        <v>78</v>
      </c>
    </row>
    <row r="7" spans="1:4" s="3" customFormat="1" x14ac:dyDescent="0.25">
      <c r="A7" s="135"/>
      <c r="B7" s="126"/>
      <c r="C7" s="128"/>
      <c r="D7" s="101" t="s">
        <v>77</v>
      </c>
    </row>
    <row r="8" spans="1:4" s="3" customFormat="1" x14ac:dyDescent="0.25">
      <c r="A8" s="135"/>
      <c r="B8" s="126"/>
      <c r="C8" s="128"/>
      <c r="D8" s="101" t="s">
        <v>76</v>
      </c>
    </row>
    <row r="9" spans="1:4" s="3" customFormat="1" x14ac:dyDescent="0.25">
      <c r="A9" s="135"/>
      <c r="B9" s="126"/>
      <c r="C9" s="128"/>
      <c r="D9" s="101" t="s">
        <v>75</v>
      </c>
    </row>
    <row r="10" spans="1:4" s="3" customFormat="1" x14ac:dyDescent="0.25">
      <c r="A10" s="135"/>
      <c r="B10" s="126"/>
      <c r="C10" s="128"/>
      <c r="D10" s="101" t="s">
        <v>74</v>
      </c>
    </row>
    <row r="11" spans="1:4" s="3" customFormat="1" x14ac:dyDescent="0.25">
      <c r="A11" s="135"/>
      <c r="B11" s="126"/>
      <c r="C11" s="128"/>
      <c r="D11" s="101" t="s">
        <v>73</v>
      </c>
    </row>
    <row r="12" spans="1:4" x14ac:dyDescent="0.25">
      <c r="A12" s="135"/>
      <c r="B12" s="124" t="s">
        <v>72</v>
      </c>
      <c r="C12" s="132" t="s">
        <v>3</v>
      </c>
      <c r="D12" s="93" t="s">
        <v>71</v>
      </c>
    </row>
    <row r="13" spans="1:4" x14ac:dyDescent="0.25">
      <c r="A13" s="135"/>
      <c r="B13" s="124"/>
      <c r="C13" s="132"/>
      <c r="D13" s="93" t="s">
        <v>70</v>
      </c>
    </row>
    <row r="14" spans="1:4" x14ac:dyDescent="0.25">
      <c r="A14" s="135"/>
      <c r="B14" s="124"/>
      <c r="C14" s="132"/>
      <c r="D14" s="93" t="s">
        <v>69</v>
      </c>
    </row>
    <row r="15" spans="1:4" x14ac:dyDescent="0.25">
      <c r="A15" s="135"/>
      <c r="B15" s="124"/>
      <c r="C15" s="132"/>
      <c r="D15" s="93" t="s">
        <v>68</v>
      </c>
    </row>
    <row r="16" spans="1:4" x14ac:dyDescent="0.25">
      <c r="A16" s="135"/>
      <c r="B16" s="124"/>
      <c r="C16" s="132"/>
      <c r="D16" s="93" t="s">
        <v>67</v>
      </c>
    </row>
    <row r="17" spans="1:4" x14ac:dyDescent="0.25">
      <c r="A17" s="135"/>
      <c r="B17" s="124"/>
      <c r="C17" s="132"/>
      <c r="D17" s="93" t="s">
        <v>66</v>
      </c>
    </row>
    <row r="18" spans="1:4" x14ac:dyDescent="0.25">
      <c r="A18" s="135"/>
      <c r="B18" s="124"/>
      <c r="C18" s="132"/>
      <c r="D18" s="93" t="s">
        <v>65</v>
      </c>
    </row>
    <row r="19" spans="1:4" x14ac:dyDescent="0.25">
      <c r="A19" s="135"/>
      <c r="B19" s="124"/>
      <c r="C19" s="132"/>
      <c r="D19" s="93" t="s">
        <v>64</v>
      </c>
    </row>
    <row r="20" spans="1:4" x14ac:dyDescent="0.25">
      <c r="A20" s="135"/>
      <c r="B20" s="124"/>
      <c r="C20" s="132"/>
      <c r="D20" s="93" t="s">
        <v>63</v>
      </c>
    </row>
    <row r="21" spans="1:4" x14ac:dyDescent="0.25">
      <c r="A21" s="135"/>
      <c r="B21" s="124"/>
      <c r="C21" s="132"/>
      <c r="D21" s="93" t="s">
        <v>62</v>
      </c>
    </row>
    <row r="22" spans="1:4" x14ac:dyDescent="0.25">
      <c r="A22" s="135"/>
      <c r="B22" s="124" t="s">
        <v>60</v>
      </c>
      <c r="C22" s="123" t="s">
        <v>3</v>
      </c>
      <c r="D22" s="93" t="s">
        <v>59</v>
      </c>
    </row>
    <row r="23" spans="1:4" x14ac:dyDescent="0.25">
      <c r="A23" s="135"/>
      <c r="B23" s="124"/>
      <c r="C23" s="123"/>
      <c r="D23" s="93" t="s">
        <v>58</v>
      </c>
    </row>
    <row r="24" spans="1:4" x14ac:dyDescent="0.25">
      <c r="A24" s="135"/>
      <c r="B24" s="124"/>
      <c r="C24" s="123"/>
      <c r="D24" s="101" t="s">
        <v>57</v>
      </c>
    </row>
    <row r="25" spans="1:4" x14ac:dyDescent="0.25">
      <c r="A25" s="135"/>
      <c r="B25" s="124"/>
      <c r="C25" s="123"/>
      <c r="D25" s="93" t="s">
        <v>56</v>
      </c>
    </row>
    <row r="26" spans="1:4" x14ac:dyDescent="0.25">
      <c r="A26" s="135"/>
      <c r="B26" s="124"/>
      <c r="C26" s="123"/>
      <c r="D26" s="101" t="s">
        <v>55</v>
      </c>
    </row>
    <row r="27" spans="1:4" x14ac:dyDescent="0.25">
      <c r="A27" s="135"/>
      <c r="B27" s="124"/>
      <c r="C27" s="123"/>
      <c r="D27" s="101" t="s">
        <v>54</v>
      </c>
    </row>
    <row r="28" spans="1:4" x14ac:dyDescent="0.25">
      <c r="A28" s="135"/>
      <c r="B28" s="124"/>
      <c r="C28" s="123"/>
      <c r="D28" s="101" t="s">
        <v>53</v>
      </c>
    </row>
    <row r="29" spans="1:4" x14ac:dyDescent="0.25">
      <c r="A29" s="135"/>
      <c r="B29" s="124"/>
      <c r="C29" s="123"/>
      <c r="D29" s="101" t="s">
        <v>52</v>
      </c>
    </row>
    <row r="30" spans="1:4" x14ac:dyDescent="0.25">
      <c r="A30" s="135"/>
      <c r="B30" s="124"/>
      <c r="C30" s="123"/>
      <c r="D30" s="101" t="s">
        <v>51</v>
      </c>
    </row>
    <row r="31" spans="1:4" x14ac:dyDescent="0.25">
      <c r="A31" s="135"/>
      <c r="B31" s="124"/>
      <c r="C31" s="123"/>
      <c r="D31" s="101" t="s">
        <v>50</v>
      </c>
    </row>
    <row r="32" spans="1:4" x14ac:dyDescent="0.25">
      <c r="A32" s="135"/>
      <c r="B32" s="124"/>
      <c r="C32" s="123"/>
      <c r="D32" s="101" t="s">
        <v>49</v>
      </c>
    </row>
    <row r="33" spans="1:4" x14ac:dyDescent="0.25">
      <c r="A33" s="135"/>
      <c r="B33" s="102" t="s">
        <v>48</v>
      </c>
      <c r="C33" s="101" t="s">
        <v>1</v>
      </c>
      <c r="D33" s="101" t="s">
        <v>47</v>
      </c>
    </row>
    <row r="34" spans="1:4" x14ac:dyDescent="0.25">
      <c r="A34" s="135"/>
      <c r="B34" s="133" t="s">
        <v>105</v>
      </c>
      <c r="C34" s="107" t="s">
        <v>3</v>
      </c>
      <c r="D34" s="104" t="s">
        <v>106</v>
      </c>
    </row>
    <row r="35" spans="1:4" x14ac:dyDescent="0.25">
      <c r="A35" s="135"/>
      <c r="B35" s="133"/>
      <c r="C35" s="107"/>
      <c r="D35" s="104" t="s">
        <v>107</v>
      </c>
    </row>
    <row r="36" spans="1:4" x14ac:dyDescent="0.25">
      <c r="A36" s="135"/>
      <c r="B36" s="133"/>
      <c r="C36" s="107"/>
      <c r="D36" s="104" t="s">
        <v>108</v>
      </c>
    </row>
    <row r="37" spans="1:4" x14ac:dyDescent="0.25">
      <c r="A37" s="135"/>
      <c r="B37" s="133"/>
      <c r="C37" s="107"/>
      <c r="D37" s="104" t="s">
        <v>109</v>
      </c>
    </row>
    <row r="38" spans="1:4" x14ac:dyDescent="0.25">
      <c r="A38" s="135"/>
      <c r="B38" s="133"/>
      <c r="C38" s="107"/>
      <c r="D38" s="104" t="s">
        <v>110</v>
      </c>
    </row>
    <row r="39" spans="1:4" x14ac:dyDescent="0.25">
      <c r="A39" s="135"/>
      <c r="B39" s="133"/>
      <c r="C39" s="107"/>
      <c r="D39" s="104" t="s">
        <v>111</v>
      </c>
    </row>
    <row r="40" spans="1:4" x14ac:dyDescent="0.25">
      <c r="A40" s="135"/>
      <c r="B40" s="133"/>
      <c r="C40" s="107"/>
      <c r="D40" s="104" t="s">
        <v>112</v>
      </c>
    </row>
    <row r="41" spans="1:4" x14ac:dyDescent="0.25">
      <c r="A41" s="135"/>
      <c r="B41" s="133"/>
      <c r="C41" s="107"/>
      <c r="D41" s="104" t="s">
        <v>113</v>
      </c>
    </row>
    <row r="42" spans="1:4" x14ac:dyDescent="0.25">
      <c r="A42" s="135"/>
      <c r="B42" s="105" t="s">
        <v>114</v>
      </c>
      <c r="C42" s="104" t="s">
        <v>1</v>
      </c>
      <c r="D42" s="104"/>
    </row>
    <row r="43" spans="1:4" x14ac:dyDescent="0.25">
      <c r="A43" s="135"/>
      <c r="B43" s="139" t="s">
        <v>115</v>
      </c>
      <c r="C43" s="138"/>
      <c r="D43" s="104" t="s">
        <v>116</v>
      </c>
    </row>
    <row r="44" spans="1:4" x14ac:dyDescent="0.25">
      <c r="A44" s="135"/>
      <c r="B44" s="139"/>
      <c r="C44" s="138"/>
      <c r="D44" s="104" t="s">
        <v>117</v>
      </c>
    </row>
    <row r="45" spans="1:4" x14ac:dyDescent="0.25">
      <c r="A45" s="135"/>
      <c r="B45" s="105" t="s">
        <v>118</v>
      </c>
      <c r="C45" s="104" t="s">
        <v>119</v>
      </c>
      <c r="D45" s="104" t="s">
        <v>120</v>
      </c>
    </row>
    <row r="46" spans="1:4" x14ac:dyDescent="0.25">
      <c r="A46" s="135"/>
      <c r="B46" s="105" t="s">
        <v>121</v>
      </c>
      <c r="C46" s="104" t="s">
        <v>119</v>
      </c>
      <c r="D46" s="104" t="s">
        <v>122</v>
      </c>
    </row>
    <row r="47" spans="1:4" x14ac:dyDescent="0.25">
      <c r="A47" s="135"/>
      <c r="B47" s="133" t="s">
        <v>123</v>
      </c>
      <c r="C47" s="107" t="s">
        <v>1</v>
      </c>
      <c r="D47" s="104" t="s">
        <v>124</v>
      </c>
    </row>
    <row r="48" spans="1:4" x14ac:dyDescent="0.25">
      <c r="A48" s="135"/>
      <c r="B48" s="133"/>
      <c r="C48" s="107"/>
      <c r="D48" s="104" t="s">
        <v>125</v>
      </c>
    </row>
    <row r="49" spans="1:4" x14ac:dyDescent="0.25">
      <c r="A49" s="135"/>
      <c r="B49" s="133" t="s">
        <v>126</v>
      </c>
      <c r="C49" s="137" t="s">
        <v>3</v>
      </c>
      <c r="D49" s="104" t="s">
        <v>127</v>
      </c>
    </row>
    <row r="50" spans="1:4" x14ac:dyDescent="0.25">
      <c r="A50" s="135"/>
      <c r="B50" s="133"/>
      <c r="C50" s="137"/>
      <c r="D50" s="104" t="s">
        <v>128</v>
      </c>
    </row>
    <row r="51" spans="1:4" x14ac:dyDescent="0.25">
      <c r="A51" s="135"/>
      <c r="B51" s="133"/>
      <c r="C51" s="137"/>
      <c r="D51" s="104" t="s">
        <v>129</v>
      </c>
    </row>
    <row r="52" spans="1:4" x14ac:dyDescent="0.25">
      <c r="A52" s="135"/>
      <c r="B52" s="133"/>
      <c r="C52" s="137"/>
      <c r="D52" s="104" t="s">
        <v>130</v>
      </c>
    </row>
    <row r="53" spans="1:4" x14ac:dyDescent="0.25">
      <c r="A53" s="135"/>
      <c r="B53" s="133"/>
      <c r="C53" s="137"/>
      <c r="D53" s="104" t="s">
        <v>131</v>
      </c>
    </row>
    <row r="54" spans="1:4" x14ac:dyDescent="0.25">
      <c r="A54" s="135"/>
      <c r="B54" s="133"/>
      <c r="C54" s="137"/>
      <c r="D54" s="104" t="s">
        <v>132</v>
      </c>
    </row>
    <row r="55" spans="1:4" x14ac:dyDescent="0.25">
      <c r="A55" s="135"/>
      <c r="B55" s="133"/>
      <c r="C55" s="137"/>
      <c r="D55" s="104" t="s">
        <v>133</v>
      </c>
    </row>
    <row r="56" spans="1:4" x14ac:dyDescent="0.25">
      <c r="A56" s="135"/>
      <c r="B56" s="133"/>
      <c r="C56" s="137"/>
      <c r="D56" s="104" t="s">
        <v>134</v>
      </c>
    </row>
    <row r="57" spans="1:4" x14ac:dyDescent="0.25">
      <c r="A57" s="135"/>
      <c r="B57" s="133"/>
      <c r="C57" s="137"/>
      <c r="D57" s="104" t="s">
        <v>135</v>
      </c>
    </row>
    <row r="58" spans="1:4" x14ac:dyDescent="0.25">
      <c r="A58" s="135"/>
      <c r="B58" s="133"/>
      <c r="C58" s="137"/>
      <c r="D58" s="104" t="s">
        <v>136</v>
      </c>
    </row>
    <row r="59" spans="1:4" x14ac:dyDescent="0.25">
      <c r="A59" s="135"/>
      <c r="B59" s="133"/>
      <c r="C59" s="137"/>
      <c r="D59" s="104" t="s">
        <v>137</v>
      </c>
    </row>
    <row r="60" spans="1:4" x14ac:dyDescent="0.25">
      <c r="A60" s="135"/>
      <c r="B60" s="133"/>
      <c r="C60" s="137"/>
      <c r="D60" s="104" t="s">
        <v>138</v>
      </c>
    </row>
    <row r="61" spans="1:4" x14ac:dyDescent="0.25">
      <c r="A61" s="135"/>
      <c r="B61" s="133"/>
      <c r="C61" s="137"/>
      <c r="D61" s="104" t="s">
        <v>139</v>
      </c>
    </row>
    <row r="62" spans="1:4" x14ac:dyDescent="0.25">
      <c r="A62" s="136"/>
      <c r="B62" s="133"/>
      <c r="C62" s="137"/>
      <c r="D62" s="104" t="s">
        <v>140</v>
      </c>
    </row>
  </sheetData>
  <mergeCells count="15">
    <mergeCell ref="A2:A62"/>
    <mergeCell ref="C49:C62"/>
    <mergeCell ref="B49:B62"/>
    <mergeCell ref="B2:B11"/>
    <mergeCell ref="C2:C11"/>
    <mergeCell ref="B34:B41"/>
    <mergeCell ref="C34:C41"/>
    <mergeCell ref="C43:C44"/>
    <mergeCell ref="B43:B44"/>
    <mergeCell ref="C47:C48"/>
    <mergeCell ref="B47:B48"/>
    <mergeCell ref="B12:B21"/>
    <mergeCell ref="C12:C21"/>
    <mergeCell ref="B22:B32"/>
    <mergeCell ref="C22:C32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FC88B-6F95-4B8F-A665-5A4F1528B9D5}">
  <sheetPr>
    <tabColor theme="5" tint="-0.249977111117893"/>
  </sheetPr>
  <dimension ref="A1:D65"/>
  <sheetViews>
    <sheetView tabSelected="1" topLeftCell="A19" zoomScale="69" zoomScaleNormal="69" workbookViewId="0">
      <selection activeCell="A2" sqref="A2:A65"/>
    </sheetView>
  </sheetViews>
  <sheetFormatPr baseColWidth="10" defaultRowHeight="15" x14ac:dyDescent="0.25"/>
  <cols>
    <col min="1" max="1" width="15" customWidth="1"/>
    <col min="2" max="2" width="20.7109375" style="7" bestFit="1" customWidth="1"/>
    <col min="3" max="3" width="17.5703125" bestFit="1" customWidth="1"/>
    <col min="4" max="4" width="36.140625" bestFit="1" customWidth="1"/>
  </cols>
  <sheetData>
    <row r="1" spans="1:4" x14ac:dyDescent="0.25">
      <c r="A1" s="100" t="s">
        <v>313</v>
      </c>
      <c r="B1" s="103" t="s">
        <v>87</v>
      </c>
      <c r="C1" s="103" t="s">
        <v>86</v>
      </c>
      <c r="D1" s="103" t="s">
        <v>85</v>
      </c>
    </row>
    <row r="2" spans="1:4" s="3" customFormat="1" x14ac:dyDescent="0.25">
      <c r="A2" s="134" t="s">
        <v>141</v>
      </c>
      <c r="B2" s="125" t="s">
        <v>83</v>
      </c>
      <c r="C2" s="127" t="s">
        <v>3</v>
      </c>
      <c r="D2" s="101" t="s">
        <v>82</v>
      </c>
    </row>
    <row r="3" spans="1:4" s="3" customFormat="1" x14ac:dyDescent="0.25">
      <c r="A3" s="135"/>
      <c r="B3" s="126"/>
      <c r="C3" s="128"/>
      <c r="D3" s="101" t="s">
        <v>81</v>
      </c>
    </row>
    <row r="4" spans="1:4" s="3" customFormat="1" x14ac:dyDescent="0.25">
      <c r="A4" s="135"/>
      <c r="B4" s="126"/>
      <c r="C4" s="128"/>
      <c r="D4" s="101" t="s">
        <v>80</v>
      </c>
    </row>
    <row r="5" spans="1:4" s="3" customFormat="1" x14ac:dyDescent="0.25">
      <c r="A5" s="135"/>
      <c r="B5" s="126"/>
      <c r="C5" s="128"/>
      <c r="D5" s="101" t="s">
        <v>79</v>
      </c>
    </row>
    <row r="6" spans="1:4" s="3" customFormat="1" x14ac:dyDescent="0.25">
      <c r="A6" s="135"/>
      <c r="B6" s="126"/>
      <c r="C6" s="128"/>
      <c r="D6" s="101" t="s">
        <v>78</v>
      </c>
    </row>
    <row r="7" spans="1:4" s="3" customFormat="1" x14ac:dyDescent="0.25">
      <c r="A7" s="135"/>
      <c r="B7" s="126"/>
      <c r="C7" s="128"/>
      <c r="D7" s="101" t="s">
        <v>77</v>
      </c>
    </row>
    <row r="8" spans="1:4" s="3" customFormat="1" x14ac:dyDescent="0.25">
      <c r="A8" s="135"/>
      <c r="B8" s="126"/>
      <c r="C8" s="128"/>
      <c r="D8" s="101" t="s">
        <v>76</v>
      </c>
    </row>
    <row r="9" spans="1:4" s="3" customFormat="1" x14ac:dyDescent="0.25">
      <c r="A9" s="135"/>
      <c r="B9" s="126"/>
      <c r="C9" s="128"/>
      <c r="D9" s="101" t="s">
        <v>75</v>
      </c>
    </row>
    <row r="10" spans="1:4" s="3" customFormat="1" x14ac:dyDescent="0.25">
      <c r="A10" s="135"/>
      <c r="B10" s="126"/>
      <c r="C10" s="128"/>
      <c r="D10" s="101" t="s">
        <v>74</v>
      </c>
    </row>
    <row r="11" spans="1:4" s="3" customFormat="1" x14ac:dyDescent="0.25">
      <c r="A11" s="135"/>
      <c r="B11" s="126"/>
      <c r="C11" s="128"/>
      <c r="D11" s="101" t="s">
        <v>73</v>
      </c>
    </row>
    <row r="12" spans="1:4" x14ac:dyDescent="0.25">
      <c r="A12" s="135"/>
      <c r="B12" s="124" t="s">
        <v>72</v>
      </c>
      <c r="C12" s="132" t="s">
        <v>3</v>
      </c>
      <c r="D12" s="93" t="s">
        <v>142</v>
      </c>
    </row>
    <row r="13" spans="1:4" x14ac:dyDescent="0.25">
      <c r="A13" s="135"/>
      <c r="B13" s="124"/>
      <c r="C13" s="132"/>
      <c r="D13" s="93" t="s">
        <v>70</v>
      </c>
    </row>
    <row r="14" spans="1:4" x14ac:dyDescent="0.25">
      <c r="A14" s="135"/>
      <c r="B14" s="124"/>
      <c r="C14" s="132"/>
      <c r="D14" s="93" t="s">
        <v>69</v>
      </c>
    </row>
    <row r="15" spans="1:4" x14ac:dyDescent="0.25">
      <c r="A15" s="135"/>
      <c r="B15" s="124"/>
      <c r="C15" s="132"/>
      <c r="D15" s="93" t="s">
        <v>68</v>
      </c>
    </row>
    <row r="16" spans="1:4" x14ac:dyDescent="0.25">
      <c r="A16" s="135"/>
      <c r="B16" s="124"/>
      <c r="C16" s="132"/>
      <c r="D16" s="93" t="s">
        <v>67</v>
      </c>
    </row>
    <row r="17" spans="1:4" x14ac:dyDescent="0.25">
      <c r="A17" s="135"/>
      <c r="B17" s="124"/>
      <c r="C17" s="132"/>
      <c r="D17" s="93" t="s">
        <v>66</v>
      </c>
    </row>
    <row r="18" spans="1:4" x14ac:dyDescent="0.25">
      <c r="A18" s="135"/>
      <c r="B18" s="124"/>
      <c r="C18" s="132"/>
      <c r="D18" s="93" t="s">
        <v>65</v>
      </c>
    </row>
    <row r="19" spans="1:4" x14ac:dyDescent="0.25">
      <c r="A19" s="135"/>
      <c r="B19" s="124"/>
      <c r="C19" s="132"/>
      <c r="D19" s="93" t="s">
        <v>64</v>
      </c>
    </row>
    <row r="20" spans="1:4" x14ac:dyDescent="0.25">
      <c r="A20" s="135"/>
      <c r="B20" s="124"/>
      <c r="C20" s="132"/>
      <c r="D20" s="93" t="s">
        <v>63</v>
      </c>
    </row>
    <row r="21" spans="1:4" x14ac:dyDescent="0.25">
      <c r="A21" s="135"/>
      <c r="B21" s="124"/>
      <c r="C21" s="132"/>
      <c r="D21" s="93" t="s">
        <v>62</v>
      </c>
    </row>
    <row r="22" spans="1:4" x14ac:dyDescent="0.25">
      <c r="A22" s="135"/>
      <c r="B22" s="102" t="s">
        <v>312</v>
      </c>
      <c r="C22" s="101" t="s">
        <v>1</v>
      </c>
      <c r="D22" s="93" t="s">
        <v>61</v>
      </c>
    </row>
    <row r="23" spans="1:4" x14ac:dyDescent="0.25">
      <c r="A23" s="135"/>
      <c r="B23" s="124" t="s">
        <v>60</v>
      </c>
      <c r="C23" s="123" t="s">
        <v>3</v>
      </c>
      <c r="D23" s="93" t="s">
        <v>59</v>
      </c>
    </row>
    <row r="24" spans="1:4" x14ac:dyDescent="0.25">
      <c r="A24" s="135"/>
      <c r="B24" s="124"/>
      <c r="C24" s="123"/>
      <c r="D24" s="93" t="s">
        <v>58</v>
      </c>
    </row>
    <row r="25" spans="1:4" x14ac:dyDescent="0.25">
      <c r="A25" s="135"/>
      <c r="B25" s="124"/>
      <c r="C25" s="123"/>
      <c r="D25" s="101" t="s">
        <v>57</v>
      </c>
    </row>
    <row r="26" spans="1:4" x14ac:dyDescent="0.25">
      <c r="A26" s="135"/>
      <c r="B26" s="124"/>
      <c r="C26" s="123"/>
      <c r="D26" s="93" t="s">
        <v>56</v>
      </c>
    </row>
    <row r="27" spans="1:4" x14ac:dyDescent="0.25">
      <c r="A27" s="135"/>
      <c r="B27" s="124"/>
      <c r="C27" s="123"/>
      <c r="D27" s="101" t="s">
        <v>55</v>
      </c>
    </row>
    <row r="28" spans="1:4" x14ac:dyDescent="0.25">
      <c r="A28" s="135"/>
      <c r="B28" s="124"/>
      <c r="C28" s="123"/>
      <c r="D28" s="101" t="s">
        <v>54</v>
      </c>
    </row>
    <row r="29" spans="1:4" x14ac:dyDescent="0.25">
      <c r="A29" s="135"/>
      <c r="B29" s="124"/>
      <c r="C29" s="123"/>
      <c r="D29" s="101" t="s">
        <v>53</v>
      </c>
    </row>
    <row r="30" spans="1:4" x14ac:dyDescent="0.25">
      <c r="A30" s="135"/>
      <c r="B30" s="124"/>
      <c r="C30" s="123"/>
      <c r="D30" s="101" t="s">
        <v>52</v>
      </c>
    </row>
    <row r="31" spans="1:4" x14ac:dyDescent="0.25">
      <c r="A31" s="135"/>
      <c r="B31" s="124"/>
      <c r="C31" s="123"/>
      <c r="D31" s="101" t="s">
        <v>51</v>
      </c>
    </row>
    <row r="32" spans="1:4" x14ac:dyDescent="0.25">
      <c r="A32" s="135"/>
      <c r="B32" s="124"/>
      <c r="C32" s="123"/>
      <c r="D32" s="101" t="s">
        <v>50</v>
      </c>
    </row>
    <row r="33" spans="1:4" x14ac:dyDescent="0.25">
      <c r="A33" s="135"/>
      <c r="B33" s="124"/>
      <c r="C33" s="123"/>
      <c r="D33" s="101" t="s">
        <v>49</v>
      </c>
    </row>
    <row r="34" spans="1:4" x14ac:dyDescent="0.25">
      <c r="A34" s="135"/>
      <c r="B34" s="102" t="s">
        <v>48</v>
      </c>
      <c r="C34" s="101" t="s">
        <v>1</v>
      </c>
      <c r="D34" s="101" t="s">
        <v>47</v>
      </c>
    </row>
    <row r="35" spans="1:4" x14ac:dyDescent="0.25">
      <c r="A35" s="135"/>
      <c r="B35" s="105" t="s">
        <v>143</v>
      </c>
      <c r="C35" s="101" t="s">
        <v>1</v>
      </c>
      <c r="D35" s="101" t="s">
        <v>0</v>
      </c>
    </row>
    <row r="36" spans="1:4" x14ac:dyDescent="0.25">
      <c r="A36" s="135"/>
      <c r="B36" s="112" t="s">
        <v>144</v>
      </c>
      <c r="C36" s="107" t="s">
        <v>3</v>
      </c>
      <c r="D36" s="94" t="s">
        <v>145</v>
      </c>
    </row>
    <row r="37" spans="1:4" x14ac:dyDescent="0.25">
      <c r="A37" s="135"/>
      <c r="B37" s="112"/>
      <c r="C37" s="107"/>
      <c r="D37" s="94" t="s">
        <v>146</v>
      </c>
    </row>
    <row r="38" spans="1:4" x14ac:dyDescent="0.25">
      <c r="A38" s="135"/>
      <c r="B38" s="112"/>
      <c r="C38" s="107"/>
      <c r="D38" s="94" t="s">
        <v>147</v>
      </c>
    </row>
    <row r="39" spans="1:4" x14ac:dyDescent="0.25">
      <c r="A39" s="135"/>
      <c r="B39" s="112"/>
      <c r="C39" s="107"/>
      <c r="D39" s="94" t="s">
        <v>148</v>
      </c>
    </row>
    <row r="40" spans="1:4" x14ac:dyDescent="0.25">
      <c r="A40" s="135"/>
      <c r="B40" s="112"/>
      <c r="C40" s="107"/>
      <c r="D40" s="94" t="s">
        <v>149</v>
      </c>
    </row>
    <row r="41" spans="1:4" x14ac:dyDescent="0.25">
      <c r="A41" s="135"/>
      <c r="B41" s="112"/>
      <c r="C41" s="107"/>
      <c r="D41" s="94" t="s">
        <v>150</v>
      </c>
    </row>
    <row r="42" spans="1:4" x14ac:dyDescent="0.25">
      <c r="A42" s="135"/>
      <c r="B42" s="112"/>
      <c r="C42" s="107"/>
      <c r="D42" s="94" t="s">
        <v>151</v>
      </c>
    </row>
    <row r="43" spans="1:4" x14ac:dyDescent="0.25">
      <c r="A43" s="135"/>
      <c r="B43" s="112"/>
      <c r="C43" s="107"/>
      <c r="D43" s="94" t="s">
        <v>152</v>
      </c>
    </row>
    <row r="44" spans="1:4" x14ac:dyDescent="0.25">
      <c r="A44" s="135"/>
      <c r="B44" s="112"/>
      <c r="C44" s="107"/>
      <c r="D44" s="94" t="s">
        <v>153</v>
      </c>
    </row>
    <row r="45" spans="1:4" x14ac:dyDescent="0.25">
      <c r="A45" s="135"/>
      <c r="B45" s="112"/>
      <c r="C45" s="107"/>
      <c r="D45" s="94" t="s">
        <v>154</v>
      </c>
    </row>
    <row r="46" spans="1:4" x14ac:dyDescent="0.25">
      <c r="A46" s="135"/>
      <c r="B46" s="112"/>
      <c r="C46" s="107"/>
      <c r="D46" s="94" t="s">
        <v>155</v>
      </c>
    </row>
    <row r="47" spans="1:4" x14ac:dyDescent="0.25">
      <c r="A47" s="135"/>
      <c r="B47" s="112"/>
      <c r="C47" s="107"/>
      <c r="D47" s="94" t="s">
        <v>156</v>
      </c>
    </row>
    <row r="48" spans="1:4" x14ac:dyDescent="0.25">
      <c r="A48" s="135"/>
      <c r="B48" s="112"/>
      <c r="C48" s="107"/>
      <c r="D48" s="94" t="s">
        <v>157</v>
      </c>
    </row>
    <row r="49" spans="1:4" x14ac:dyDescent="0.25">
      <c r="A49" s="135"/>
      <c r="B49" s="133" t="s">
        <v>158</v>
      </c>
      <c r="C49" s="107" t="s">
        <v>3</v>
      </c>
      <c r="D49" s="104" t="s">
        <v>159</v>
      </c>
    </row>
    <row r="50" spans="1:4" x14ac:dyDescent="0.25">
      <c r="A50" s="135"/>
      <c r="B50" s="133"/>
      <c r="C50" s="107"/>
      <c r="D50" s="104" t="s">
        <v>160</v>
      </c>
    </row>
    <row r="51" spans="1:4" x14ac:dyDescent="0.25">
      <c r="A51" s="135"/>
      <c r="B51" s="133"/>
      <c r="C51" s="107"/>
      <c r="D51" s="104" t="s">
        <v>161</v>
      </c>
    </row>
    <row r="52" spans="1:4" x14ac:dyDescent="0.25">
      <c r="A52" s="135"/>
      <c r="B52" s="133" t="s">
        <v>162</v>
      </c>
      <c r="C52" s="107" t="s">
        <v>3</v>
      </c>
      <c r="D52" s="104" t="s">
        <v>163</v>
      </c>
    </row>
    <row r="53" spans="1:4" x14ac:dyDescent="0.25">
      <c r="A53" s="135"/>
      <c r="B53" s="133"/>
      <c r="C53" s="107"/>
      <c r="D53" s="104" t="s">
        <v>164</v>
      </c>
    </row>
    <row r="54" spans="1:4" x14ac:dyDescent="0.25">
      <c r="A54" s="135"/>
      <c r="B54" s="133"/>
      <c r="C54" s="107"/>
      <c r="D54" s="104" t="s">
        <v>165</v>
      </c>
    </row>
    <row r="55" spans="1:4" x14ac:dyDescent="0.25">
      <c r="A55" s="135"/>
      <c r="B55" s="133"/>
      <c r="C55" s="107"/>
      <c r="D55" s="104" t="s">
        <v>166</v>
      </c>
    </row>
    <row r="56" spans="1:4" x14ac:dyDescent="0.25">
      <c r="A56" s="135"/>
      <c r="B56" s="133"/>
      <c r="C56" s="107"/>
      <c r="D56" s="104" t="s">
        <v>311</v>
      </c>
    </row>
    <row r="57" spans="1:4" x14ac:dyDescent="0.25">
      <c r="A57" s="135"/>
      <c r="B57" s="133"/>
      <c r="C57" s="107"/>
      <c r="D57" s="104" t="s">
        <v>310</v>
      </c>
    </row>
    <row r="58" spans="1:4" x14ac:dyDescent="0.25">
      <c r="A58" s="135"/>
      <c r="B58" s="112" t="s">
        <v>167</v>
      </c>
      <c r="C58" s="137" t="s">
        <v>3</v>
      </c>
      <c r="D58" s="104" t="s">
        <v>168</v>
      </c>
    </row>
    <row r="59" spans="1:4" x14ac:dyDescent="0.25">
      <c r="A59" s="135"/>
      <c r="B59" s="112"/>
      <c r="C59" s="137"/>
      <c r="D59" s="104" t="s">
        <v>169</v>
      </c>
    </row>
    <row r="60" spans="1:4" x14ac:dyDescent="0.25">
      <c r="A60" s="135"/>
      <c r="B60" s="112"/>
      <c r="C60" s="137"/>
      <c r="D60" s="104" t="s">
        <v>170</v>
      </c>
    </row>
    <row r="61" spans="1:4" x14ac:dyDescent="0.25">
      <c r="A61" s="135"/>
      <c r="B61" s="112"/>
      <c r="C61" s="137"/>
      <c r="D61" s="104" t="s">
        <v>171</v>
      </c>
    </row>
    <row r="62" spans="1:4" x14ac:dyDescent="0.25">
      <c r="A62" s="135"/>
      <c r="B62" s="112"/>
      <c r="C62" s="137"/>
      <c r="D62" s="104" t="s">
        <v>172</v>
      </c>
    </row>
    <row r="63" spans="1:4" x14ac:dyDescent="0.25">
      <c r="A63" s="135"/>
      <c r="B63" s="105" t="s">
        <v>16</v>
      </c>
      <c r="C63" s="104" t="s">
        <v>15</v>
      </c>
      <c r="D63" s="104" t="s">
        <v>15</v>
      </c>
    </row>
    <row r="64" spans="1:4" x14ac:dyDescent="0.25">
      <c r="A64" s="135"/>
      <c r="B64" s="105" t="s">
        <v>5</v>
      </c>
      <c r="C64" s="104" t="s">
        <v>15</v>
      </c>
      <c r="D64" s="101" t="s">
        <v>0</v>
      </c>
    </row>
    <row r="65" spans="1:4" x14ac:dyDescent="0.25">
      <c r="A65" s="136"/>
      <c r="B65" s="105" t="s">
        <v>174</v>
      </c>
      <c r="C65" s="104" t="s">
        <v>15</v>
      </c>
      <c r="D65" s="101" t="s">
        <v>0</v>
      </c>
    </row>
  </sheetData>
  <mergeCells count="15">
    <mergeCell ref="B2:B11"/>
    <mergeCell ref="C2:C11"/>
    <mergeCell ref="A2:A65"/>
    <mergeCell ref="C49:C51"/>
    <mergeCell ref="B49:B51"/>
    <mergeCell ref="B58:B62"/>
    <mergeCell ref="C58:C62"/>
    <mergeCell ref="B52:B57"/>
    <mergeCell ref="C52:C57"/>
    <mergeCell ref="B12:B21"/>
    <mergeCell ref="C12:C21"/>
    <mergeCell ref="B23:B33"/>
    <mergeCell ref="C23:C33"/>
    <mergeCell ref="B36:B48"/>
    <mergeCell ref="C36:C48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9F500-1A50-4FBB-A1B9-FB12B90E3F98}">
  <sheetPr>
    <tabColor theme="4" tint="-0.249977111117893"/>
  </sheetPr>
  <dimension ref="A1:O99"/>
  <sheetViews>
    <sheetView topLeftCell="C1" workbookViewId="0">
      <selection activeCell="A2" sqref="A2:A65"/>
    </sheetView>
  </sheetViews>
  <sheetFormatPr baseColWidth="10" defaultRowHeight="15" x14ac:dyDescent="0.25"/>
  <cols>
    <col min="1" max="1" width="14" style="1" customWidth="1"/>
    <col min="2" max="2" width="20.42578125" style="2" bestFit="1" customWidth="1"/>
    <col min="3" max="3" width="19.7109375" style="28" bestFit="1" customWidth="1"/>
    <col min="4" max="4" width="41.140625" style="1" customWidth="1"/>
    <col min="5" max="5" width="17.140625" style="10" customWidth="1"/>
    <col min="6" max="6" width="16.140625" style="16" customWidth="1"/>
    <col min="7" max="7" width="9.5703125" style="37" bestFit="1" customWidth="1"/>
    <col min="8" max="8" width="12" style="37" bestFit="1" customWidth="1"/>
    <col min="9" max="9" width="12.140625" bestFit="1" customWidth="1"/>
    <col min="10" max="10" width="8" bestFit="1" customWidth="1"/>
    <col min="11" max="11" width="12.140625" bestFit="1" customWidth="1"/>
  </cols>
  <sheetData>
    <row r="1" spans="1:15" x14ac:dyDescent="0.25">
      <c r="A1" s="196" t="s">
        <v>224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</row>
    <row r="2" spans="1:15" ht="15.75" thickBot="1" x14ac:dyDescent="0.3">
      <c r="A2" s="196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1:15" ht="15.75" thickBot="1" x14ac:dyDescent="0.3">
      <c r="A3" s="182" t="s">
        <v>210</v>
      </c>
      <c r="B3" s="291"/>
      <c r="C3" s="291"/>
      <c r="D3" s="165"/>
      <c r="E3" s="291" t="s">
        <v>222</v>
      </c>
      <c r="F3" s="291"/>
      <c r="G3" s="291"/>
      <c r="H3" s="165"/>
      <c r="I3" s="290" t="s">
        <v>223</v>
      </c>
      <c r="J3" s="289"/>
      <c r="K3" s="289"/>
      <c r="L3" s="289"/>
      <c r="M3" s="289"/>
      <c r="N3" s="289"/>
      <c r="O3" s="288"/>
    </row>
    <row r="4" spans="1:15" ht="15.75" thickBot="1" x14ac:dyDescent="0.3">
      <c r="A4" s="168"/>
      <c r="B4" s="166"/>
      <c r="C4" s="166"/>
      <c r="D4" s="167"/>
      <c r="E4" s="166"/>
      <c r="F4" s="166"/>
      <c r="G4" s="166"/>
      <c r="H4" s="167"/>
      <c r="I4" s="287" t="s">
        <v>219</v>
      </c>
      <c r="J4" s="286"/>
      <c r="K4" s="285"/>
      <c r="L4" s="179" t="s">
        <v>225</v>
      </c>
      <c r="M4" s="180"/>
      <c r="N4" s="180"/>
      <c r="O4" s="181"/>
    </row>
    <row r="5" spans="1:15" s="2" customFormat="1" ht="30.75" customHeight="1" thickBot="1" x14ac:dyDescent="0.3">
      <c r="A5" s="18" t="s">
        <v>88</v>
      </c>
      <c r="B5" s="284" t="s">
        <v>87</v>
      </c>
      <c r="C5" s="18" t="s">
        <v>86</v>
      </c>
      <c r="D5" s="18" t="s">
        <v>85</v>
      </c>
      <c r="E5" s="282" t="s">
        <v>89</v>
      </c>
      <c r="F5" s="280" t="s">
        <v>85</v>
      </c>
      <c r="G5" s="282" t="s">
        <v>92</v>
      </c>
      <c r="H5" s="283" t="s">
        <v>93</v>
      </c>
      <c r="I5" s="282" t="s">
        <v>221</v>
      </c>
      <c r="J5" s="281" t="s">
        <v>220</v>
      </c>
      <c r="K5" s="280" t="s">
        <v>219</v>
      </c>
      <c r="L5" s="57" t="s">
        <v>254</v>
      </c>
      <c r="M5" s="58" t="s">
        <v>255</v>
      </c>
      <c r="N5" s="58" t="s">
        <v>256</v>
      </c>
      <c r="O5" s="59" t="s">
        <v>257</v>
      </c>
    </row>
    <row r="6" spans="1:15" s="3" customFormat="1" ht="15.75" thickBot="1" x14ac:dyDescent="0.3">
      <c r="A6" s="183" t="s">
        <v>84</v>
      </c>
      <c r="B6" s="203" t="s">
        <v>83</v>
      </c>
      <c r="C6" s="171" t="s">
        <v>3</v>
      </c>
      <c r="D6" s="29" t="s">
        <v>82</v>
      </c>
      <c r="E6" s="191" t="s">
        <v>90</v>
      </c>
      <c r="F6" s="279">
        <v>2008</v>
      </c>
      <c r="G6" s="80">
        <v>66499</v>
      </c>
      <c r="H6" s="80">
        <f>G6/$G$16*100</f>
        <v>0.89725130686955368</v>
      </c>
      <c r="I6" s="143">
        <f>G16</f>
        <v>7411413</v>
      </c>
      <c r="J6" s="146">
        <f>G16</f>
        <v>7411413</v>
      </c>
      <c r="K6" s="148">
        <f>I6/J6*100</f>
        <v>100</v>
      </c>
      <c r="L6" s="55">
        <v>0</v>
      </c>
      <c r="M6" s="63">
        <f>N6-L6</f>
        <v>7411413</v>
      </c>
      <c r="N6" s="60">
        <f>G16</f>
        <v>7411413</v>
      </c>
      <c r="O6" s="56">
        <f>L6/N6*100</f>
        <v>0</v>
      </c>
    </row>
    <row r="7" spans="1:15" s="3" customFormat="1" x14ac:dyDescent="0.25">
      <c r="A7" s="183"/>
      <c r="B7" s="204"/>
      <c r="C7" s="172"/>
      <c r="D7" s="30" t="s">
        <v>81</v>
      </c>
      <c r="E7" s="192"/>
      <c r="F7" s="279">
        <v>2009</v>
      </c>
      <c r="G7" s="37">
        <v>31774</v>
      </c>
      <c r="H7" s="37">
        <f>G7/$G$16*100</f>
        <v>0.42871716904725188</v>
      </c>
      <c r="I7" s="144"/>
      <c r="J7" s="257"/>
      <c r="K7" s="149"/>
    </row>
    <row r="8" spans="1:15" s="3" customFormat="1" ht="15.75" thickBot="1" x14ac:dyDescent="0.3">
      <c r="A8" s="183"/>
      <c r="B8" s="204"/>
      <c r="C8" s="172"/>
      <c r="D8" s="30" t="s">
        <v>80</v>
      </c>
      <c r="E8" s="192"/>
      <c r="F8" s="279">
        <v>2010</v>
      </c>
      <c r="G8" s="37">
        <v>337813</v>
      </c>
      <c r="H8" s="37">
        <f>G8/$G$16*100</f>
        <v>4.5580107329061272</v>
      </c>
      <c r="I8" s="144"/>
      <c r="J8" s="257"/>
      <c r="K8" s="149"/>
    </row>
    <row r="9" spans="1:15" s="3" customFormat="1" x14ac:dyDescent="0.25">
      <c r="A9" s="183"/>
      <c r="B9" s="204"/>
      <c r="C9" s="172"/>
      <c r="D9" s="30" t="s">
        <v>79</v>
      </c>
      <c r="E9" s="192"/>
      <c r="F9" s="279">
        <v>2011</v>
      </c>
      <c r="G9" s="37">
        <v>532715</v>
      </c>
      <c r="H9" s="37">
        <f>G9/$G$16*100</f>
        <v>7.1877656797698366</v>
      </c>
      <c r="I9" s="144"/>
      <c r="J9" s="257"/>
      <c r="K9" s="149"/>
      <c r="M9" s="80"/>
    </row>
    <row r="10" spans="1:15" s="3" customFormat="1" x14ac:dyDescent="0.25">
      <c r="A10" s="183"/>
      <c r="B10" s="204"/>
      <c r="C10" s="172"/>
      <c r="D10" s="30" t="s">
        <v>78</v>
      </c>
      <c r="E10" s="192"/>
      <c r="F10" s="279">
        <v>2012</v>
      </c>
      <c r="G10" s="37">
        <v>675166</v>
      </c>
      <c r="H10" s="37">
        <f>G10/$G$16*100</f>
        <v>9.1098148220858839</v>
      </c>
      <c r="I10" s="144"/>
      <c r="J10" s="257"/>
      <c r="K10" s="149"/>
      <c r="M10" s="37"/>
    </row>
    <row r="11" spans="1:15" s="3" customFormat="1" x14ac:dyDescent="0.25">
      <c r="A11" s="183"/>
      <c r="B11" s="204"/>
      <c r="C11" s="172"/>
      <c r="D11" s="30" t="s">
        <v>77</v>
      </c>
      <c r="E11" s="192"/>
      <c r="F11" s="279">
        <v>2013</v>
      </c>
      <c r="G11" s="37">
        <v>1407810</v>
      </c>
      <c r="H11" s="37">
        <f>G11/$G$16*100</f>
        <v>18.995163270485669</v>
      </c>
      <c r="I11" s="144"/>
      <c r="J11" s="257"/>
      <c r="K11" s="149"/>
      <c r="M11" s="37"/>
    </row>
    <row r="12" spans="1:15" s="3" customFormat="1" x14ac:dyDescent="0.25">
      <c r="A12" s="183"/>
      <c r="B12" s="204"/>
      <c r="C12" s="172"/>
      <c r="D12" s="30" t="s">
        <v>76</v>
      </c>
      <c r="E12" s="192"/>
      <c r="F12" s="279">
        <v>2014</v>
      </c>
      <c r="G12" s="37">
        <v>1410418</v>
      </c>
      <c r="H12" s="37">
        <f>G12/$G$16*100</f>
        <v>19.030352241873448</v>
      </c>
      <c r="I12" s="144"/>
      <c r="J12" s="257"/>
      <c r="K12" s="149"/>
      <c r="M12" s="37"/>
    </row>
    <row r="13" spans="1:15" s="3" customFormat="1" x14ac:dyDescent="0.25">
      <c r="A13" s="183"/>
      <c r="B13" s="204"/>
      <c r="C13" s="172"/>
      <c r="D13" s="30" t="s">
        <v>75</v>
      </c>
      <c r="E13" s="192"/>
      <c r="F13" s="279">
        <v>2015</v>
      </c>
      <c r="G13" s="37">
        <v>2072701</v>
      </c>
      <c r="H13" s="37">
        <f>G13/$G$16*100</f>
        <v>27.966340561509661</v>
      </c>
      <c r="I13" s="144"/>
      <c r="J13" s="257"/>
      <c r="K13" s="149"/>
      <c r="M13" s="37"/>
    </row>
    <row r="14" spans="1:15" s="3" customFormat="1" x14ac:dyDescent="0.25">
      <c r="A14" s="183"/>
      <c r="B14" s="204"/>
      <c r="C14" s="172"/>
      <c r="D14" s="30" t="s">
        <v>74</v>
      </c>
      <c r="E14" s="192"/>
      <c r="F14" s="16">
        <v>2016</v>
      </c>
      <c r="G14" s="7">
        <v>326833</v>
      </c>
      <c r="H14" s="37">
        <f>G14/$G$16*100</f>
        <v>4.4098608456983843</v>
      </c>
      <c r="I14" s="144"/>
      <c r="J14" s="257"/>
      <c r="K14" s="149"/>
      <c r="M14" s="37"/>
    </row>
    <row r="15" spans="1:15" s="3" customFormat="1" x14ac:dyDescent="0.25">
      <c r="A15" s="183"/>
      <c r="B15" s="204"/>
      <c r="C15" s="172"/>
      <c r="D15" s="30" t="s">
        <v>73</v>
      </c>
      <c r="E15" s="192"/>
      <c r="F15" s="16">
        <v>2017</v>
      </c>
      <c r="G15" s="7">
        <v>549684</v>
      </c>
      <c r="H15" s="37">
        <f>G15/$G$16*100</f>
        <v>7.4167233697541883</v>
      </c>
      <c r="I15" s="144"/>
      <c r="J15" s="257"/>
      <c r="K15" s="149"/>
      <c r="M15" s="37"/>
    </row>
    <row r="16" spans="1:15" s="3" customFormat="1" ht="15.75" thickBot="1" x14ac:dyDescent="0.3">
      <c r="A16" s="183"/>
      <c r="B16" s="205"/>
      <c r="C16" s="173"/>
      <c r="D16" s="31"/>
      <c r="E16" s="193"/>
      <c r="F16" s="65" t="s">
        <v>91</v>
      </c>
      <c r="G16" s="69">
        <f>SUM(G6:G15)</f>
        <v>7411413</v>
      </c>
      <c r="H16" s="69">
        <f>G16/$G$16*100</f>
        <v>100</v>
      </c>
      <c r="I16" s="145"/>
      <c r="J16" s="147"/>
      <c r="K16" s="150"/>
      <c r="M16" s="37"/>
    </row>
    <row r="17" spans="1:15" ht="15" customHeight="1" x14ac:dyDescent="0.25">
      <c r="A17" s="183"/>
      <c r="B17" s="187" t="s">
        <v>72</v>
      </c>
      <c r="C17" s="171" t="s">
        <v>3</v>
      </c>
      <c r="D17" s="278" t="s">
        <v>71</v>
      </c>
      <c r="E17" s="159" t="s">
        <v>90</v>
      </c>
      <c r="F17" s="83" t="s">
        <v>94</v>
      </c>
      <c r="G17" s="80">
        <v>4165777</v>
      </c>
      <c r="H17" s="81">
        <f>G17/$G$27*100</f>
        <v>56.207594961986331</v>
      </c>
      <c r="I17" s="151">
        <f>G27</f>
        <v>7411413</v>
      </c>
      <c r="J17" s="259">
        <f>G27</f>
        <v>7411413</v>
      </c>
      <c r="K17" s="154">
        <f>I17/J17*100</f>
        <v>100</v>
      </c>
      <c r="M17" s="37"/>
      <c r="O17" s="3"/>
    </row>
    <row r="18" spans="1:15" x14ac:dyDescent="0.25">
      <c r="A18" s="183"/>
      <c r="B18" s="188"/>
      <c r="C18" s="172"/>
      <c r="D18" s="277" t="s">
        <v>70</v>
      </c>
      <c r="E18" s="160"/>
      <c r="F18" s="86" t="s">
        <v>103</v>
      </c>
      <c r="G18" s="37">
        <v>1257169</v>
      </c>
      <c r="H18" s="68">
        <f>G18/$G$27*100</f>
        <v>16.962608884432697</v>
      </c>
      <c r="I18" s="151"/>
      <c r="J18" s="259"/>
      <c r="K18" s="154"/>
      <c r="M18" s="37"/>
      <c r="O18" s="3"/>
    </row>
    <row r="19" spans="1:15" x14ac:dyDescent="0.25">
      <c r="A19" s="183"/>
      <c r="B19" s="188"/>
      <c r="C19" s="172"/>
      <c r="D19" s="277" t="s">
        <v>69</v>
      </c>
      <c r="E19" s="160"/>
      <c r="F19" s="86" t="s">
        <v>102</v>
      </c>
      <c r="G19" s="37">
        <v>218252</v>
      </c>
      <c r="H19" s="68">
        <f>G19/$G$27*100</f>
        <v>2.94480957949584</v>
      </c>
      <c r="I19" s="151"/>
      <c r="J19" s="259"/>
      <c r="K19" s="154"/>
    </row>
    <row r="20" spans="1:15" x14ac:dyDescent="0.25">
      <c r="A20" s="183"/>
      <c r="B20" s="188"/>
      <c r="C20" s="172"/>
      <c r="D20" s="277" t="s">
        <v>68</v>
      </c>
      <c r="E20" s="160"/>
      <c r="F20" s="86" t="s">
        <v>101</v>
      </c>
      <c r="G20" s="37">
        <v>755531</v>
      </c>
      <c r="H20" s="68">
        <f>G20/$G$27*100</f>
        <v>10.194155959194285</v>
      </c>
      <c r="I20" s="151"/>
      <c r="J20" s="259"/>
      <c r="K20" s="154"/>
    </row>
    <row r="21" spans="1:15" x14ac:dyDescent="0.25">
      <c r="A21" s="183"/>
      <c r="B21" s="188"/>
      <c r="C21" s="172"/>
      <c r="D21" s="277" t="s">
        <v>67</v>
      </c>
      <c r="E21" s="160"/>
      <c r="F21" s="86" t="s">
        <v>100</v>
      </c>
      <c r="G21" s="37">
        <v>56202</v>
      </c>
      <c r="H21" s="68">
        <f>G21/$G$27*100</f>
        <v>0.75831693632509756</v>
      </c>
      <c r="I21" s="151"/>
      <c r="J21" s="259"/>
      <c r="K21" s="154"/>
    </row>
    <row r="22" spans="1:15" x14ac:dyDescent="0.25">
      <c r="A22" s="183"/>
      <c r="B22" s="188"/>
      <c r="C22" s="172"/>
      <c r="D22" s="277" t="s">
        <v>66</v>
      </c>
      <c r="E22" s="160"/>
      <c r="F22" s="86" t="s">
        <v>99</v>
      </c>
      <c r="G22" s="37">
        <v>38291</v>
      </c>
      <c r="H22" s="68">
        <f>G22/$G$27*100</f>
        <v>0.5166491194054359</v>
      </c>
      <c r="I22" s="151"/>
      <c r="J22" s="259"/>
      <c r="K22" s="154"/>
    </row>
    <row r="23" spans="1:15" x14ac:dyDescent="0.25">
      <c r="A23" s="183"/>
      <c r="B23" s="188"/>
      <c r="C23" s="172"/>
      <c r="D23" s="277" t="s">
        <v>65</v>
      </c>
      <c r="E23" s="160"/>
      <c r="F23" s="86" t="s">
        <v>98</v>
      </c>
      <c r="G23" s="37">
        <v>75253</v>
      </c>
      <c r="H23" s="68">
        <f>G23/$G$27*100</f>
        <v>1.0153664355231586</v>
      </c>
      <c r="I23" s="151"/>
      <c r="J23" s="259"/>
      <c r="K23" s="154"/>
    </row>
    <row r="24" spans="1:15" x14ac:dyDescent="0.25">
      <c r="A24" s="183"/>
      <c r="B24" s="188"/>
      <c r="C24" s="172"/>
      <c r="D24" s="277" t="s">
        <v>64</v>
      </c>
      <c r="E24" s="160"/>
      <c r="F24" s="86" t="s">
        <v>97</v>
      </c>
      <c r="G24" s="37">
        <v>84580</v>
      </c>
      <c r="H24" s="68">
        <f>G24/$G$27*100</f>
        <v>1.1412128834272224</v>
      </c>
      <c r="I24" s="151"/>
      <c r="J24" s="259"/>
      <c r="K24" s="154"/>
    </row>
    <row r="25" spans="1:15" x14ac:dyDescent="0.25">
      <c r="A25" s="183"/>
      <c r="B25" s="188"/>
      <c r="C25" s="172"/>
      <c r="D25" s="277" t="s">
        <v>63</v>
      </c>
      <c r="E25" s="160"/>
      <c r="F25" s="86" t="s">
        <v>95</v>
      </c>
      <c r="G25" s="37">
        <v>750568</v>
      </c>
      <c r="H25" s="68">
        <f>G25/$G$27*100</f>
        <v>10.127191670468235</v>
      </c>
      <c r="I25" s="151"/>
      <c r="J25" s="259"/>
      <c r="K25" s="154"/>
    </row>
    <row r="26" spans="1:15" x14ac:dyDescent="0.25">
      <c r="A26" s="183"/>
      <c r="B26" s="188"/>
      <c r="C26" s="172"/>
      <c r="D26" s="277" t="s">
        <v>62</v>
      </c>
      <c r="E26" s="160"/>
      <c r="F26" s="86" t="s">
        <v>96</v>
      </c>
      <c r="G26" s="37">
        <v>9790</v>
      </c>
      <c r="H26" s="68">
        <f>G26/$G$27*100</f>
        <v>0.13209356974169434</v>
      </c>
      <c r="I26" s="151"/>
      <c r="J26" s="259"/>
      <c r="K26" s="154"/>
    </row>
    <row r="27" spans="1:15" ht="15.75" thickBot="1" x14ac:dyDescent="0.3">
      <c r="A27" s="183"/>
      <c r="B27" s="189"/>
      <c r="C27" s="173"/>
      <c r="D27" s="276"/>
      <c r="E27" s="161"/>
      <c r="F27" s="64" t="s">
        <v>91</v>
      </c>
      <c r="G27" s="27">
        <f>SUM(G17:G26)</f>
        <v>7411413</v>
      </c>
      <c r="H27" s="35">
        <f>G27/$G$27*100</f>
        <v>100</v>
      </c>
      <c r="I27" s="152"/>
      <c r="J27" s="153"/>
      <c r="K27" s="155"/>
    </row>
    <row r="28" spans="1:15" x14ac:dyDescent="0.25">
      <c r="A28" s="183"/>
      <c r="B28" s="187" t="s">
        <v>60</v>
      </c>
      <c r="C28" s="184" t="s">
        <v>3</v>
      </c>
      <c r="D28" s="275" t="s">
        <v>59</v>
      </c>
      <c r="E28" s="159" t="s">
        <v>90</v>
      </c>
      <c r="F28" s="84" t="s">
        <v>196</v>
      </c>
      <c r="G28" s="80">
        <v>5395</v>
      </c>
      <c r="H28" s="32">
        <f>G28/$G$39 *100</f>
        <v>7.27931367473382E-2</v>
      </c>
      <c r="I28" s="162">
        <f>G28+G30+G31+G32+G33+G35+G37</f>
        <v>7410770</v>
      </c>
      <c r="J28" s="146">
        <v>6534896</v>
      </c>
      <c r="K28" s="140">
        <f>I28/J28*100</f>
        <v>113.40302890818768</v>
      </c>
    </row>
    <row r="29" spans="1:15" x14ac:dyDescent="0.25">
      <c r="A29" s="183"/>
      <c r="B29" s="188"/>
      <c r="C29" s="185"/>
      <c r="D29" s="274" t="s">
        <v>58</v>
      </c>
      <c r="E29" s="160"/>
      <c r="F29" s="16" t="s">
        <v>197</v>
      </c>
      <c r="G29" s="37">
        <v>602</v>
      </c>
      <c r="H29" s="33">
        <f>G29/$G$39 *100</f>
        <v>8.122607659295197E-3</v>
      </c>
      <c r="I29" s="163"/>
      <c r="J29" s="257"/>
      <c r="K29" s="141"/>
    </row>
    <row r="30" spans="1:15" x14ac:dyDescent="0.25">
      <c r="A30" s="183"/>
      <c r="B30" s="188"/>
      <c r="C30" s="185"/>
      <c r="D30" s="38" t="s">
        <v>57</v>
      </c>
      <c r="E30" s="160"/>
      <c r="F30" s="16" t="s">
        <v>198</v>
      </c>
      <c r="G30" s="37">
        <v>5424824</v>
      </c>
      <c r="H30" s="33">
        <f>G30/$G$39 *100</f>
        <v>73.19554314406713</v>
      </c>
      <c r="I30" s="163"/>
      <c r="J30" s="257"/>
      <c r="K30" s="141"/>
    </row>
    <row r="31" spans="1:15" x14ac:dyDescent="0.25">
      <c r="A31" s="183"/>
      <c r="B31" s="188"/>
      <c r="C31" s="185"/>
      <c r="D31" s="274" t="s">
        <v>56</v>
      </c>
      <c r="E31" s="160"/>
      <c r="F31" s="16" t="s">
        <v>199</v>
      </c>
      <c r="G31" s="37">
        <v>7253</v>
      </c>
      <c r="H31" s="33">
        <f>G31/$G$39 *100</f>
        <v>9.7862580320378853E-2</v>
      </c>
      <c r="I31" s="163"/>
      <c r="J31" s="257"/>
      <c r="K31" s="141"/>
    </row>
    <row r="32" spans="1:15" x14ac:dyDescent="0.25">
      <c r="A32" s="183"/>
      <c r="B32" s="188"/>
      <c r="C32" s="185"/>
      <c r="D32" s="38" t="s">
        <v>55</v>
      </c>
      <c r="E32" s="160"/>
      <c r="F32" s="16" t="s">
        <v>200</v>
      </c>
      <c r="G32" s="37">
        <v>29252</v>
      </c>
      <c r="H32" s="33">
        <f>G32/$G$39 *100</f>
        <v>0.39468857018223108</v>
      </c>
      <c r="I32" s="163"/>
      <c r="J32" s="257"/>
      <c r="K32" s="141"/>
    </row>
    <row r="33" spans="1:11" x14ac:dyDescent="0.25">
      <c r="A33" s="183"/>
      <c r="B33" s="188"/>
      <c r="C33" s="185"/>
      <c r="D33" s="38" t="s">
        <v>54</v>
      </c>
      <c r="E33" s="160"/>
      <c r="F33" s="16" t="s">
        <v>201</v>
      </c>
      <c r="G33" s="37">
        <v>18</v>
      </c>
      <c r="H33" s="33">
        <f>G33/$G$39 *100</f>
        <v>2.42868667553677E-4</v>
      </c>
      <c r="I33" s="163"/>
      <c r="J33" s="257"/>
      <c r="K33" s="141"/>
    </row>
    <row r="34" spans="1:11" x14ac:dyDescent="0.25">
      <c r="A34" s="183"/>
      <c r="B34" s="188"/>
      <c r="C34" s="185"/>
      <c r="D34" s="38" t="s">
        <v>53</v>
      </c>
      <c r="E34" s="160"/>
      <c r="F34" s="16" t="s">
        <v>207</v>
      </c>
      <c r="G34" s="37">
        <v>3</v>
      </c>
      <c r="H34" s="33">
        <f>G34/$G$39 *100</f>
        <v>4.0478111258946169E-5</v>
      </c>
      <c r="I34" s="163"/>
      <c r="J34" s="257"/>
      <c r="K34" s="141"/>
    </row>
    <row r="35" spans="1:11" x14ac:dyDescent="0.25">
      <c r="A35" s="183"/>
      <c r="B35" s="188"/>
      <c r="C35" s="185"/>
      <c r="D35" s="38" t="s">
        <v>52</v>
      </c>
      <c r="E35" s="160"/>
      <c r="F35" s="16" t="s">
        <v>202</v>
      </c>
      <c r="G35" s="37">
        <v>1012552</v>
      </c>
      <c r="H35" s="33">
        <f>G35/$G$39 *100</f>
        <v>13.662064170489488</v>
      </c>
      <c r="I35" s="163"/>
      <c r="J35" s="257"/>
      <c r="K35" s="141"/>
    </row>
    <row r="36" spans="1:11" x14ac:dyDescent="0.25">
      <c r="A36" s="183"/>
      <c r="B36" s="188"/>
      <c r="C36" s="185"/>
      <c r="D36" s="38" t="s">
        <v>51</v>
      </c>
      <c r="E36" s="160"/>
      <c r="F36" s="16" t="s">
        <v>209</v>
      </c>
      <c r="G36" s="37">
        <v>38</v>
      </c>
      <c r="H36" s="33">
        <f>G36/$G$39 *100</f>
        <v>5.1272274261331813E-4</v>
      </c>
      <c r="I36" s="163"/>
      <c r="J36" s="257"/>
      <c r="K36" s="141"/>
    </row>
    <row r="37" spans="1:11" x14ac:dyDescent="0.25">
      <c r="A37" s="183"/>
      <c r="B37" s="188"/>
      <c r="C37" s="185"/>
      <c r="D37" s="38" t="s">
        <v>50</v>
      </c>
      <c r="E37" s="160"/>
      <c r="F37" s="16" t="s">
        <v>203</v>
      </c>
      <c r="G37" s="37">
        <v>931476</v>
      </c>
      <c r="H37" s="33">
        <f>G37/$G$39 *100</f>
        <v>12.568129721012713</v>
      </c>
      <c r="I37" s="163"/>
      <c r="J37" s="257"/>
      <c r="K37" s="141"/>
    </row>
    <row r="38" spans="1:11" x14ac:dyDescent="0.25">
      <c r="A38" s="183"/>
      <c r="B38" s="188"/>
      <c r="C38" s="185"/>
      <c r="D38" s="38" t="s">
        <v>49</v>
      </c>
      <c r="E38" s="160"/>
      <c r="H38" s="33"/>
      <c r="I38" s="163"/>
      <c r="J38" s="257"/>
      <c r="K38" s="141"/>
    </row>
    <row r="39" spans="1:11" ht="15.75" thickBot="1" x14ac:dyDescent="0.3">
      <c r="A39" s="183"/>
      <c r="B39" s="189"/>
      <c r="C39" s="186"/>
      <c r="D39" s="39"/>
      <c r="E39" s="161"/>
      <c r="F39" s="89" t="s">
        <v>91</v>
      </c>
      <c r="G39" s="69">
        <f>SUM(G28:G38)</f>
        <v>7411413</v>
      </c>
      <c r="H39" s="34"/>
      <c r="I39" s="164"/>
      <c r="J39" s="147"/>
      <c r="K39" s="142"/>
    </row>
    <row r="40" spans="1:11" x14ac:dyDescent="0.25">
      <c r="A40" s="183"/>
      <c r="B40" s="273" t="s">
        <v>48</v>
      </c>
      <c r="C40" s="272" t="s">
        <v>1</v>
      </c>
      <c r="D40" s="271" t="s">
        <v>47</v>
      </c>
      <c r="E40" s="270" t="s">
        <v>211</v>
      </c>
      <c r="F40" s="270"/>
      <c r="G40" s="270"/>
      <c r="H40" s="269"/>
      <c r="I40" s="15"/>
      <c r="K40" s="14"/>
    </row>
    <row r="41" spans="1:11" s="6" customFormat="1" ht="15.75" thickBot="1" x14ac:dyDescent="0.3">
      <c r="A41" s="183"/>
      <c r="B41" s="268" t="s">
        <v>46</v>
      </c>
      <c r="C41" s="267" t="s">
        <v>1</v>
      </c>
      <c r="D41" s="266" t="s">
        <v>0</v>
      </c>
      <c r="E41" s="265"/>
      <c r="F41" s="264"/>
      <c r="G41" s="263"/>
      <c r="H41" s="262"/>
      <c r="I41" s="261"/>
      <c r="K41" s="260"/>
    </row>
    <row r="42" spans="1:11" x14ac:dyDescent="0.25">
      <c r="A42" s="183"/>
      <c r="B42" s="156" t="s">
        <v>45</v>
      </c>
      <c r="C42" s="171" t="s">
        <v>3</v>
      </c>
      <c r="D42" s="171" t="s">
        <v>44</v>
      </c>
      <c r="E42" s="159" t="s">
        <v>90</v>
      </c>
      <c r="F42" s="84">
        <v>890203</v>
      </c>
      <c r="G42" s="80">
        <v>4969613</v>
      </c>
      <c r="H42" s="81">
        <f>G42/$G$48*100</f>
        <v>67.053515975968409</v>
      </c>
      <c r="I42" s="15"/>
      <c r="K42" s="14"/>
    </row>
    <row r="43" spans="1:11" x14ac:dyDescent="0.25">
      <c r="A43" s="183"/>
      <c r="B43" s="157"/>
      <c r="C43" s="172"/>
      <c r="D43" s="172"/>
      <c r="E43" s="160"/>
      <c r="F43" s="16">
        <v>890204</v>
      </c>
      <c r="G43" s="37">
        <v>251167</v>
      </c>
      <c r="H43" s="68">
        <f>G43/$G$48*100</f>
        <v>3.3889219235252441</v>
      </c>
      <c r="I43" s="15"/>
      <c r="K43" s="14"/>
    </row>
    <row r="44" spans="1:11" x14ac:dyDescent="0.25">
      <c r="A44" s="183"/>
      <c r="B44" s="157"/>
      <c r="C44" s="172"/>
      <c r="D44" s="172"/>
      <c r="E44" s="160"/>
      <c r="F44" s="16">
        <v>890303</v>
      </c>
      <c r="G44" s="37">
        <v>1284043</v>
      </c>
      <c r="H44" s="68">
        <f>G44/$G$48*100</f>
        <v>17.325211805090337</v>
      </c>
      <c r="I44" s="15"/>
      <c r="K44" s="14"/>
    </row>
    <row r="45" spans="1:11" x14ac:dyDescent="0.25">
      <c r="A45" s="183"/>
      <c r="B45" s="157"/>
      <c r="C45" s="172"/>
      <c r="D45" s="172"/>
      <c r="E45" s="160"/>
      <c r="F45" s="16">
        <v>890304</v>
      </c>
      <c r="G45" s="37">
        <v>272621</v>
      </c>
      <c r="H45" s="68">
        <f>G45/$G$48*100</f>
        <v>3.6783943898417206</v>
      </c>
      <c r="I45" s="15"/>
      <c r="K45" s="14"/>
    </row>
    <row r="46" spans="1:11" x14ac:dyDescent="0.25">
      <c r="A46" s="183"/>
      <c r="B46" s="157"/>
      <c r="C46" s="172"/>
      <c r="D46" s="172"/>
      <c r="E46" s="160"/>
      <c r="F46" s="16">
        <v>890703</v>
      </c>
      <c r="G46" s="37">
        <v>337443</v>
      </c>
      <c r="H46" s="68">
        <f>G46/$G$48*100</f>
        <v>4.5530184325175238</v>
      </c>
      <c r="I46" s="15"/>
      <c r="K46" s="14"/>
    </row>
    <row r="47" spans="1:11" x14ac:dyDescent="0.25">
      <c r="A47" s="183"/>
      <c r="B47" s="157"/>
      <c r="C47" s="172"/>
      <c r="D47" s="172"/>
      <c r="E47" s="160"/>
      <c r="F47" s="16">
        <v>890704</v>
      </c>
      <c r="G47" s="37">
        <v>296526</v>
      </c>
      <c r="H47" s="68">
        <f>G47/$G$48*100</f>
        <v>4.0009374730567568</v>
      </c>
      <c r="I47" s="15"/>
      <c r="K47" s="14"/>
    </row>
    <row r="48" spans="1:11" ht="15.75" thickBot="1" x14ac:dyDescent="0.3">
      <c r="A48" s="183"/>
      <c r="B48" s="158"/>
      <c r="C48" s="173"/>
      <c r="D48" s="173"/>
      <c r="E48" s="161"/>
      <c r="F48" s="65" t="s">
        <v>91</v>
      </c>
      <c r="G48" s="27">
        <f>SUM(G42:G47)</f>
        <v>7411413</v>
      </c>
      <c r="H48" s="35"/>
      <c r="I48" s="15"/>
      <c r="K48" s="14"/>
    </row>
    <row r="49" spans="1:11" x14ac:dyDescent="0.25">
      <c r="A49" s="183"/>
      <c r="B49" s="187" t="s">
        <v>43</v>
      </c>
      <c r="C49" s="184" t="s">
        <v>3</v>
      </c>
      <c r="D49" s="40" t="s">
        <v>42</v>
      </c>
      <c r="E49" s="159" t="s">
        <v>90</v>
      </c>
      <c r="F49" s="84">
        <v>1</v>
      </c>
      <c r="G49" s="80">
        <v>12189</v>
      </c>
      <c r="H49" s="81">
        <f>G49/$G$59*100</f>
        <v>0.16446256604509829</v>
      </c>
      <c r="I49" s="169">
        <f>SUM(G49:G58)</f>
        <v>7411413</v>
      </c>
      <c r="J49" s="169">
        <v>6534896</v>
      </c>
      <c r="K49" s="148">
        <f>I49/J49*100</f>
        <v>113.41286839147861</v>
      </c>
    </row>
    <row r="50" spans="1:11" x14ac:dyDescent="0.25">
      <c r="A50" s="183"/>
      <c r="B50" s="188"/>
      <c r="C50" s="185"/>
      <c r="D50" s="38" t="s">
        <v>41</v>
      </c>
      <c r="E50" s="160"/>
      <c r="F50" s="16">
        <v>2</v>
      </c>
      <c r="G50" s="37">
        <v>20408</v>
      </c>
      <c r="H50" s="68">
        <f>G50/$G$59*100</f>
        <v>0.2753590981908578</v>
      </c>
      <c r="I50" s="151"/>
      <c r="J50" s="151"/>
      <c r="K50" s="149"/>
    </row>
    <row r="51" spans="1:11" x14ac:dyDescent="0.25">
      <c r="A51" s="183"/>
      <c r="B51" s="188"/>
      <c r="C51" s="185"/>
      <c r="D51" s="38" t="s">
        <v>40</v>
      </c>
      <c r="E51" s="160"/>
      <c r="F51" s="16">
        <v>3</v>
      </c>
      <c r="G51" s="37">
        <v>8235</v>
      </c>
      <c r="H51" s="68">
        <f>G51/$G$59*100</f>
        <v>0.11111241540580723</v>
      </c>
      <c r="I51" s="151"/>
      <c r="J51" s="151"/>
      <c r="K51" s="149"/>
    </row>
    <row r="52" spans="1:11" x14ac:dyDescent="0.25">
      <c r="A52" s="183"/>
      <c r="B52" s="188"/>
      <c r="C52" s="185"/>
      <c r="D52" s="38" t="s">
        <v>39</v>
      </c>
      <c r="E52" s="160"/>
      <c r="F52" s="16">
        <v>4</v>
      </c>
      <c r="G52" s="37">
        <v>62513</v>
      </c>
      <c r="H52" s="68">
        <f>G52/$G$59*100</f>
        <v>0.84346938971016727</v>
      </c>
      <c r="I52" s="151"/>
      <c r="J52" s="151"/>
      <c r="K52" s="149"/>
    </row>
    <row r="53" spans="1:11" x14ac:dyDescent="0.25">
      <c r="A53" s="183"/>
      <c r="B53" s="188"/>
      <c r="C53" s="185"/>
      <c r="D53" s="38" t="s">
        <v>38</v>
      </c>
      <c r="E53" s="160"/>
      <c r="F53" s="16">
        <v>5</v>
      </c>
      <c r="G53" s="37">
        <v>122612</v>
      </c>
      <c r="H53" s="68">
        <f>G53/$G$59*100</f>
        <v>1.6543673925606357</v>
      </c>
      <c r="I53" s="151"/>
      <c r="J53" s="151"/>
      <c r="K53" s="149"/>
    </row>
    <row r="54" spans="1:11" x14ac:dyDescent="0.25">
      <c r="A54" s="183"/>
      <c r="B54" s="188"/>
      <c r="C54" s="185"/>
      <c r="D54" s="38" t="s">
        <v>37</v>
      </c>
      <c r="E54" s="160"/>
      <c r="F54" s="16">
        <v>6</v>
      </c>
      <c r="G54" s="37">
        <v>112709</v>
      </c>
      <c r="H54" s="68">
        <f>G54/$G$59*100</f>
        <v>1.5207491472948544</v>
      </c>
      <c r="I54" s="151"/>
      <c r="J54" s="151"/>
      <c r="K54" s="149"/>
    </row>
    <row r="55" spans="1:11" x14ac:dyDescent="0.25">
      <c r="A55" s="183"/>
      <c r="B55" s="188"/>
      <c r="C55" s="185"/>
      <c r="D55" s="38" t="s">
        <v>36</v>
      </c>
      <c r="E55" s="160"/>
      <c r="F55" s="16">
        <v>7</v>
      </c>
      <c r="G55" s="37">
        <v>351645</v>
      </c>
      <c r="H55" s="68">
        <f>G55/$G$59*100</f>
        <v>4.7446418112173756</v>
      </c>
      <c r="I55" s="151"/>
      <c r="J55" s="151"/>
      <c r="K55" s="149"/>
    </row>
    <row r="56" spans="1:11" x14ac:dyDescent="0.25">
      <c r="A56" s="183"/>
      <c r="B56" s="188"/>
      <c r="C56" s="185"/>
      <c r="D56" s="38" t="s">
        <v>35</v>
      </c>
      <c r="E56" s="160"/>
      <c r="F56" s="16">
        <v>8</v>
      </c>
      <c r="G56" s="37">
        <v>7904</v>
      </c>
      <c r="H56" s="68">
        <f>G56/$G$59*100</f>
        <v>0.10664633046357018</v>
      </c>
      <c r="I56" s="151"/>
      <c r="J56" s="151"/>
      <c r="K56" s="149"/>
    </row>
    <row r="57" spans="1:11" x14ac:dyDescent="0.25">
      <c r="A57" s="183"/>
      <c r="B57" s="188"/>
      <c r="C57" s="185"/>
      <c r="D57" s="38" t="s">
        <v>34</v>
      </c>
      <c r="E57" s="160"/>
      <c r="F57" s="16">
        <v>9</v>
      </c>
      <c r="G57" s="37">
        <v>2141</v>
      </c>
      <c r="H57" s="68">
        <f>G57/$G$59*100</f>
        <v>2.888787873513458E-2</v>
      </c>
      <c r="I57" s="151"/>
      <c r="J57" s="151"/>
      <c r="K57" s="149"/>
    </row>
    <row r="58" spans="1:11" x14ac:dyDescent="0.25">
      <c r="A58" s="183"/>
      <c r="B58" s="188"/>
      <c r="C58" s="185"/>
      <c r="D58" s="38" t="s">
        <v>33</v>
      </c>
      <c r="E58" s="160"/>
      <c r="F58" s="16">
        <v>10</v>
      </c>
      <c r="G58" s="37">
        <v>6711057</v>
      </c>
      <c r="H58" s="68">
        <f>G58/$G$59*100</f>
        <v>90.550303970376504</v>
      </c>
      <c r="I58" s="151"/>
      <c r="J58" s="151"/>
      <c r="K58" s="149"/>
    </row>
    <row r="59" spans="1:11" ht="15.75" thickBot="1" x14ac:dyDescent="0.3">
      <c r="A59" s="183"/>
      <c r="B59" s="189"/>
      <c r="C59" s="186"/>
      <c r="D59" s="39"/>
      <c r="E59" s="161"/>
      <c r="F59" s="65" t="s">
        <v>91</v>
      </c>
      <c r="G59" s="27">
        <f>SUM(G49:G58)</f>
        <v>7411413</v>
      </c>
      <c r="H59" s="35">
        <f>G59/$G$59*100</f>
        <v>100</v>
      </c>
      <c r="I59" s="152"/>
      <c r="J59" s="152"/>
      <c r="K59" s="150"/>
    </row>
    <row r="60" spans="1:11" x14ac:dyDescent="0.25">
      <c r="A60" s="183"/>
      <c r="B60" s="187" t="s">
        <v>32</v>
      </c>
      <c r="C60" s="184" t="s">
        <v>3</v>
      </c>
      <c r="D60" s="40" t="s">
        <v>31</v>
      </c>
      <c r="E60" s="159" t="s">
        <v>90</v>
      </c>
      <c r="F60" s="84">
        <v>1</v>
      </c>
      <c r="G60" s="80">
        <v>25347</v>
      </c>
      <c r="H60" s="81">
        <f>G60/$G$77*100</f>
        <v>0.34199956202683618</v>
      </c>
      <c r="I60" s="143">
        <f>SUM(G60:G74)</f>
        <v>7409542</v>
      </c>
      <c r="J60" s="170">
        <f>G77</f>
        <v>7411413</v>
      </c>
      <c r="K60" s="140">
        <f>I60/J60*100</f>
        <v>99.974755151278174</v>
      </c>
    </row>
    <row r="61" spans="1:11" x14ac:dyDescent="0.25">
      <c r="A61" s="183"/>
      <c r="B61" s="188"/>
      <c r="C61" s="185"/>
      <c r="D61" s="38" t="s">
        <v>30</v>
      </c>
      <c r="E61" s="160"/>
      <c r="F61" s="16">
        <v>2</v>
      </c>
      <c r="G61" s="37">
        <v>15203</v>
      </c>
      <c r="H61" s="68">
        <f>G61/$G$77*100</f>
        <v>0.2051295751565862</v>
      </c>
      <c r="I61" s="144"/>
      <c r="J61" s="259"/>
      <c r="K61" s="141"/>
    </row>
    <row r="62" spans="1:11" x14ac:dyDescent="0.25">
      <c r="A62" s="183"/>
      <c r="B62" s="188"/>
      <c r="C62" s="185"/>
      <c r="D62" s="38" t="s">
        <v>29</v>
      </c>
      <c r="E62" s="160"/>
      <c r="F62" s="16">
        <v>3</v>
      </c>
      <c r="G62" s="37">
        <v>1206</v>
      </c>
      <c r="H62" s="68">
        <f>G62/$G$77*100</f>
        <v>1.6272200726096361E-2</v>
      </c>
      <c r="I62" s="144"/>
      <c r="J62" s="259"/>
      <c r="K62" s="141"/>
    </row>
    <row r="63" spans="1:11" x14ac:dyDescent="0.25">
      <c r="A63" s="183"/>
      <c r="B63" s="188"/>
      <c r="C63" s="185"/>
      <c r="D63" s="38" t="s">
        <v>28</v>
      </c>
      <c r="E63" s="160"/>
      <c r="F63" s="16">
        <v>4</v>
      </c>
      <c r="G63" s="37">
        <v>241</v>
      </c>
      <c r="H63" s="68">
        <f>G63/$G$77*100</f>
        <v>3.2517416044686755E-3</v>
      </c>
      <c r="I63" s="144"/>
      <c r="J63" s="259"/>
      <c r="K63" s="141"/>
    </row>
    <row r="64" spans="1:11" x14ac:dyDescent="0.25">
      <c r="A64" s="183"/>
      <c r="B64" s="188"/>
      <c r="C64" s="185"/>
      <c r="D64" s="38" t="s">
        <v>27</v>
      </c>
      <c r="E64" s="160"/>
      <c r="F64" s="16">
        <v>5</v>
      </c>
      <c r="G64" s="37">
        <v>7594</v>
      </c>
      <c r="H64" s="68">
        <f>G64/$G$77*100</f>
        <v>0.10246359230014572</v>
      </c>
      <c r="I64" s="144"/>
      <c r="J64" s="259"/>
      <c r="K64" s="141"/>
    </row>
    <row r="65" spans="1:11" x14ac:dyDescent="0.25">
      <c r="A65" s="183"/>
      <c r="B65" s="188"/>
      <c r="C65" s="185"/>
      <c r="D65" s="38" t="s">
        <v>26</v>
      </c>
      <c r="E65" s="160"/>
      <c r="F65" s="16">
        <v>6</v>
      </c>
      <c r="G65" s="37">
        <v>14969</v>
      </c>
      <c r="H65" s="68">
        <f>G65/$G$77*100</f>
        <v>0.20197228247838839</v>
      </c>
      <c r="I65" s="144"/>
      <c r="J65" s="259"/>
      <c r="K65" s="141"/>
    </row>
    <row r="66" spans="1:11" x14ac:dyDescent="0.25">
      <c r="A66" s="183"/>
      <c r="B66" s="188"/>
      <c r="C66" s="185"/>
      <c r="D66" s="38" t="s">
        <v>25</v>
      </c>
      <c r="E66" s="160"/>
      <c r="F66" s="16">
        <v>7</v>
      </c>
      <c r="G66" s="37">
        <v>563</v>
      </c>
      <c r="H66" s="68">
        <f>G66/$G$77*100</f>
        <v>7.5963922129288972E-3</v>
      </c>
      <c r="I66" s="144"/>
      <c r="J66" s="259"/>
      <c r="K66" s="141"/>
    </row>
    <row r="67" spans="1:11" x14ac:dyDescent="0.25">
      <c r="A67" s="183"/>
      <c r="B67" s="188"/>
      <c r="C67" s="185"/>
      <c r="D67" s="38" t="s">
        <v>24</v>
      </c>
      <c r="E67" s="160"/>
      <c r="F67" s="16">
        <v>8</v>
      </c>
      <c r="G67" s="37">
        <v>155</v>
      </c>
      <c r="H67" s="68">
        <f>G67/$G$77*100</f>
        <v>2.0913690817122186E-3</v>
      </c>
      <c r="I67" s="144"/>
      <c r="J67" s="259"/>
      <c r="K67" s="141"/>
    </row>
    <row r="68" spans="1:11" x14ac:dyDescent="0.25">
      <c r="A68" s="183"/>
      <c r="B68" s="188"/>
      <c r="C68" s="185"/>
      <c r="D68" s="38" t="s">
        <v>23</v>
      </c>
      <c r="E68" s="160"/>
      <c r="F68" s="16">
        <v>9</v>
      </c>
      <c r="G68" s="37">
        <v>38</v>
      </c>
      <c r="H68" s="68">
        <f>G68/$G$77*100</f>
        <v>5.1272274261331813E-4</v>
      </c>
      <c r="I68" s="144"/>
      <c r="J68" s="259"/>
      <c r="K68" s="141"/>
    </row>
    <row r="69" spans="1:11" x14ac:dyDescent="0.25">
      <c r="A69" s="183"/>
      <c r="B69" s="188"/>
      <c r="C69" s="185"/>
      <c r="D69" s="38" t="s">
        <v>22</v>
      </c>
      <c r="E69" s="160"/>
      <c r="F69" s="16">
        <v>10</v>
      </c>
      <c r="G69" s="37">
        <v>7343</v>
      </c>
      <c r="H69" s="68">
        <f>G69/$G$77*100</f>
        <v>9.9076923658147242E-2</v>
      </c>
      <c r="I69" s="144"/>
      <c r="J69" s="259"/>
      <c r="K69" s="141"/>
    </row>
    <row r="70" spans="1:11" x14ac:dyDescent="0.25">
      <c r="A70" s="183"/>
      <c r="B70" s="188"/>
      <c r="C70" s="185"/>
      <c r="D70" s="38" t="s">
        <v>21</v>
      </c>
      <c r="E70" s="160"/>
      <c r="F70" s="16">
        <v>11</v>
      </c>
      <c r="G70" s="37">
        <v>312</v>
      </c>
      <c r="H70" s="68">
        <f>G70/$G$77*100</f>
        <v>4.2097235709304022E-3</v>
      </c>
      <c r="I70" s="144"/>
      <c r="J70" s="259"/>
      <c r="K70" s="141"/>
    </row>
    <row r="71" spans="1:11" x14ac:dyDescent="0.25">
      <c r="A71" s="183"/>
      <c r="B71" s="188"/>
      <c r="C71" s="185"/>
      <c r="D71" s="38" t="s">
        <v>20</v>
      </c>
      <c r="E71" s="160"/>
      <c r="F71" s="16">
        <v>12</v>
      </c>
      <c r="G71" s="37">
        <v>1356</v>
      </c>
      <c r="H71" s="68">
        <f>G71/$G$77*100</f>
        <v>1.8296106289043667E-2</v>
      </c>
      <c r="I71" s="144"/>
      <c r="J71" s="259"/>
      <c r="K71" s="141"/>
    </row>
    <row r="72" spans="1:11" x14ac:dyDescent="0.25">
      <c r="A72" s="183"/>
      <c r="B72" s="188"/>
      <c r="C72" s="185"/>
      <c r="D72" s="38" t="s">
        <v>19</v>
      </c>
      <c r="E72" s="160"/>
      <c r="F72" s="16">
        <v>13</v>
      </c>
      <c r="G72" s="37">
        <v>6519780</v>
      </c>
      <c r="H72" s="68">
        <f>G72/$G$77*100</f>
        <v>87.969460074617345</v>
      </c>
      <c r="I72" s="144"/>
      <c r="J72" s="259"/>
      <c r="K72" s="141"/>
    </row>
    <row r="73" spans="1:11" x14ac:dyDescent="0.25">
      <c r="A73" s="183"/>
      <c r="B73" s="188"/>
      <c r="C73" s="185"/>
      <c r="D73" s="38" t="s">
        <v>18</v>
      </c>
      <c r="E73" s="160"/>
      <c r="F73" s="16">
        <v>14</v>
      </c>
      <c r="G73" s="37">
        <v>4204</v>
      </c>
      <c r="H73" s="68">
        <f>G73/$G$77*100</f>
        <v>5.6723326577536572E-2</v>
      </c>
      <c r="I73" s="144"/>
      <c r="J73" s="259"/>
      <c r="K73" s="141"/>
    </row>
    <row r="74" spans="1:11" x14ac:dyDescent="0.25">
      <c r="A74" s="183"/>
      <c r="B74" s="188"/>
      <c r="C74" s="185"/>
      <c r="D74" s="38" t="s">
        <v>17</v>
      </c>
      <c r="E74" s="160"/>
      <c r="F74" s="16">
        <v>15</v>
      </c>
      <c r="G74" s="37">
        <v>811231</v>
      </c>
      <c r="H74" s="68">
        <f>G74/$G$77*100</f>
        <v>10.945699558235386</v>
      </c>
      <c r="I74" s="144"/>
      <c r="J74" s="259"/>
      <c r="K74" s="141"/>
    </row>
    <row r="75" spans="1:11" x14ac:dyDescent="0.25">
      <c r="A75" s="183"/>
      <c r="B75" s="188"/>
      <c r="C75" s="185"/>
      <c r="D75" s="38"/>
      <c r="E75" s="160"/>
      <c r="F75" s="16">
        <v>16</v>
      </c>
      <c r="G75" s="37">
        <v>4</v>
      </c>
      <c r="H75" s="36">
        <f>G75/$G$77*100</f>
        <v>5.3970815011928226E-5</v>
      </c>
      <c r="I75" s="144"/>
      <c r="J75" s="259"/>
      <c r="K75" s="141"/>
    </row>
    <row r="76" spans="1:11" x14ac:dyDescent="0.25">
      <c r="A76" s="183"/>
      <c r="B76" s="188"/>
      <c r="C76" s="185"/>
      <c r="D76" s="41"/>
      <c r="E76" s="160"/>
      <c r="F76" s="16">
        <v>23</v>
      </c>
      <c r="G76" s="37">
        <v>1867</v>
      </c>
      <c r="H76" s="68">
        <f>G76/$G$77*100</f>
        <v>2.51908779068175E-2</v>
      </c>
      <c r="I76" s="144"/>
      <c r="J76" s="259"/>
      <c r="K76" s="141"/>
    </row>
    <row r="77" spans="1:11" ht="15.75" thickBot="1" x14ac:dyDescent="0.3">
      <c r="A77" s="183"/>
      <c r="B77" s="189"/>
      <c r="C77" s="186"/>
      <c r="D77" s="39"/>
      <c r="E77" s="161"/>
      <c r="F77" s="65" t="s">
        <v>91</v>
      </c>
      <c r="G77" s="27">
        <f>SUM(G60:G76)</f>
        <v>7411413</v>
      </c>
      <c r="H77" s="35">
        <f>G77/$G$77*100</f>
        <v>100</v>
      </c>
      <c r="I77" s="145"/>
      <c r="J77" s="153"/>
      <c r="K77" s="142"/>
    </row>
    <row r="78" spans="1:11" ht="15.75" thickBot="1" x14ac:dyDescent="0.3">
      <c r="A78" s="183"/>
      <c r="B78" s="156" t="s">
        <v>16</v>
      </c>
      <c r="C78" s="171" t="s">
        <v>3</v>
      </c>
      <c r="D78" s="184" t="s">
        <v>245</v>
      </c>
      <c r="E78" s="159" t="s">
        <v>90</v>
      </c>
      <c r="F78" s="179" t="s">
        <v>246</v>
      </c>
      <c r="G78" s="180"/>
      <c r="H78" s="181"/>
      <c r="I78" s="15"/>
      <c r="K78" s="14"/>
    </row>
    <row r="79" spans="1:11" x14ac:dyDescent="0.25">
      <c r="A79" s="183"/>
      <c r="B79" s="157"/>
      <c r="C79" s="172"/>
      <c r="D79" s="185"/>
      <c r="E79" s="160"/>
      <c r="F79" s="15" t="s">
        <v>235</v>
      </c>
      <c r="G79">
        <v>1392132</v>
      </c>
      <c r="H79" s="87">
        <f>G79/$G$77*100</f>
        <v>18.783624661046417</v>
      </c>
      <c r="I79" s="15"/>
      <c r="K79" s="14"/>
    </row>
    <row r="80" spans="1:11" x14ac:dyDescent="0.25">
      <c r="A80" s="183"/>
      <c r="B80" s="157"/>
      <c r="C80" s="172"/>
      <c r="D80" s="185"/>
      <c r="E80" s="160"/>
      <c r="F80" s="15" t="s">
        <v>237</v>
      </c>
      <c r="G80">
        <v>1221094</v>
      </c>
      <c r="H80" s="87">
        <f>G80/$G$77*100</f>
        <v>16.47585959654387</v>
      </c>
      <c r="I80" s="15"/>
      <c r="K80" s="14"/>
    </row>
    <row r="81" spans="1:11" x14ac:dyDescent="0.25">
      <c r="A81" s="183"/>
      <c r="B81" s="157"/>
      <c r="C81" s="172"/>
      <c r="D81" s="185"/>
      <c r="E81" s="160"/>
      <c r="F81" s="15" t="s">
        <v>238</v>
      </c>
      <c r="G81">
        <v>1076910</v>
      </c>
      <c r="H81" s="87">
        <f>G81/$G$77*100</f>
        <v>14.530427598623907</v>
      </c>
      <c r="I81" s="15"/>
      <c r="K81" s="14"/>
    </row>
    <row r="82" spans="1:11" x14ac:dyDescent="0.25">
      <c r="A82" s="183"/>
      <c r="B82" s="157"/>
      <c r="C82" s="172"/>
      <c r="D82" s="185"/>
      <c r="E82" s="160"/>
      <c r="F82" s="15" t="s">
        <v>239</v>
      </c>
      <c r="G82">
        <v>251783</v>
      </c>
      <c r="H82" s="87">
        <f>G82/$G$77*100</f>
        <v>3.3972334290370809</v>
      </c>
      <c r="I82" s="15"/>
      <c r="K82" s="14"/>
    </row>
    <row r="83" spans="1:11" x14ac:dyDescent="0.25">
      <c r="A83" s="183"/>
      <c r="B83" s="157"/>
      <c r="C83" s="172"/>
      <c r="D83" s="185"/>
      <c r="E83" s="160"/>
      <c r="F83" s="15" t="s">
        <v>240</v>
      </c>
      <c r="G83">
        <v>212929</v>
      </c>
      <c r="H83" s="87">
        <f>G83/$G$77*100</f>
        <v>2.8729879174187163</v>
      </c>
      <c r="I83" s="15"/>
      <c r="K83" s="14"/>
    </row>
    <row r="84" spans="1:11" x14ac:dyDescent="0.25">
      <c r="A84" s="183"/>
      <c r="B84" s="157"/>
      <c r="C84" s="172"/>
      <c r="D84" s="185"/>
      <c r="E84" s="160"/>
      <c r="F84" s="15" t="s">
        <v>241</v>
      </c>
      <c r="G84">
        <v>161409</v>
      </c>
      <c r="H84" s="87">
        <f>G84/$G$77*100</f>
        <v>2.1778438200650805</v>
      </c>
      <c r="I84" s="15"/>
      <c r="K84" s="14"/>
    </row>
    <row r="85" spans="1:11" x14ac:dyDescent="0.25">
      <c r="A85" s="183"/>
      <c r="B85" s="157"/>
      <c r="C85" s="172"/>
      <c r="D85" s="185"/>
      <c r="E85" s="160"/>
      <c r="F85" s="15" t="s">
        <v>242</v>
      </c>
      <c r="G85">
        <v>155455</v>
      </c>
      <c r="H85" s="87">
        <f>G85/$G$77*100</f>
        <v>2.0975082619198253</v>
      </c>
      <c r="I85" s="15"/>
      <c r="K85" s="14"/>
    </row>
    <row r="86" spans="1:11" x14ac:dyDescent="0.25">
      <c r="A86" s="183"/>
      <c r="B86" s="157"/>
      <c r="C86" s="172"/>
      <c r="D86" s="185"/>
      <c r="E86" s="160"/>
      <c r="F86" s="15" t="s">
        <v>243</v>
      </c>
      <c r="G86">
        <v>142053</v>
      </c>
      <c r="H86" s="87">
        <f>G86/$G$77*100</f>
        <v>1.91667904622236</v>
      </c>
      <c r="I86" s="15"/>
      <c r="K86" s="14"/>
    </row>
    <row r="87" spans="1:11" x14ac:dyDescent="0.25">
      <c r="A87" s="183"/>
      <c r="B87" s="157"/>
      <c r="C87" s="172"/>
      <c r="D87" s="185"/>
      <c r="E87" s="160"/>
      <c r="F87" s="15" t="s">
        <v>244</v>
      </c>
      <c r="G87">
        <v>120241</v>
      </c>
      <c r="H87" s="87">
        <f>G87/$G$77*100</f>
        <v>1.6223761919623154</v>
      </c>
      <c r="I87" s="15"/>
      <c r="K87" s="14"/>
    </row>
    <row r="88" spans="1:11" x14ac:dyDescent="0.25">
      <c r="A88" s="183"/>
      <c r="B88" s="157"/>
      <c r="C88" s="172"/>
      <c r="D88" s="185"/>
      <c r="E88" s="160"/>
      <c r="F88" s="15" t="s">
        <v>236</v>
      </c>
      <c r="G88">
        <v>119666</v>
      </c>
      <c r="H88" s="87">
        <f>G88/$G$77*100</f>
        <v>1.6146178873043506</v>
      </c>
      <c r="I88" s="15"/>
      <c r="K88" s="14"/>
    </row>
    <row r="89" spans="1:11" ht="15.75" thickBot="1" x14ac:dyDescent="0.3">
      <c r="A89" s="183"/>
      <c r="B89" s="158"/>
      <c r="C89" s="173"/>
      <c r="D89" s="186"/>
      <c r="E89" s="161"/>
      <c r="F89" s="43" t="s">
        <v>91</v>
      </c>
      <c r="G89" s="258">
        <v>4853672</v>
      </c>
      <c r="H89" s="17">
        <f>G89/$G$77*100</f>
        <v>65.489158410143915</v>
      </c>
      <c r="I89" s="15"/>
      <c r="K89" s="14"/>
    </row>
    <row r="90" spans="1:11" x14ac:dyDescent="0.25">
      <c r="A90" s="183"/>
      <c r="B90" s="200" t="s">
        <v>13</v>
      </c>
      <c r="C90" s="197" t="s">
        <v>12</v>
      </c>
      <c r="D90" s="29" t="s">
        <v>11</v>
      </c>
      <c r="E90" s="159" t="s">
        <v>90</v>
      </c>
      <c r="F90" s="84">
        <v>1</v>
      </c>
      <c r="G90" s="80">
        <v>2424391</v>
      </c>
      <c r="H90" s="81">
        <f>G90/$G$93*100</f>
        <v>32.711593958074388</v>
      </c>
      <c r="I90" s="143">
        <f>G93</f>
        <v>7411412</v>
      </c>
      <c r="J90" s="146">
        <f>G93</f>
        <v>7411412</v>
      </c>
      <c r="K90" s="148">
        <f>I90/J90*100</f>
        <v>100</v>
      </c>
    </row>
    <row r="91" spans="1:11" x14ac:dyDescent="0.25">
      <c r="A91" s="183"/>
      <c r="B91" s="201"/>
      <c r="C91" s="198"/>
      <c r="D91" s="30" t="s">
        <v>10</v>
      </c>
      <c r="E91" s="160"/>
      <c r="F91" s="16">
        <v>2</v>
      </c>
      <c r="G91" s="37">
        <v>4028188</v>
      </c>
      <c r="H91" s="68">
        <f>G91/$G$93*100</f>
        <v>54.351154678757574</v>
      </c>
      <c r="I91" s="144"/>
      <c r="J91" s="257"/>
      <c r="K91" s="149"/>
    </row>
    <row r="92" spans="1:11" x14ac:dyDescent="0.25">
      <c r="A92" s="183"/>
      <c r="B92" s="201"/>
      <c r="C92" s="198"/>
      <c r="D92" s="30" t="s">
        <v>9</v>
      </c>
      <c r="E92" s="160"/>
      <c r="F92" s="16">
        <v>3</v>
      </c>
      <c r="G92" s="37">
        <v>958833</v>
      </c>
      <c r="H92" s="68">
        <f>G92/$G$93*100</f>
        <v>12.937251363168045</v>
      </c>
      <c r="I92" s="144"/>
      <c r="J92" s="257"/>
      <c r="K92" s="149"/>
    </row>
    <row r="93" spans="1:11" ht="15.75" thickBot="1" x14ac:dyDescent="0.3">
      <c r="A93" s="183"/>
      <c r="B93" s="202"/>
      <c r="C93" s="199"/>
      <c r="D93" s="31"/>
      <c r="E93" s="161"/>
      <c r="F93" s="65" t="s">
        <v>91</v>
      </c>
      <c r="G93" s="27">
        <f>SUM(G90:G92)</f>
        <v>7411412</v>
      </c>
      <c r="H93" s="35"/>
      <c r="I93" s="145"/>
      <c r="J93" s="147"/>
      <c r="K93" s="150"/>
    </row>
    <row r="94" spans="1:11" x14ac:dyDescent="0.25">
      <c r="A94" s="183"/>
      <c r="B94" s="156" t="s">
        <v>314</v>
      </c>
      <c r="C94" s="171" t="s">
        <v>7</v>
      </c>
      <c r="D94" s="171" t="s">
        <v>6</v>
      </c>
      <c r="E94" s="159" t="s">
        <v>218</v>
      </c>
      <c r="F94" s="84" t="s">
        <v>212</v>
      </c>
      <c r="G94" s="174">
        <v>0</v>
      </c>
      <c r="H94" s="175"/>
      <c r="I94" s="15"/>
      <c r="K94" s="14"/>
    </row>
    <row r="95" spans="1:11" x14ac:dyDescent="0.25">
      <c r="A95" s="183"/>
      <c r="B95" s="157"/>
      <c r="C95" s="172"/>
      <c r="D95" s="172"/>
      <c r="E95" s="160"/>
      <c r="F95" s="16" t="s">
        <v>213</v>
      </c>
      <c r="G95" s="256">
        <v>10528</v>
      </c>
      <c r="H95" s="176"/>
      <c r="I95" s="15"/>
      <c r="K95" s="14"/>
    </row>
    <row r="96" spans="1:11" x14ac:dyDescent="0.25">
      <c r="A96" s="183"/>
      <c r="B96" s="157"/>
      <c r="C96" s="172"/>
      <c r="D96" s="172"/>
      <c r="E96" s="160"/>
      <c r="F96" s="16" t="s">
        <v>214</v>
      </c>
      <c r="G96" s="256">
        <v>14838</v>
      </c>
      <c r="H96" s="176"/>
      <c r="I96" s="15"/>
      <c r="K96" s="14"/>
    </row>
    <row r="97" spans="1:11" x14ac:dyDescent="0.25">
      <c r="A97" s="183"/>
      <c r="B97" s="157"/>
      <c r="C97" s="172"/>
      <c r="D97" s="172"/>
      <c r="E97" s="160"/>
      <c r="F97" s="16" t="s">
        <v>215</v>
      </c>
      <c r="G97" s="256">
        <v>100037</v>
      </c>
      <c r="H97" s="176"/>
      <c r="I97" s="15"/>
      <c r="K97" s="14"/>
    </row>
    <row r="98" spans="1:11" x14ac:dyDescent="0.25">
      <c r="A98" s="183"/>
      <c r="B98" s="157"/>
      <c r="C98" s="172"/>
      <c r="D98" s="172"/>
      <c r="E98" s="160"/>
      <c r="F98" s="16" t="s">
        <v>216</v>
      </c>
      <c r="G98" s="256">
        <v>51316</v>
      </c>
      <c r="H98" s="176"/>
      <c r="I98" s="15"/>
      <c r="K98" s="14"/>
    </row>
    <row r="99" spans="1:11" ht="15.75" thickBot="1" x14ac:dyDescent="0.3">
      <c r="A99" s="183"/>
      <c r="B99" s="158"/>
      <c r="C99" s="173"/>
      <c r="D99" s="173"/>
      <c r="E99" s="161"/>
      <c r="F99" s="89" t="s">
        <v>217</v>
      </c>
      <c r="G99" s="177">
        <v>18000000</v>
      </c>
      <c r="H99" s="178"/>
      <c r="I99" s="15"/>
      <c r="K99" s="14"/>
    </row>
  </sheetData>
  <mergeCells count="63">
    <mergeCell ref="K17:K27"/>
    <mergeCell ref="I6:I16"/>
    <mergeCell ref="J6:J16"/>
    <mergeCell ref="G96:H96"/>
    <mergeCell ref="B94:B99"/>
    <mergeCell ref="E94:E99"/>
    <mergeCell ref="I90:I93"/>
    <mergeCell ref="J90:J93"/>
    <mergeCell ref="I17:I27"/>
    <mergeCell ref="J17:J27"/>
    <mergeCell ref="K6:K16"/>
    <mergeCell ref="A3:D4"/>
    <mergeCell ref="A6:A99"/>
    <mergeCell ref="F78:H78"/>
    <mergeCell ref="C60:C77"/>
    <mergeCell ref="B60:B77"/>
    <mergeCell ref="C49:C59"/>
    <mergeCell ref="B49:B59"/>
    <mergeCell ref="E40:H40"/>
    <mergeCell ref="E6:E16"/>
    <mergeCell ref="G97:H97"/>
    <mergeCell ref="G98:H98"/>
    <mergeCell ref="C94:C99"/>
    <mergeCell ref="D94:D99"/>
    <mergeCell ref="G94:H94"/>
    <mergeCell ref="G95:H95"/>
    <mergeCell ref="G99:H99"/>
    <mergeCell ref="J49:J59"/>
    <mergeCell ref="K49:K59"/>
    <mergeCell ref="I60:I77"/>
    <mergeCell ref="J60:J77"/>
    <mergeCell ref="K60:K77"/>
    <mergeCell ref="B90:B93"/>
    <mergeCell ref="E60:E77"/>
    <mergeCell ref="E49:E59"/>
    <mergeCell ref="K90:K93"/>
    <mergeCell ref="L4:O4"/>
    <mergeCell ref="I3:O3"/>
    <mergeCell ref="E90:E93"/>
    <mergeCell ref="C90:C93"/>
    <mergeCell ref="I28:I39"/>
    <mergeCell ref="E3:H4"/>
    <mergeCell ref="I4:K4"/>
    <mergeCell ref="J28:J39"/>
    <mergeCell ref="K28:K39"/>
    <mergeCell ref="I49:I59"/>
    <mergeCell ref="B42:B48"/>
    <mergeCell ref="E28:E39"/>
    <mergeCell ref="B28:B39"/>
    <mergeCell ref="C28:C39"/>
    <mergeCell ref="D42:D48"/>
    <mergeCell ref="E78:E89"/>
    <mergeCell ref="E42:E48"/>
    <mergeCell ref="A1:O2"/>
    <mergeCell ref="C78:C89"/>
    <mergeCell ref="B78:B89"/>
    <mergeCell ref="D78:D89"/>
    <mergeCell ref="B6:B16"/>
    <mergeCell ref="C6:C16"/>
    <mergeCell ref="E17:E27"/>
    <mergeCell ref="B17:B27"/>
    <mergeCell ref="C17:C27"/>
    <mergeCell ref="C42:C48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01659-FB59-4CE1-B52E-54A47B42778A}">
  <sheetPr>
    <tabColor theme="4" tint="-0.249977111117893"/>
  </sheetPr>
  <dimension ref="A1:O80"/>
  <sheetViews>
    <sheetView topLeftCell="C2" workbookViewId="0">
      <selection activeCell="A2" sqref="A2:A65"/>
    </sheetView>
  </sheetViews>
  <sheetFormatPr baseColWidth="10" defaultRowHeight="15" x14ac:dyDescent="0.25"/>
  <cols>
    <col min="2" max="2" width="18.5703125" style="7" bestFit="1" customWidth="1"/>
    <col min="3" max="3" width="19" customWidth="1"/>
    <col min="4" max="4" width="35.5703125" customWidth="1"/>
    <col min="5" max="5" width="13.42578125" customWidth="1"/>
    <col min="8" max="8" width="12" bestFit="1" customWidth="1"/>
    <col min="9" max="9" width="11.85546875" customWidth="1"/>
    <col min="11" max="11" width="12.5703125" bestFit="1" customWidth="1"/>
  </cols>
  <sheetData>
    <row r="1" spans="1:15" x14ac:dyDescent="0.25">
      <c r="A1" s="196" t="s">
        <v>315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</row>
    <row r="2" spans="1:15" x14ac:dyDescent="0.25">
      <c r="A2" s="196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1:15" ht="15.75" thickBot="1" x14ac:dyDescent="0.3">
      <c r="A3" s="182" t="s">
        <v>210</v>
      </c>
      <c r="B3" s="291"/>
      <c r="C3" s="291"/>
      <c r="D3" s="165"/>
      <c r="E3" s="291" t="s">
        <v>222</v>
      </c>
      <c r="F3" s="291"/>
      <c r="G3" s="291"/>
      <c r="H3" s="165"/>
      <c r="I3" s="194" t="s">
        <v>223</v>
      </c>
      <c r="J3" s="195"/>
      <c r="K3" s="195"/>
      <c r="L3" s="195"/>
      <c r="M3" s="195"/>
      <c r="N3" s="195"/>
      <c r="O3" s="195"/>
    </row>
    <row r="4" spans="1:15" ht="15.75" thickBot="1" x14ac:dyDescent="0.3">
      <c r="A4" s="168"/>
      <c r="B4" s="166"/>
      <c r="C4" s="166"/>
      <c r="D4" s="167"/>
      <c r="E4" s="166"/>
      <c r="F4" s="166"/>
      <c r="G4" s="166"/>
      <c r="H4" s="167"/>
      <c r="I4" s="287" t="s">
        <v>219</v>
      </c>
      <c r="J4" s="286"/>
      <c r="K4" s="285"/>
      <c r="L4" s="179" t="s">
        <v>225</v>
      </c>
      <c r="M4" s="180"/>
      <c r="N4" s="180"/>
      <c r="O4" s="181"/>
    </row>
    <row r="5" spans="1:15" s="3" customFormat="1" ht="45.75" thickBot="1" x14ac:dyDescent="0.3">
      <c r="A5" s="293" t="s">
        <v>88</v>
      </c>
      <c r="B5" s="67" t="s">
        <v>87</v>
      </c>
      <c r="C5" s="66" t="s">
        <v>86</v>
      </c>
      <c r="D5" s="67" t="s">
        <v>85</v>
      </c>
      <c r="E5" s="82" t="s">
        <v>89</v>
      </c>
      <c r="F5" s="92" t="s">
        <v>85</v>
      </c>
      <c r="G5" s="19" t="s">
        <v>92</v>
      </c>
      <c r="H5" s="20" t="s">
        <v>93</v>
      </c>
      <c r="I5" s="20" t="s">
        <v>221</v>
      </c>
      <c r="J5" s="281" t="s">
        <v>220</v>
      </c>
      <c r="K5" s="91" t="s">
        <v>219</v>
      </c>
      <c r="L5" s="57" t="s">
        <v>254</v>
      </c>
      <c r="M5" s="58" t="s">
        <v>255</v>
      </c>
      <c r="N5" s="58" t="s">
        <v>256</v>
      </c>
      <c r="O5" s="59" t="s">
        <v>257</v>
      </c>
    </row>
    <row r="6" spans="1:15" s="3" customFormat="1" ht="15" customHeight="1" thickBot="1" x14ac:dyDescent="0.3">
      <c r="A6" s="222" t="s">
        <v>104</v>
      </c>
      <c r="B6" s="203" t="s">
        <v>83</v>
      </c>
      <c r="C6" s="171" t="s">
        <v>3</v>
      </c>
      <c r="D6" s="40" t="s">
        <v>82</v>
      </c>
      <c r="E6" s="159" t="s">
        <v>90</v>
      </c>
      <c r="F6" s="84">
        <v>2008</v>
      </c>
      <c r="G6" s="84">
        <v>1159272</v>
      </c>
      <c r="H6" s="84">
        <f>G6/$G$16*100</f>
        <v>4.182932314674086</v>
      </c>
      <c r="I6" s="143">
        <f>G16</f>
        <v>27714338</v>
      </c>
      <c r="J6" s="146">
        <f>G16</f>
        <v>27714338</v>
      </c>
      <c r="K6" s="225">
        <f>I6/J6*100</f>
        <v>100</v>
      </c>
      <c r="L6" s="55">
        <v>0</v>
      </c>
      <c r="M6" s="63">
        <f>N6-L6</f>
        <v>27714338</v>
      </c>
      <c r="N6" s="60">
        <f>G16</f>
        <v>27714338</v>
      </c>
      <c r="O6" s="56">
        <f>L6/N6*100</f>
        <v>0</v>
      </c>
    </row>
    <row r="7" spans="1:15" s="3" customFormat="1" x14ac:dyDescent="0.25">
      <c r="A7" s="223"/>
      <c r="B7" s="204"/>
      <c r="C7" s="172"/>
      <c r="D7" s="38" t="s">
        <v>81</v>
      </c>
      <c r="E7" s="160"/>
      <c r="F7" s="16">
        <v>2009</v>
      </c>
      <c r="G7" s="16">
        <v>1075908</v>
      </c>
      <c r="H7" s="16">
        <f t="shared" ref="H7:H15" si="0">G7/$G$16*100</f>
        <v>3.882134944013456</v>
      </c>
      <c r="I7" s="144"/>
      <c r="J7" s="257"/>
      <c r="K7" s="226"/>
    </row>
    <row r="8" spans="1:15" s="3" customFormat="1" x14ac:dyDescent="0.25">
      <c r="A8" s="223"/>
      <c r="B8" s="204"/>
      <c r="C8" s="172"/>
      <c r="D8" s="38" t="s">
        <v>80</v>
      </c>
      <c r="E8" s="160"/>
      <c r="F8" s="16">
        <v>2010</v>
      </c>
      <c r="G8" s="16">
        <v>2494338</v>
      </c>
      <c r="H8" s="16">
        <f t="shared" si="0"/>
        <v>9.0001716800884797</v>
      </c>
      <c r="I8" s="144"/>
      <c r="J8" s="257"/>
      <c r="K8" s="226"/>
    </row>
    <row r="9" spans="1:15" s="3" customFormat="1" x14ac:dyDescent="0.25">
      <c r="A9" s="223"/>
      <c r="B9" s="204"/>
      <c r="C9" s="172"/>
      <c r="D9" s="38" t="s">
        <v>79</v>
      </c>
      <c r="E9" s="160"/>
      <c r="F9" s="16">
        <v>2011</v>
      </c>
      <c r="G9" s="16">
        <v>2708236</v>
      </c>
      <c r="H9" s="16">
        <f t="shared" si="0"/>
        <v>9.7719671312372682</v>
      </c>
      <c r="I9" s="144"/>
      <c r="J9" s="257"/>
      <c r="K9" s="226"/>
    </row>
    <row r="10" spans="1:15" s="3" customFormat="1" x14ac:dyDescent="0.25">
      <c r="A10" s="223"/>
      <c r="B10" s="204"/>
      <c r="C10" s="172"/>
      <c r="D10" s="38" t="s">
        <v>78</v>
      </c>
      <c r="E10" s="160"/>
      <c r="F10" s="16">
        <v>2012</v>
      </c>
      <c r="G10" s="16">
        <v>4383161</v>
      </c>
      <c r="H10" s="16">
        <f t="shared" si="0"/>
        <v>15.81549954395447</v>
      </c>
      <c r="I10" s="144"/>
      <c r="J10" s="257"/>
      <c r="K10" s="226"/>
    </row>
    <row r="11" spans="1:15" s="3" customFormat="1" x14ac:dyDescent="0.25">
      <c r="A11" s="223"/>
      <c r="B11" s="204"/>
      <c r="C11" s="172"/>
      <c r="D11" s="38" t="s">
        <v>77</v>
      </c>
      <c r="E11" s="160"/>
      <c r="F11" s="16">
        <v>2013</v>
      </c>
      <c r="G11" s="16">
        <v>3740334</v>
      </c>
      <c r="H11" s="16">
        <f t="shared" si="0"/>
        <v>13.496025053890879</v>
      </c>
      <c r="I11" s="144"/>
      <c r="J11" s="257"/>
      <c r="K11" s="226"/>
    </row>
    <row r="12" spans="1:15" x14ac:dyDescent="0.25">
      <c r="A12" s="223"/>
      <c r="B12" s="204"/>
      <c r="C12" s="172"/>
      <c r="D12" s="38" t="s">
        <v>76</v>
      </c>
      <c r="E12" s="160"/>
      <c r="F12" s="16">
        <v>2014</v>
      </c>
      <c r="G12" s="16">
        <v>5108112</v>
      </c>
      <c r="H12" s="16">
        <f t="shared" si="0"/>
        <v>18.431297186315618</v>
      </c>
      <c r="I12" s="144"/>
      <c r="J12" s="257"/>
      <c r="K12" s="226"/>
    </row>
    <row r="13" spans="1:15" x14ac:dyDescent="0.25">
      <c r="A13" s="223"/>
      <c r="B13" s="204"/>
      <c r="C13" s="172"/>
      <c r="D13" s="38" t="s">
        <v>75</v>
      </c>
      <c r="E13" s="160"/>
      <c r="F13" s="16">
        <v>2015</v>
      </c>
      <c r="G13" s="16">
        <v>6168460</v>
      </c>
      <c r="H13" s="16">
        <f t="shared" si="0"/>
        <v>22.257287906353742</v>
      </c>
      <c r="I13" s="144"/>
      <c r="J13" s="257"/>
      <c r="K13" s="226"/>
    </row>
    <row r="14" spans="1:15" x14ac:dyDescent="0.25">
      <c r="A14" s="223"/>
      <c r="B14" s="204"/>
      <c r="C14" s="172"/>
      <c r="D14" s="38" t="s">
        <v>74</v>
      </c>
      <c r="E14" s="160"/>
      <c r="F14" s="16"/>
      <c r="G14" s="16">
        <v>326833</v>
      </c>
      <c r="H14" s="16">
        <f t="shared" si="0"/>
        <v>1.1792921050468534</v>
      </c>
      <c r="I14" s="144"/>
      <c r="J14" s="257"/>
      <c r="K14" s="226"/>
    </row>
    <row r="15" spans="1:15" x14ac:dyDescent="0.25">
      <c r="A15" s="223"/>
      <c r="B15" s="204"/>
      <c r="C15" s="172"/>
      <c r="D15" s="38" t="s">
        <v>73</v>
      </c>
      <c r="E15" s="160"/>
      <c r="F15" s="16"/>
      <c r="G15" s="16">
        <v>549684</v>
      </c>
      <c r="H15" s="16">
        <f t="shared" si="0"/>
        <v>1.9833921344251486</v>
      </c>
      <c r="I15" s="144"/>
      <c r="J15" s="257"/>
      <c r="K15" s="226"/>
    </row>
    <row r="16" spans="1:15" ht="15.75" thickBot="1" x14ac:dyDescent="0.3">
      <c r="A16" s="223"/>
      <c r="B16" s="205"/>
      <c r="C16" s="173"/>
      <c r="D16" s="39"/>
      <c r="E16" s="161"/>
      <c r="F16" s="65" t="s">
        <v>226</v>
      </c>
      <c r="G16" s="65">
        <f>SUM(G6:G15)</f>
        <v>27714338</v>
      </c>
      <c r="H16" s="65"/>
      <c r="I16" s="145"/>
      <c r="J16" s="147"/>
      <c r="K16" s="227"/>
    </row>
    <row r="17" spans="1:14" x14ac:dyDescent="0.25">
      <c r="A17" s="223"/>
      <c r="B17" s="187" t="s">
        <v>72</v>
      </c>
      <c r="C17" s="171" t="s">
        <v>3</v>
      </c>
      <c r="D17" s="275" t="s">
        <v>71</v>
      </c>
      <c r="E17" s="159" t="s">
        <v>90</v>
      </c>
      <c r="F17" s="4" t="s">
        <v>100</v>
      </c>
      <c r="G17" s="4">
        <v>329140</v>
      </c>
      <c r="H17" s="85">
        <f>G17/$G$27*100</f>
        <v>1.1876163161465376</v>
      </c>
      <c r="I17" s="143">
        <f>G27</f>
        <v>27714338</v>
      </c>
      <c r="J17" s="146">
        <f>G27</f>
        <v>27714338</v>
      </c>
      <c r="K17" s="148">
        <f>I17/J17*100</f>
        <v>100</v>
      </c>
    </row>
    <row r="18" spans="1:14" x14ac:dyDescent="0.25">
      <c r="A18" s="223"/>
      <c r="B18" s="188"/>
      <c r="C18" s="172"/>
      <c r="D18" s="274" t="s">
        <v>70</v>
      </c>
      <c r="E18" s="160"/>
      <c r="F18" t="s">
        <v>102</v>
      </c>
      <c r="G18">
        <v>1760263</v>
      </c>
      <c r="H18" s="87">
        <f t="shared" ref="H18:H26" si="1">G18/$G$27*100</f>
        <v>6.3514524503525935</v>
      </c>
      <c r="I18" s="144"/>
      <c r="J18" s="257"/>
      <c r="K18" s="149"/>
    </row>
    <row r="19" spans="1:14" x14ac:dyDescent="0.25">
      <c r="A19" s="223"/>
      <c r="B19" s="188"/>
      <c r="C19" s="172"/>
      <c r="D19" s="274" t="s">
        <v>69</v>
      </c>
      <c r="E19" s="160"/>
      <c r="F19" t="s">
        <v>99</v>
      </c>
      <c r="G19">
        <v>693187</v>
      </c>
      <c r="H19" s="87">
        <f t="shared" si="1"/>
        <v>2.5011854874541837</v>
      </c>
      <c r="I19" s="144"/>
      <c r="J19" s="257"/>
      <c r="K19" s="149"/>
    </row>
    <row r="20" spans="1:14" x14ac:dyDescent="0.25">
      <c r="A20" s="223"/>
      <c r="B20" s="188"/>
      <c r="C20" s="172"/>
      <c r="D20" s="274" t="s">
        <v>68</v>
      </c>
      <c r="E20" s="160"/>
      <c r="F20" t="s">
        <v>98</v>
      </c>
      <c r="G20">
        <v>486858</v>
      </c>
      <c r="H20" s="87">
        <f t="shared" si="1"/>
        <v>1.7567008095232151</v>
      </c>
      <c r="I20" s="144"/>
      <c r="J20" s="257"/>
      <c r="K20" s="149"/>
    </row>
    <row r="21" spans="1:14" x14ac:dyDescent="0.25">
      <c r="A21" s="223"/>
      <c r="B21" s="188"/>
      <c r="C21" s="172"/>
      <c r="D21" s="274" t="s">
        <v>67</v>
      </c>
      <c r="E21" s="160"/>
      <c r="F21" t="s">
        <v>103</v>
      </c>
      <c r="G21">
        <v>2086281</v>
      </c>
      <c r="H21" s="87">
        <f t="shared" si="1"/>
        <v>7.5278038392979116</v>
      </c>
      <c r="I21" s="144"/>
      <c r="J21" s="257"/>
      <c r="K21" s="149"/>
    </row>
    <row r="22" spans="1:14" x14ac:dyDescent="0.25">
      <c r="A22" s="223"/>
      <c r="B22" s="188"/>
      <c r="C22" s="172"/>
      <c r="D22" s="274" t="s">
        <v>66</v>
      </c>
      <c r="E22" s="160"/>
      <c r="F22" t="s">
        <v>97</v>
      </c>
      <c r="G22">
        <v>420929</v>
      </c>
      <c r="H22" s="87">
        <f t="shared" si="1"/>
        <v>1.518813113991754</v>
      </c>
      <c r="I22" s="144"/>
      <c r="J22" s="257"/>
      <c r="K22" s="149"/>
    </row>
    <row r="23" spans="1:14" s="6" customFormat="1" x14ac:dyDescent="0.25">
      <c r="A23" s="223"/>
      <c r="B23" s="188"/>
      <c r="C23" s="172"/>
      <c r="D23" s="274" t="s">
        <v>65</v>
      </c>
      <c r="E23" s="160"/>
      <c r="F23" t="s">
        <v>101</v>
      </c>
      <c r="G23">
        <v>1893447</v>
      </c>
      <c r="H23" s="87">
        <f t="shared" si="1"/>
        <v>6.8320123684715117</v>
      </c>
      <c r="I23" s="144"/>
      <c r="J23" s="257"/>
      <c r="K23" s="149"/>
      <c r="N23"/>
    </row>
    <row r="24" spans="1:14" x14ac:dyDescent="0.25">
      <c r="A24" s="223"/>
      <c r="B24" s="188"/>
      <c r="C24" s="172"/>
      <c r="D24" s="274" t="s">
        <v>64</v>
      </c>
      <c r="E24" s="160"/>
      <c r="F24" t="s">
        <v>95</v>
      </c>
      <c r="G24">
        <v>166575</v>
      </c>
      <c r="H24" s="87">
        <f t="shared" si="1"/>
        <v>0.60104268050710796</v>
      </c>
      <c r="I24" s="144"/>
      <c r="J24" s="257"/>
      <c r="K24" s="149"/>
    </row>
    <row r="25" spans="1:14" x14ac:dyDescent="0.25">
      <c r="A25" s="223"/>
      <c r="B25" s="188"/>
      <c r="C25" s="172"/>
      <c r="D25" s="274" t="s">
        <v>63</v>
      </c>
      <c r="E25" s="160"/>
      <c r="F25" t="s">
        <v>94</v>
      </c>
      <c r="G25">
        <v>19553571</v>
      </c>
      <c r="H25" s="87">
        <f t="shared" si="1"/>
        <v>70.553989057938168</v>
      </c>
      <c r="I25" s="144"/>
      <c r="J25" s="257"/>
      <c r="K25" s="149"/>
    </row>
    <row r="26" spans="1:14" x14ac:dyDescent="0.25">
      <c r="A26" s="223"/>
      <c r="B26" s="188"/>
      <c r="C26" s="172"/>
      <c r="D26" s="274" t="s">
        <v>62</v>
      </c>
      <c r="E26" s="160"/>
      <c r="F26" t="s">
        <v>96</v>
      </c>
      <c r="G26">
        <v>324087</v>
      </c>
      <c r="H26" s="87">
        <f t="shared" si="1"/>
        <v>1.169383876317017</v>
      </c>
      <c r="I26" s="144"/>
      <c r="J26" s="257"/>
      <c r="K26" s="149"/>
    </row>
    <row r="27" spans="1:14" ht="15.75" thickBot="1" x14ac:dyDescent="0.3">
      <c r="A27" s="223"/>
      <c r="B27" s="189"/>
      <c r="C27" s="173"/>
      <c r="D27" s="294"/>
      <c r="E27" s="161"/>
      <c r="F27" s="21" t="s">
        <v>175</v>
      </c>
      <c r="G27" s="21">
        <f>SUM(G17:G26)</f>
        <v>27714338</v>
      </c>
      <c r="H27" s="11"/>
      <c r="I27" s="145"/>
      <c r="J27" s="147"/>
      <c r="K27" s="150"/>
    </row>
    <row r="28" spans="1:14" x14ac:dyDescent="0.25">
      <c r="A28" s="223"/>
      <c r="B28" s="187" t="s">
        <v>60</v>
      </c>
      <c r="C28" s="184" t="s">
        <v>3</v>
      </c>
      <c r="D28" s="295" t="s">
        <v>59</v>
      </c>
      <c r="E28" s="159" t="s">
        <v>90</v>
      </c>
      <c r="F28" s="44" t="s">
        <v>228</v>
      </c>
      <c r="G28" s="4">
        <v>3</v>
      </c>
      <c r="H28" s="13">
        <f>G28/$G$47*100</f>
        <v>1.0824721846143321E-5</v>
      </c>
      <c r="I28" s="169">
        <f>G29+G33+G35+G38+G40+G43+G46</f>
        <v>27706288</v>
      </c>
      <c r="J28" s="170">
        <f>G47</f>
        <v>27714338</v>
      </c>
      <c r="K28" s="228">
        <f>I28/J28*100</f>
        <v>99.970953663046174</v>
      </c>
    </row>
    <row r="29" spans="1:14" x14ac:dyDescent="0.25">
      <c r="A29" s="223"/>
      <c r="B29" s="188"/>
      <c r="C29" s="185"/>
      <c r="D29" s="296" t="s">
        <v>58</v>
      </c>
      <c r="E29" s="160"/>
      <c r="F29" t="s">
        <v>196</v>
      </c>
      <c r="G29">
        <v>32590</v>
      </c>
      <c r="H29" s="14">
        <f>G29/$G$47*100</f>
        <v>0.11759256165527028</v>
      </c>
      <c r="I29" s="151"/>
      <c r="J29" s="259"/>
      <c r="K29" s="229"/>
    </row>
    <row r="30" spans="1:14" x14ac:dyDescent="0.25">
      <c r="A30" s="223"/>
      <c r="B30" s="188"/>
      <c r="C30" s="185"/>
      <c r="D30" s="297" t="s">
        <v>57</v>
      </c>
      <c r="E30" s="160"/>
      <c r="F30" s="50" t="s">
        <v>197</v>
      </c>
      <c r="G30">
        <v>6178</v>
      </c>
      <c r="H30" s="14">
        <f t="shared" ref="H30:H47" si="2">G30/$G$47*100</f>
        <v>2.2291710521824479E-2</v>
      </c>
      <c r="I30" s="151"/>
      <c r="J30" s="259"/>
      <c r="K30" s="229"/>
    </row>
    <row r="31" spans="1:14" x14ac:dyDescent="0.25">
      <c r="A31" s="223"/>
      <c r="B31" s="188"/>
      <c r="C31" s="185"/>
      <c r="D31" s="296" t="s">
        <v>56</v>
      </c>
      <c r="E31" s="160"/>
      <c r="F31" s="50" t="s">
        <v>229</v>
      </c>
      <c r="G31">
        <v>5</v>
      </c>
      <c r="H31" s="14">
        <f t="shared" si="2"/>
        <v>1.8041203076905534E-5</v>
      </c>
      <c r="I31" s="151"/>
      <c r="J31" s="259"/>
      <c r="K31" s="229"/>
    </row>
    <row r="32" spans="1:14" x14ac:dyDescent="0.25">
      <c r="A32" s="223"/>
      <c r="B32" s="188"/>
      <c r="C32" s="185"/>
      <c r="D32" s="297" t="s">
        <v>55</v>
      </c>
      <c r="E32" s="160"/>
      <c r="F32" s="50" t="s">
        <v>230</v>
      </c>
      <c r="G32">
        <v>13</v>
      </c>
      <c r="H32" s="14">
        <f t="shared" si="2"/>
        <v>4.6907127999954389E-5</v>
      </c>
      <c r="I32" s="151"/>
      <c r="J32" s="259"/>
      <c r="K32" s="229"/>
    </row>
    <row r="33" spans="1:11" x14ac:dyDescent="0.25">
      <c r="A33" s="223"/>
      <c r="B33" s="188"/>
      <c r="C33" s="185"/>
      <c r="D33" s="297" t="s">
        <v>54</v>
      </c>
      <c r="E33" s="160"/>
      <c r="F33" t="s">
        <v>198</v>
      </c>
      <c r="G33">
        <v>20880273</v>
      </c>
      <c r="H33" s="14">
        <f t="shared" si="2"/>
        <v>75.341049098845517</v>
      </c>
      <c r="I33" s="151"/>
      <c r="J33" s="259"/>
      <c r="K33" s="229"/>
    </row>
    <row r="34" spans="1:11" s="6" customFormat="1" x14ac:dyDescent="0.25">
      <c r="A34" s="223"/>
      <c r="B34" s="188"/>
      <c r="C34" s="185"/>
      <c r="D34" s="297" t="s">
        <v>53</v>
      </c>
      <c r="E34" s="160"/>
      <c r="F34" s="50" t="s">
        <v>205</v>
      </c>
      <c r="G34">
        <v>18</v>
      </c>
      <c r="H34" s="14">
        <f t="shared" si="2"/>
        <v>6.4948331076859927E-5</v>
      </c>
      <c r="I34" s="151"/>
      <c r="J34" s="259"/>
      <c r="K34" s="229"/>
    </row>
    <row r="35" spans="1:11" x14ac:dyDescent="0.25">
      <c r="A35" s="223"/>
      <c r="B35" s="188"/>
      <c r="C35" s="185"/>
      <c r="D35" s="297" t="s">
        <v>52</v>
      </c>
      <c r="E35" s="160"/>
      <c r="F35" t="s">
        <v>199</v>
      </c>
      <c r="G35">
        <v>26219</v>
      </c>
      <c r="H35" s="14">
        <f t="shared" si="2"/>
        <v>9.4604460694677248E-2</v>
      </c>
      <c r="I35" s="151"/>
      <c r="J35" s="259"/>
      <c r="K35" s="229"/>
    </row>
    <row r="36" spans="1:11" x14ac:dyDescent="0.25">
      <c r="A36" s="223"/>
      <c r="B36" s="188"/>
      <c r="C36" s="185"/>
      <c r="D36" s="297" t="s">
        <v>51</v>
      </c>
      <c r="E36" s="160"/>
      <c r="F36" s="50" t="s">
        <v>206</v>
      </c>
      <c r="G36">
        <v>1489</v>
      </c>
      <c r="H36" s="14">
        <f t="shared" si="2"/>
        <v>5.3726702763024683E-3</v>
      </c>
      <c r="I36" s="151"/>
      <c r="J36" s="259"/>
      <c r="K36" s="229"/>
    </row>
    <row r="37" spans="1:11" x14ac:dyDescent="0.25">
      <c r="A37" s="223"/>
      <c r="B37" s="188"/>
      <c r="C37" s="185"/>
      <c r="D37" s="297" t="s">
        <v>50</v>
      </c>
      <c r="E37" s="160"/>
      <c r="F37" s="50" t="s">
        <v>231</v>
      </c>
      <c r="G37">
        <v>2</v>
      </c>
      <c r="H37" s="14">
        <f t="shared" si="2"/>
        <v>7.2164812307622146E-6</v>
      </c>
      <c r="I37" s="151"/>
      <c r="J37" s="259"/>
      <c r="K37" s="229"/>
    </row>
    <row r="38" spans="1:11" x14ac:dyDescent="0.25">
      <c r="A38" s="223"/>
      <c r="B38" s="188"/>
      <c r="C38" s="185"/>
      <c r="D38" s="297" t="s">
        <v>49</v>
      </c>
      <c r="E38" s="160"/>
      <c r="F38" t="s">
        <v>200</v>
      </c>
      <c r="G38">
        <v>256287</v>
      </c>
      <c r="H38" s="14">
        <f t="shared" si="2"/>
        <v>0.92474516259417783</v>
      </c>
      <c r="I38" s="151"/>
      <c r="J38" s="259"/>
      <c r="K38" s="229"/>
    </row>
    <row r="39" spans="1:11" x14ac:dyDescent="0.25">
      <c r="A39" s="223"/>
      <c r="B39" s="188"/>
      <c r="C39" s="185"/>
      <c r="D39" s="297"/>
      <c r="E39" s="160"/>
      <c r="F39" t="s">
        <v>232</v>
      </c>
      <c r="G39">
        <v>14</v>
      </c>
      <c r="H39" s="14">
        <f t="shared" si="2"/>
        <v>5.0515368615335494E-5</v>
      </c>
      <c r="I39" s="151"/>
      <c r="J39" s="259"/>
      <c r="K39" s="229"/>
    </row>
    <row r="40" spans="1:11" x14ac:dyDescent="0.25">
      <c r="A40" s="223"/>
      <c r="B40" s="188"/>
      <c r="C40" s="185"/>
      <c r="D40" s="297"/>
      <c r="E40" s="160"/>
      <c r="F40" t="s">
        <v>201</v>
      </c>
      <c r="G40">
        <v>454</v>
      </c>
      <c r="H40" s="14">
        <f t="shared" si="2"/>
        <v>1.6381412393830226E-3</v>
      </c>
      <c r="I40" s="151"/>
      <c r="J40" s="259"/>
      <c r="K40" s="229"/>
    </row>
    <row r="41" spans="1:11" x14ac:dyDescent="0.25">
      <c r="A41" s="223"/>
      <c r="B41" s="188"/>
      <c r="C41" s="185"/>
      <c r="D41" s="297"/>
      <c r="E41" s="160"/>
      <c r="F41" s="50" t="s">
        <v>207</v>
      </c>
      <c r="G41">
        <v>55</v>
      </c>
      <c r="H41" s="14">
        <f t="shared" si="2"/>
        <v>1.984532338459609E-4</v>
      </c>
      <c r="I41" s="151"/>
      <c r="J41" s="259"/>
      <c r="K41" s="229"/>
    </row>
    <row r="42" spans="1:11" x14ac:dyDescent="0.25">
      <c r="A42" s="223"/>
      <c r="B42" s="188"/>
      <c r="C42" s="185"/>
      <c r="D42" s="297"/>
      <c r="E42" s="160"/>
      <c r="F42" s="50" t="s">
        <v>208</v>
      </c>
      <c r="G42">
        <v>14</v>
      </c>
      <c r="H42" s="14">
        <f t="shared" si="2"/>
        <v>5.0515368615335494E-5</v>
      </c>
      <c r="I42" s="151"/>
      <c r="J42" s="259"/>
      <c r="K42" s="229"/>
    </row>
    <row r="43" spans="1:11" x14ac:dyDescent="0.25">
      <c r="A43" s="223"/>
      <c r="B43" s="188"/>
      <c r="C43" s="185"/>
      <c r="D43" s="297"/>
      <c r="E43" s="160"/>
      <c r="F43" t="s">
        <v>202</v>
      </c>
      <c r="G43">
        <v>3817854</v>
      </c>
      <c r="H43" s="14">
        <f t="shared" si="2"/>
        <v>13.775735866395223</v>
      </c>
      <c r="I43" s="151"/>
      <c r="J43" s="259"/>
      <c r="K43" s="229"/>
    </row>
    <row r="44" spans="1:11" x14ac:dyDescent="0.25">
      <c r="A44" s="223"/>
      <c r="B44" s="188"/>
      <c r="C44" s="185"/>
      <c r="D44" s="297"/>
      <c r="E44" s="160"/>
      <c r="F44" s="50" t="s">
        <v>209</v>
      </c>
      <c r="G44">
        <v>258</v>
      </c>
      <c r="H44" s="14">
        <f t="shared" si="2"/>
        <v>9.3092607876832563E-4</v>
      </c>
      <c r="I44" s="151"/>
      <c r="J44" s="259"/>
      <c r="K44" s="229"/>
    </row>
    <row r="45" spans="1:11" x14ac:dyDescent="0.25">
      <c r="A45" s="223"/>
      <c r="B45" s="188"/>
      <c r="C45" s="185"/>
      <c r="D45" s="297"/>
      <c r="E45" s="160"/>
      <c r="F45" s="50" t="s">
        <v>233</v>
      </c>
      <c r="G45">
        <v>1</v>
      </c>
      <c r="H45" s="14">
        <f t="shared" si="2"/>
        <v>3.6082406153811073E-6</v>
      </c>
      <c r="I45" s="151"/>
      <c r="J45" s="259"/>
      <c r="K45" s="229"/>
    </row>
    <row r="46" spans="1:11" x14ac:dyDescent="0.25">
      <c r="A46" s="223"/>
      <c r="B46" s="188"/>
      <c r="C46" s="185"/>
      <c r="D46" s="297"/>
      <c r="E46" s="160"/>
      <c r="F46" t="s">
        <v>203</v>
      </c>
      <c r="G46">
        <v>2692611</v>
      </c>
      <c r="H46" s="14">
        <f t="shared" si="2"/>
        <v>9.7155883716219371</v>
      </c>
      <c r="I46" s="151"/>
      <c r="J46" s="259"/>
      <c r="K46" s="229"/>
    </row>
    <row r="47" spans="1:11" ht="15.75" thickBot="1" x14ac:dyDescent="0.3">
      <c r="A47" s="223"/>
      <c r="B47" s="189"/>
      <c r="C47" s="186"/>
      <c r="D47" s="9"/>
      <c r="E47" s="161"/>
      <c r="F47" s="5" t="s">
        <v>91</v>
      </c>
      <c r="G47" s="5">
        <f>SUM(G28:G46)</f>
        <v>27714338</v>
      </c>
      <c r="H47" s="11">
        <f t="shared" si="2"/>
        <v>100</v>
      </c>
      <c r="I47" s="152"/>
      <c r="J47" s="153"/>
      <c r="K47" s="230"/>
    </row>
    <row r="48" spans="1:11" s="302" customFormat="1" ht="15.75" thickBot="1" x14ac:dyDescent="0.3">
      <c r="A48" s="223"/>
      <c r="B48" s="298" t="s">
        <v>48</v>
      </c>
      <c r="C48" s="299" t="s">
        <v>1</v>
      </c>
      <c r="D48" s="299" t="s">
        <v>47</v>
      </c>
      <c r="E48" s="300" t="s">
        <v>227</v>
      </c>
      <c r="F48" s="301"/>
      <c r="G48" s="301"/>
      <c r="H48" s="301"/>
      <c r="I48" s="301"/>
      <c r="J48" s="301"/>
      <c r="K48" s="301"/>
    </row>
    <row r="49" spans="1:12" x14ac:dyDescent="0.25">
      <c r="A49" s="223"/>
      <c r="B49" s="216" t="s">
        <v>105</v>
      </c>
      <c r="C49" s="219" t="s">
        <v>3</v>
      </c>
      <c r="D49" s="22" t="s">
        <v>106</v>
      </c>
      <c r="E49" s="159" t="s">
        <v>90</v>
      </c>
      <c r="F49" s="4">
        <v>1</v>
      </c>
      <c r="G49" s="4">
        <v>14266658</v>
      </c>
      <c r="H49" s="13">
        <f>G49/$G$57*100</f>
        <v>51.477536698785173</v>
      </c>
      <c r="I49" s="143">
        <f>G57</f>
        <v>27714337</v>
      </c>
      <c r="J49" s="146">
        <f>G57</f>
        <v>27714337</v>
      </c>
      <c r="K49" s="148">
        <f>I49/J49*100</f>
        <v>100</v>
      </c>
    </row>
    <row r="50" spans="1:12" x14ac:dyDescent="0.25">
      <c r="A50" s="223"/>
      <c r="B50" s="217"/>
      <c r="C50" s="220"/>
      <c r="D50" s="23" t="s">
        <v>107</v>
      </c>
      <c r="E50" s="160"/>
      <c r="F50">
        <v>2</v>
      </c>
      <c r="G50">
        <v>6702700</v>
      </c>
      <c r="H50" s="14">
        <f t="shared" ref="H50:H56" si="3">G50/$G$57*100</f>
        <v>24.184955245366325</v>
      </c>
      <c r="I50" s="144"/>
      <c r="J50" s="257"/>
      <c r="K50" s="149"/>
    </row>
    <row r="51" spans="1:12" x14ac:dyDescent="0.25">
      <c r="A51" s="223"/>
      <c r="B51" s="217"/>
      <c r="C51" s="220"/>
      <c r="D51" s="23" t="s">
        <v>108</v>
      </c>
      <c r="E51" s="160"/>
      <c r="F51">
        <v>3</v>
      </c>
      <c r="G51">
        <v>1672395</v>
      </c>
      <c r="H51" s="14">
        <f t="shared" si="3"/>
        <v>6.0344037816960947</v>
      </c>
      <c r="I51" s="144"/>
      <c r="J51" s="257"/>
      <c r="K51" s="149"/>
    </row>
    <row r="52" spans="1:12" x14ac:dyDescent="0.25">
      <c r="A52" s="223"/>
      <c r="B52" s="217"/>
      <c r="C52" s="220"/>
      <c r="D52" s="23" t="s">
        <v>109</v>
      </c>
      <c r="E52" s="160"/>
      <c r="F52">
        <v>4</v>
      </c>
      <c r="G52">
        <v>2781563</v>
      </c>
      <c r="H52" s="14">
        <f t="shared" si="3"/>
        <v>10.036548952984154</v>
      </c>
      <c r="I52" s="144"/>
      <c r="J52" s="257"/>
      <c r="K52" s="149"/>
    </row>
    <row r="53" spans="1:12" s="6" customFormat="1" x14ac:dyDescent="0.25">
      <c r="A53" s="223"/>
      <c r="B53" s="217"/>
      <c r="C53" s="220"/>
      <c r="D53" s="23" t="s">
        <v>110</v>
      </c>
      <c r="E53" s="160"/>
      <c r="F53">
        <v>5</v>
      </c>
      <c r="G53">
        <v>2111893</v>
      </c>
      <c r="H53" s="14">
        <f t="shared" si="3"/>
        <v>7.6202183728948674</v>
      </c>
      <c r="I53" s="144"/>
      <c r="J53" s="257"/>
      <c r="K53" s="149"/>
      <c r="L53"/>
    </row>
    <row r="54" spans="1:12" x14ac:dyDescent="0.25">
      <c r="A54" s="223"/>
      <c r="B54" s="217"/>
      <c r="C54" s="220"/>
      <c r="D54" s="23" t="s">
        <v>111</v>
      </c>
      <c r="E54" s="160"/>
      <c r="F54">
        <v>6</v>
      </c>
      <c r="G54">
        <v>6124</v>
      </c>
      <c r="H54" s="14">
        <f t="shared" si="3"/>
        <v>2.2096866325902003E-2</v>
      </c>
      <c r="I54" s="144"/>
      <c r="J54" s="257"/>
      <c r="K54" s="149"/>
    </row>
    <row r="55" spans="1:12" x14ac:dyDescent="0.25">
      <c r="A55" s="223"/>
      <c r="B55" s="217"/>
      <c r="C55" s="220"/>
      <c r="D55" s="23" t="s">
        <v>112</v>
      </c>
      <c r="E55" s="160"/>
      <c r="F55">
        <v>7</v>
      </c>
      <c r="G55">
        <v>18238</v>
      </c>
      <c r="H55" s="14">
        <f t="shared" si="3"/>
        <v>6.5807094717798956E-2</v>
      </c>
      <c r="I55" s="144"/>
      <c r="J55" s="257"/>
      <c r="K55" s="149"/>
    </row>
    <row r="56" spans="1:12" x14ac:dyDescent="0.25">
      <c r="A56" s="223"/>
      <c r="B56" s="217"/>
      <c r="C56" s="220"/>
      <c r="D56" s="23" t="s">
        <v>113</v>
      </c>
      <c r="E56" s="160"/>
      <c r="F56">
        <v>8</v>
      </c>
      <c r="G56">
        <v>154766</v>
      </c>
      <c r="H56" s="14">
        <f t="shared" si="3"/>
        <v>0.55843298722967827</v>
      </c>
      <c r="I56" s="144"/>
      <c r="J56" s="257"/>
      <c r="K56" s="149"/>
    </row>
    <row r="57" spans="1:12" ht="15.75" thickBot="1" x14ac:dyDescent="0.3">
      <c r="A57" s="223"/>
      <c r="B57" s="218"/>
      <c r="C57" s="221"/>
      <c r="D57" s="24"/>
      <c r="E57" s="161"/>
      <c r="F57" s="5" t="s">
        <v>175</v>
      </c>
      <c r="G57" s="5">
        <f>SUM(G49:G56)</f>
        <v>27714337</v>
      </c>
      <c r="H57" s="11"/>
      <c r="I57" s="145"/>
      <c r="J57" s="147"/>
      <c r="K57" s="150"/>
    </row>
    <row r="58" spans="1:12" s="6" customFormat="1" x14ac:dyDescent="0.25">
      <c r="A58" s="223"/>
      <c r="B58" s="206" t="s">
        <v>115</v>
      </c>
      <c r="C58" s="209" t="s">
        <v>3</v>
      </c>
      <c r="D58" s="22" t="s">
        <v>116</v>
      </c>
      <c r="E58" s="169" t="s">
        <v>90</v>
      </c>
      <c r="F58" s="4" t="s">
        <v>176</v>
      </c>
      <c r="G58" s="4">
        <v>16683374</v>
      </c>
      <c r="H58" s="13">
        <f>G58/$G$61*100</f>
        <v>60.19762766839316</v>
      </c>
      <c r="I58" s="146">
        <f>G58+G60</f>
        <v>27714271</v>
      </c>
      <c r="J58" s="146">
        <f>G61</f>
        <v>27714338</v>
      </c>
      <c r="K58" s="212">
        <f>I58/J58*100</f>
        <v>99.999758247878773</v>
      </c>
    </row>
    <row r="59" spans="1:12" x14ac:dyDescent="0.25">
      <c r="A59" s="223"/>
      <c r="B59" s="207"/>
      <c r="C59" s="210"/>
      <c r="D59" s="23" t="s">
        <v>117</v>
      </c>
      <c r="E59" s="151"/>
      <c r="F59" t="s">
        <v>177</v>
      </c>
      <c r="G59">
        <v>67</v>
      </c>
      <c r="H59" s="14">
        <f t="shared" ref="H59:H60" si="4">G59/$G$61*100</f>
        <v>2.4175212123053418E-4</v>
      </c>
      <c r="I59" s="257"/>
      <c r="J59" s="257"/>
      <c r="K59" s="213"/>
    </row>
    <row r="60" spans="1:12" x14ac:dyDescent="0.25">
      <c r="A60" s="223"/>
      <c r="B60" s="207"/>
      <c r="C60" s="210"/>
      <c r="D60" s="23"/>
      <c r="E60" s="151"/>
      <c r="F60" t="s">
        <v>178</v>
      </c>
      <c r="G60">
        <v>11030897</v>
      </c>
      <c r="H60" s="14">
        <f t="shared" si="4"/>
        <v>39.802130579485606</v>
      </c>
      <c r="I60" s="257"/>
      <c r="J60" s="257"/>
      <c r="K60" s="213"/>
    </row>
    <row r="61" spans="1:12" ht="15.75" thickBot="1" x14ac:dyDescent="0.3">
      <c r="A61" s="223"/>
      <c r="B61" s="208"/>
      <c r="C61" s="211"/>
      <c r="D61" s="24"/>
      <c r="E61" s="152"/>
      <c r="F61" s="5"/>
      <c r="G61" s="5">
        <f>SUM(G58:G60)</f>
        <v>27714338</v>
      </c>
      <c r="H61" s="11"/>
      <c r="I61" s="147"/>
      <c r="J61" s="147"/>
      <c r="K61" s="214"/>
    </row>
    <row r="62" spans="1:12" x14ac:dyDescent="0.25">
      <c r="A62" s="223"/>
      <c r="B62" s="216" t="s">
        <v>123</v>
      </c>
      <c r="C62" s="219" t="s">
        <v>3</v>
      </c>
      <c r="D62" s="22" t="s">
        <v>124</v>
      </c>
      <c r="E62" s="169" t="s">
        <v>90</v>
      </c>
      <c r="F62" s="4" t="s">
        <v>179</v>
      </c>
      <c r="G62" s="4">
        <v>770381</v>
      </c>
      <c r="H62" s="13">
        <f>G62/$G$65*100</f>
        <v>2.7797200135179128</v>
      </c>
      <c r="I62" s="143">
        <f>G62+G64</f>
        <v>27714236</v>
      </c>
      <c r="J62" s="146">
        <f>G65</f>
        <v>27714338</v>
      </c>
      <c r="K62" s="212">
        <f>I62/J62*100</f>
        <v>99.999631959457233</v>
      </c>
    </row>
    <row r="63" spans="1:12" x14ac:dyDescent="0.25">
      <c r="A63" s="223"/>
      <c r="B63" s="217"/>
      <c r="C63" s="220"/>
      <c r="D63" s="23" t="s">
        <v>125</v>
      </c>
      <c r="E63" s="151"/>
      <c r="F63" t="s">
        <v>180</v>
      </c>
      <c r="G63">
        <v>102</v>
      </c>
      <c r="H63" s="14">
        <f>G63/$G$65*100</f>
        <v>3.680405427688729E-4</v>
      </c>
      <c r="I63" s="144"/>
      <c r="J63" s="257"/>
      <c r="K63" s="213"/>
    </row>
    <row r="64" spans="1:12" x14ac:dyDescent="0.25">
      <c r="A64" s="223"/>
      <c r="B64" s="217"/>
      <c r="C64" s="220"/>
      <c r="D64" s="23"/>
      <c r="E64" s="151"/>
      <c r="F64" t="s">
        <v>181</v>
      </c>
      <c r="G64">
        <v>26943855</v>
      </c>
      <c r="H64" s="14">
        <f>G64/$G$65*100</f>
        <v>97.219911945939316</v>
      </c>
      <c r="I64" s="144"/>
      <c r="J64" s="257"/>
      <c r="K64" s="213"/>
    </row>
    <row r="65" spans="1:11" ht="15.75" thickBot="1" x14ac:dyDescent="0.3">
      <c r="A65" s="223"/>
      <c r="B65" s="218"/>
      <c r="C65" s="221"/>
      <c r="D65" s="24"/>
      <c r="E65" s="152"/>
      <c r="F65" s="5"/>
      <c r="G65" s="5">
        <f>SUM(G62:G64)</f>
        <v>27714338</v>
      </c>
      <c r="H65" s="11"/>
      <c r="I65" s="145"/>
      <c r="J65" s="147"/>
      <c r="K65" s="214"/>
    </row>
    <row r="66" spans="1:11" x14ac:dyDescent="0.25">
      <c r="A66" s="223"/>
      <c r="B66" s="222" t="s">
        <v>126</v>
      </c>
      <c r="C66" s="225" t="s">
        <v>3</v>
      </c>
      <c r="D66" s="45" t="s">
        <v>127</v>
      </c>
      <c r="E66" s="169" t="s">
        <v>90</v>
      </c>
      <c r="F66" s="4" t="s">
        <v>195</v>
      </c>
      <c r="G66" s="4">
        <v>2549245</v>
      </c>
      <c r="H66" s="13">
        <f>G66/$G$80*100</f>
        <v>9.1982893475572105</v>
      </c>
      <c r="I66" s="143">
        <f>G80</f>
        <v>27714338</v>
      </c>
      <c r="J66" s="146">
        <f>G80</f>
        <v>27714338</v>
      </c>
      <c r="K66" s="148">
        <f>I66/J66*100</f>
        <v>100</v>
      </c>
    </row>
    <row r="67" spans="1:11" x14ac:dyDescent="0.25">
      <c r="A67" s="223"/>
      <c r="B67" s="223"/>
      <c r="C67" s="226"/>
      <c r="D67" s="46" t="s">
        <v>128</v>
      </c>
      <c r="E67" s="151"/>
      <c r="F67" s="303" t="s">
        <v>194</v>
      </c>
      <c r="G67">
        <v>1555226</v>
      </c>
      <c r="H67" s="14">
        <f t="shared" ref="H67:H79" si="5">G67/$G$80*100</f>
        <v>5.6116296192966981</v>
      </c>
      <c r="I67" s="144"/>
      <c r="J67" s="257"/>
      <c r="K67" s="149"/>
    </row>
    <row r="68" spans="1:11" x14ac:dyDescent="0.25">
      <c r="A68" s="223"/>
      <c r="B68" s="223"/>
      <c r="C68" s="226"/>
      <c r="D68" s="46" t="s">
        <v>129</v>
      </c>
      <c r="E68" s="151"/>
      <c r="F68" s="303" t="s">
        <v>193</v>
      </c>
      <c r="G68">
        <v>1413224</v>
      </c>
      <c r="H68" s="14">
        <f t="shared" si="5"/>
        <v>5.099252235431349</v>
      </c>
      <c r="I68" s="144"/>
      <c r="J68" s="257"/>
      <c r="K68" s="149"/>
    </row>
    <row r="69" spans="1:11" x14ac:dyDescent="0.25">
      <c r="A69" s="223"/>
      <c r="B69" s="223"/>
      <c r="C69" s="226"/>
      <c r="D69" s="46" t="s">
        <v>130</v>
      </c>
      <c r="E69" s="151"/>
      <c r="F69" t="s">
        <v>183</v>
      </c>
      <c r="G69">
        <v>1857522</v>
      </c>
      <c r="H69" s="14">
        <f t="shared" si="5"/>
        <v>6.7023863243639443</v>
      </c>
      <c r="I69" s="144"/>
      <c r="J69" s="257"/>
      <c r="K69" s="149"/>
    </row>
    <row r="70" spans="1:11" x14ac:dyDescent="0.25">
      <c r="A70" s="223"/>
      <c r="B70" s="223"/>
      <c r="C70" s="226"/>
      <c r="D70" s="46" t="s">
        <v>131</v>
      </c>
      <c r="E70" s="151"/>
      <c r="F70" t="s">
        <v>184</v>
      </c>
      <c r="G70">
        <v>2223576</v>
      </c>
      <c r="H70" s="14">
        <f t="shared" si="5"/>
        <v>8.0231972345866609</v>
      </c>
      <c r="I70" s="144"/>
      <c r="J70" s="257"/>
      <c r="K70" s="149"/>
    </row>
    <row r="71" spans="1:11" x14ac:dyDescent="0.25">
      <c r="A71" s="223"/>
      <c r="B71" s="223"/>
      <c r="C71" s="226"/>
      <c r="D71" s="46" t="s">
        <v>132</v>
      </c>
      <c r="E71" s="151"/>
      <c r="F71" t="s">
        <v>185</v>
      </c>
      <c r="G71">
        <v>2063342</v>
      </c>
      <c r="H71" s="14">
        <f t="shared" si="5"/>
        <v>7.4450344078216837</v>
      </c>
      <c r="I71" s="144"/>
      <c r="J71" s="257"/>
      <c r="K71" s="149"/>
    </row>
    <row r="72" spans="1:11" x14ac:dyDescent="0.25">
      <c r="A72" s="223"/>
      <c r="B72" s="223"/>
      <c r="C72" s="226"/>
      <c r="D72" s="46" t="s">
        <v>133</v>
      </c>
      <c r="E72" s="151"/>
      <c r="F72" t="s">
        <v>186</v>
      </c>
      <c r="G72">
        <v>1831557</v>
      </c>
      <c r="H72" s="14">
        <f t="shared" si="5"/>
        <v>6.6086983567855739</v>
      </c>
      <c r="I72" s="144"/>
      <c r="J72" s="257"/>
      <c r="K72" s="149"/>
    </row>
    <row r="73" spans="1:11" x14ac:dyDescent="0.25">
      <c r="A73" s="223"/>
      <c r="B73" s="223"/>
      <c r="C73" s="226"/>
      <c r="D73" s="46" t="s">
        <v>134</v>
      </c>
      <c r="E73" s="151"/>
      <c r="F73" t="s">
        <v>187</v>
      </c>
      <c r="G73">
        <v>1604110</v>
      </c>
      <c r="H73" s="14">
        <f t="shared" si="5"/>
        <v>5.7880148535389875</v>
      </c>
      <c r="I73" s="144"/>
      <c r="J73" s="257"/>
      <c r="K73" s="149"/>
    </row>
    <row r="74" spans="1:11" x14ac:dyDescent="0.25">
      <c r="A74" s="223"/>
      <c r="B74" s="223"/>
      <c r="C74" s="226"/>
      <c r="D74" s="46" t="s">
        <v>135</v>
      </c>
      <c r="E74" s="151"/>
      <c r="F74" t="s">
        <v>188</v>
      </c>
      <c r="G74">
        <v>1666151</v>
      </c>
      <c r="H74" s="14">
        <f t="shared" si="5"/>
        <v>6.0118737095578467</v>
      </c>
      <c r="I74" s="144"/>
      <c r="J74" s="257"/>
      <c r="K74" s="149"/>
    </row>
    <row r="75" spans="1:11" x14ac:dyDescent="0.25">
      <c r="A75" s="223"/>
      <c r="B75" s="223"/>
      <c r="C75" s="226"/>
      <c r="D75" s="46" t="s">
        <v>136</v>
      </c>
      <c r="E75" s="151"/>
      <c r="F75" t="s">
        <v>189</v>
      </c>
      <c r="G75">
        <v>1910927</v>
      </c>
      <c r="H75" s="14">
        <f t="shared" si="5"/>
        <v>6.8950844144283723</v>
      </c>
      <c r="I75" s="144"/>
      <c r="J75" s="257"/>
      <c r="K75" s="149"/>
    </row>
    <row r="76" spans="1:11" x14ac:dyDescent="0.25">
      <c r="A76" s="223"/>
      <c r="B76" s="223"/>
      <c r="C76" s="226"/>
      <c r="D76" s="46" t="s">
        <v>137</v>
      </c>
      <c r="E76" s="151"/>
      <c r="F76" t="s">
        <v>190</v>
      </c>
      <c r="G76">
        <v>1922932</v>
      </c>
      <c r="H76" s="14">
        <f t="shared" si="5"/>
        <v>6.9384013430160234</v>
      </c>
      <c r="I76" s="144"/>
      <c r="J76" s="257"/>
      <c r="K76" s="149"/>
    </row>
    <row r="77" spans="1:11" x14ac:dyDescent="0.25">
      <c r="A77" s="223"/>
      <c r="B77" s="223"/>
      <c r="C77" s="226"/>
      <c r="D77" s="46" t="s">
        <v>138</v>
      </c>
      <c r="E77" s="151"/>
      <c r="F77" t="s">
        <v>191</v>
      </c>
      <c r="G77">
        <v>1688382</v>
      </c>
      <c r="H77" s="14">
        <f t="shared" si="5"/>
        <v>6.0920885066783841</v>
      </c>
      <c r="I77" s="144"/>
      <c r="J77" s="257"/>
      <c r="K77" s="149"/>
    </row>
    <row r="78" spans="1:11" x14ac:dyDescent="0.25">
      <c r="A78" s="223"/>
      <c r="B78" s="223"/>
      <c r="C78" s="226"/>
      <c r="D78" s="46" t="s">
        <v>139</v>
      </c>
      <c r="E78" s="151"/>
      <c r="F78" t="s">
        <v>192</v>
      </c>
      <c r="G78">
        <v>1455563</v>
      </c>
      <c r="H78" s="14">
        <f t="shared" si="5"/>
        <v>5.2520215348459702</v>
      </c>
      <c r="I78" s="144"/>
      <c r="J78" s="257"/>
      <c r="K78" s="149"/>
    </row>
    <row r="79" spans="1:11" x14ac:dyDescent="0.25">
      <c r="A79" s="223"/>
      <c r="B79" s="223"/>
      <c r="C79" s="226"/>
      <c r="D79" s="46" t="s">
        <v>140</v>
      </c>
      <c r="E79" s="151"/>
      <c r="F79" t="s">
        <v>182</v>
      </c>
      <c r="G79">
        <v>3972581</v>
      </c>
      <c r="H79" s="14">
        <f t="shared" si="5"/>
        <v>14.334028112091293</v>
      </c>
      <c r="I79" s="144"/>
      <c r="J79" s="257"/>
      <c r="K79" s="149"/>
    </row>
    <row r="80" spans="1:11" ht="15.75" thickBot="1" x14ac:dyDescent="0.3">
      <c r="A80" s="224"/>
      <c r="B80" s="224"/>
      <c r="C80" s="227"/>
      <c r="D80" s="11"/>
      <c r="E80" s="152"/>
      <c r="F80" s="5" t="s">
        <v>91</v>
      </c>
      <c r="G80" s="5">
        <f>SUM(G66:G79)</f>
        <v>27714338</v>
      </c>
      <c r="H80" s="11"/>
      <c r="I80" s="145"/>
      <c r="J80" s="147"/>
      <c r="K80" s="150"/>
    </row>
  </sheetData>
  <mergeCells count="50">
    <mergeCell ref="B66:B80"/>
    <mergeCell ref="C66:C80"/>
    <mergeCell ref="E66:E80"/>
    <mergeCell ref="I66:I80"/>
    <mergeCell ref="J66:J80"/>
    <mergeCell ref="K66:K80"/>
    <mergeCell ref="B62:B65"/>
    <mergeCell ref="C62:C65"/>
    <mergeCell ref="E62:E65"/>
    <mergeCell ref="I62:I65"/>
    <mergeCell ref="J62:J65"/>
    <mergeCell ref="K62:K65"/>
    <mergeCell ref="B58:B61"/>
    <mergeCell ref="C58:C61"/>
    <mergeCell ref="E58:E61"/>
    <mergeCell ref="I58:I61"/>
    <mergeCell ref="J58:J61"/>
    <mergeCell ref="K58:K61"/>
    <mergeCell ref="J28:J47"/>
    <mergeCell ref="K28:K47"/>
    <mergeCell ref="E48:K48"/>
    <mergeCell ref="B49:B57"/>
    <mergeCell ref="C49:C57"/>
    <mergeCell ref="E49:E57"/>
    <mergeCell ref="I49:I57"/>
    <mergeCell ref="J49:J57"/>
    <mergeCell ref="K49:K57"/>
    <mergeCell ref="K6:K16"/>
    <mergeCell ref="B17:B27"/>
    <mergeCell ref="C17:C27"/>
    <mergeCell ref="E17:E27"/>
    <mergeCell ref="I17:I27"/>
    <mergeCell ref="J17:J27"/>
    <mergeCell ref="K17:K27"/>
    <mergeCell ref="A6:A80"/>
    <mergeCell ref="B6:B16"/>
    <mergeCell ref="C6:C16"/>
    <mergeCell ref="E6:E16"/>
    <mergeCell ref="I6:I16"/>
    <mergeCell ref="J6:J16"/>
    <mergeCell ref="B28:B47"/>
    <mergeCell ref="C28:C47"/>
    <mergeCell ref="E28:E47"/>
    <mergeCell ref="I28:I47"/>
    <mergeCell ref="A1:O2"/>
    <mergeCell ref="A3:D4"/>
    <mergeCell ref="E3:H4"/>
    <mergeCell ref="I3:O3"/>
    <mergeCell ref="I4:K4"/>
    <mergeCell ref="L4:O4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0222F-2E0B-4496-AD86-C35CC26B9401}">
  <sheetPr>
    <tabColor theme="4" tint="-0.249977111117893"/>
  </sheetPr>
  <dimension ref="A1:O89"/>
  <sheetViews>
    <sheetView topLeftCell="E1" workbookViewId="0">
      <selection activeCell="A2" sqref="A2:A65"/>
    </sheetView>
  </sheetViews>
  <sheetFormatPr baseColWidth="10" defaultRowHeight="15" x14ac:dyDescent="0.25"/>
  <cols>
    <col min="1" max="1" width="15" customWidth="1"/>
    <col min="2" max="2" width="20.7109375" style="7" bestFit="1" customWidth="1"/>
    <col min="3" max="3" width="17.5703125" bestFit="1" customWidth="1"/>
    <col min="4" max="4" width="36.140625" bestFit="1" customWidth="1"/>
    <col min="5" max="5" width="17.5703125" customWidth="1"/>
    <col min="6" max="6" width="13.7109375" customWidth="1"/>
    <col min="7" max="7" width="13.140625" customWidth="1"/>
    <col min="8" max="8" width="12.42578125" customWidth="1"/>
    <col min="9" max="9" width="12.28515625" customWidth="1"/>
  </cols>
  <sheetData>
    <row r="1" spans="1:15" x14ac:dyDescent="0.25">
      <c r="A1" s="196" t="s">
        <v>234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</row>
    <row r="2" spans="1:15" x14ac:dyDescent="0.25">
      <c r="A2" s="196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1:15" ht="15.75" thickBot="1" x14ac:dyDescent="0.3">
      <c r="A3" s="182" t="s">
        <v>210</v>
      </c>
      <c r="B3" s="291"/>
      <c r="C3" s="291"/>
      <c r="D3" s="165"/>
      <c r="E3" s="291" t="s">
        <v>222</v>
      </c>
      <c r="F3" s="291"/>
      <c r="G3" s="291"/>
      <c r="H3" s="165"/>
      <c r="I3" s="194" t="s">
        <v>223</v>
      </c>
      <c r="J3" s="195"/>
      <c r="K3" s="195"/>
      <c r="L3" s="195"/>
      <c r="M3" s="195"/>
      <c r="N3" s="195"/>
      <c r="O3" s="195"/>
    </row>
    <row r="4" spans="1:15" ht="15.75" thickBot="1" x14ac:dyDescent="0.3">
      <c r="A4" s="168"/>
      <c r="B4" s="166"/>
      <c r="C4" s="166"/>
      <c r="D4" s="167"/>
      <c r="E4" s="166"/>
      <c r="F4" s="166"/>
      <c r="G4" s="166"/>
      <c r="H4" s="167"/>
      <c r="I4" s="287" t="s">
        <v>219</v>
      </c>
      <c r="J4" s="286"/>
      <c r="K4" s="285"/>
      <c r="L4" s="179" t="s">
        <v>225</v>
      </c>
      <c r="M4" s="180"/>
      <c r="N4" s="180"/>
      <c r="O4" s="181"/>
    </row>
    <row r="5" spans="1:15" s="3" customFormat="1" ht="30.75" thickBot="1" x14ac:dyDescent="0.3">
      <c r="A5" s="293" t="s">
        <v>88</v>
      </c>
      <c r="B5" s="67" t="s">
        <v>87</v>
      </c>
      <c r="C5" s="66" t="s">
        <v>86</v>
      </c>
      <c r="D5" s="67" t="s">
        <v>85</v>
      </c>
      <c r="E5" s="82" t="s">
        <v>89</v>
      </c>
      <c r="F5" s="92" t="s">
        <v>85</v>
      </c>
      <c r="G5" s="19" t="s">
        <v>92</v>
      </c>
      <c r="H5" s="20" t="s">
        <v>93</v>
      </c>
      <c r="I5" s="20" t="s">
        <v>221</v>
      </c>
      <c r="J5" s="281" t="s">
        <v>220</v>
      </c>
      <c r="K5" s="91" t="s">
        <v>219</v>
      </c>
      <c r="L5" s="57" t="s">
        <v>254</v>
      </c>
      <c r="M5" s="58" t="s">
        <v>255</v>
      </c>
      <c r="N5" s="58" t="s">
        <v>256</v>
      </c>
      <c r="O5" s="59" t="s">
        <v>257</v>
      </c>
    </row>
    <row r="6" spans="1:15" s="3" customFormat="1" ht="15.75" thickBot="1" x14ac:dyDescent="0.3">
      <c r="A6" s="223" t="s">
        <v>141</v>
      </c>
      <c r="B6" s="156" t="s">
        <v>83</v>
      </c>
      <c r="C6" s="171" t="s">
        <v>3</v>
      </c>
      <c r="D6" s="8" t="s">
        <v>82</v>
      </c>
      <c r="E6" s="191" t="s">
        <v>90</v>
      </c>
      <c r="F6" s="304">
        <v>2008</v>
      </c>
      <c r="G6" s="305">
        <v>173715</v>
      </c>
      <c r="H6" s="306">
        <f>G6/$G$16*100</f>
        <v>0.78148797307486806</v>
      </c>
      <c r="I6" s="143">
        <f>G16</f>
        <v>22228749</v>
      </c>
      <c r="J6" s="146">
        <f>G16</f>
        <v>22228749</v>
      </c>
      <c r="K6" s="148">
        <f>I6/J6*100</f>
        <v>100</v>
      </c>
      <c r="L6" s="55">
        <v>0</v>
      </c>
      <c r="M6" s="63">
        <f>N6-L6</f>
        <v>22228749</v>
      </c>
      <c r="N6" s="60">
        <f>G16</f>
        <v>22228749</v>
      </c>
      <c r="O6" s="56">
        <f>L6/N6*100</f>
        <v>0</v>
      </c>
    </row>
    <row r="7" spans="1:15" s="3" customFormat="1" x14ac:dyDescent="0.25">
      <c r="A7" s="223"/>
      <c r="B7" s="157"/>
      <c r="C7" s="172"/>
      <c r="D7" s="297" t="s">
        <v>81</v>
      </c>
      <c r="E7" s="192"/>
      <c r="F7" s="307">
        <v>2009</v>
      </c>
      <c r="G7" s="106">
        <v>142658</v>
      </c>
      <c r="H7" s="308">
        <f t="shared" ref="H7:H15" si="0">G7/$G$16*100</f>
        <v>0.64177250820547749</v>
      </c>
      <c r="I7" s="144"/>
      <c r="J7" s="257"/>
      <c r="K7" s="149"/>
    </row>
    <row r="8" spans="1:15" s="3" customFormat="1" x14ac:dyDescent="0.25">
      <c r="A8" s="223"/>
      <c r="B8" s="157"/>
      <c r="C8" s="172"/>
      <c r="D8" s="297" t="s">
        <v>80</v>
      </c>
      <c r="E8" s="192"/>
      <c r="F8" s="307">
        <v>2010</v>
      </c>
      <c r="G8" s="106">
        <v>294695</v>
      </c>
      <c r="H8" s="308">
        <f t="shared" si="0"/>
        <v>1.3257381240842658</v>
      </c>
      <c r="I8" s="144"/>
      <c r="J8" s="257"/>
      <c r="K8" s="149"/>
    </row>
    <row r="9" spans="1:15" s="3" customFormat="1" x14ac:dyDescent="0.25">
      <c r="A9" s="223"/>
      <c r="B9" s="157"/>
      <c r="C9" s="172"/>
      <c r="D9" s="297" t="s">
        <v>79</v>
      </c>
      <c r="E9" s="192"/>
      <c r="F9" s="307">
        <v>2011</v>
      </c>
      <c r="G9" s="106">
        <v>751314</v>
      </c>
      <c r="H9" s="308">
        <f t="shared" si="0"/>
        <v>3.3799203005081395</v>
      </c>
      <c r="I9" s="144"/>
      <c r="J9" s="257"/>
      <c r="K9" s="149"/>
    </row>
    <row r="10" spans="1:15" s="3" customFormat="1" x14ac:dyDescent="0.25">
      <c r="A10" s="223"/>
      <c r="B10" s="157"/>
      <c r="C10" s="172"/>
      <c r="D10" s="297" t="s">
        <v>78</v>
      </c>
      <c r="E10" s="192"/>
      <c r="F10" s="307">
        <v>2012</v>
      </c>
      <c r="G10" s="106">
        <v>1376535</v>
      </c>
      <c r="H10" s="308">
        <f t="shared" si="0"/>
        <v>6.1925887057341829</v>
      </c>
      <c r="I10" s="144"/>
      <c r="J10" s="257"/>
      <c r="K10" s="149"/>
    </row>
    <row r="11" spans="1:15" s="3" customFormat="1" x14ac:dyDescent="0.25">
      <c r="A11" s="223"/>
      <c r="B11" s="157"/>
      <c r="C11" s="172"/>
      <c r="D11" s="297" t="s">
        <v>77</v>
      </c>
      <c r="E11" s="192"/>
      <c r="F11" s="307">
        <v>2013</v>
      </c>
      <c r="G11" s="106">
        <v>3494531</v>
      </c>
      <c r="H11" s="308">
        <f t="shared" si="0"/>
        <v>15.720772230592015</v>
      </c>
      <c r="I11" s="144"/>
      <c r="J11" s="257"/>
      <c r="K11" s="149"/>
    </row>
    <row r="12" spans="1:15" s="3" customFormat="1" x14ac:dyDescent="0.25">
      <c r="A12" s="223"/>
      <c r="B12" s="157"/>
      <c r="C12" s="172"/>
      <c r="D12" s="297" t="s">
        <v>76</v>
      </c>
      <c r="E12" s="192"/>
      <c r="F12" s="307">
        <v>2014</v>
      </c>
      <c r="G12" s="106">
        <v>5547181</v>
      </c>
      <c r="H12" s="308">
        <f t="shared" si="0"/>
        <v>24.954985096102352</v>
      </c>
      <c r="I12" s="144"/>
      <c r="J12" s="257"/>
      <c r="K12" s="149"/>
    </row>
    <row r="13" spans="1:15" x14ac:dyDescent="0.25">
      <c r="A13" s="223"/>
      <c r="B13" s="157"/>
      <c r="C13" s="172"/>
      <c r="D13" s="297" t="s">
        <v>75</v>
      </c>
      <c r="E13" s="192"/>
      <c r="F13" s="307">
        <v>2015</v>
      </c>
      <c r="G13" s="106">
        <v>5082861</v>
      </c>
      <c r="H13" s="308">
        <f t="shared" si="0"/>
        <v>22.866158594889889</v>
      </c>
      <c r="I13" s="144"/>
      <c r="J13" s="257"/>
      <c r="K13" s="149"/>
    </row>
    <row r="14" spans="1:15" x14ac:dyDescent="0.25">
      <c r="A14" s="223"/>
      <c r="B14" s="157"/>
      <c r="C14" s="172"/>
      <c r="D14" s="297" t="s">
        <v>74</v>
      </c>
      <c r="E14" s="192"/>
      <c r="F14" s="307">
        <v>2016</v>
      </c>
      <c r="G14" s="106">
        <v>2186704</v>
      </c>
      <c r="H14" s="308">
        <f t="shared" si="0"/>
        <v>9.8372787420470669</v>
      </c>
      <c r="I14" s="144"/>
      <c r="J14" s="257"/>
      <c r="K14" s="149"/>
    </row>
    <row r="15" spans="1:15" ht="15.75" thickBot="1" x14ac:dyDescent="0.3">
      <c r="A15" s="223"/>
      <c r="B15" s="157"/>
      <c r="C15" s="172"/>
      <c r="D15" s="9" t="s">
        <v>73</v>
      </c>
      <c r="E15" s="192"/>
      <c r="F15" s="307">
        <v>2017</v>
      </c>
      <c r="G15" s="106">
        <v>3178555</v>
      </c>
      <c r="H15" s="308">
        <f t="shared" si="0"/>
        <v>14.299297724761747</v>
      </c>
      <c r="I15" s="144"/>
      <c r="J15" s="257"/>
      <c r="K15" s="149"/>
    </row>
    <row r="16" spans="1:15" ht="15.75" thickBot="1" x14ac:dyDescent="0.3">
      <c r="A16" s="223"/>
      <c r="B16" s="158"/>
      <c r="C16" s="173"/>
      <c r="D16" s="9"/>
      <c r="E16" s="193"/>
      <c r="F16" s="47" t="s">
        <v>91</v>
      </c>
      <c r="G16" s="309">
        <f>SUM(G6:G15)</f>
        <v>22228749</v>
      </c>
      <c r="H16" s="310"/>
      <c r="I16" s="145"/>
      <c r="J16" s="147"/>
      <c r="K16" s="150"/>
    </row>
    <row r="17" spans="1:11" x14ac:dyDescent="0.25">
      <c r="A17" s="223"/>
      <c r="B17" s="187" t="s">
        <v>72</v>
      </c>
      <c r="C17" s="171" t="s">
        <v>3</v>
      </c>
      <c r="D17" s="295" t="s">
        <v>142</v>
      </c>
      <c r="E17" s="159" t="s">
        <v>90</v>
      </c>
      <c r="F17" s="304" t="s">
        <v>100</v>
      </c>
      <c r="G17" s="305">
        <v>239775</v>
      </c>
      <c r="H17" s="306">
        <f>G17/$G$27*100</f>
        <v>1.07867068902528</v>
      </c>
      <c r="I17" s="143">
        <f>G27</f>
        <v>22228749</v>
      </c>
      <c r="J17" s="146">
        <f>G27</f>
        <v>22228749</v>
      </c>
      <c r="K17" s="148">
        <f>I17/J17*100</f>
        <v>100</v>
      </c>
    </row>
    <row r="18" spans="1:11" x14ac:dyDescent="0.25">
      <c r="A18" s="223"/>
      <c r="B18" s="188"/>
      <c r="C18" s="172"/>
      <c r="D18" s="296" t="s">
        <v>70</v>
      </c>
      <c r="E18" s="160"/>
      <c r="F18" s="307" t="s">
        <v>102</v>
      </c>
      <c r="G18" s="106">
        <v>799431</v>
      </c>
      <c r="H18" s="308">
        <f t="shared" ref="H18:H26" si="1">G18/$G$27*100</f>
        <v>3.596383224265117</v>
      </c>
      <c r="I18" s="144"/>
      <c r="J18" s="257"/>
      <c r="K18" s="149"/>
    </row>
    <row r="19" spans="1:11" x14ac:dyDescent="0.25">
      <c r="A19" s="223"/>
      <c r="B19" s="188"/>
      <c r="C19" s="172"/>
      <c r="D19" s="296" t="s">
        <v>69</v>
      </c>
      <c r="E19" s="160"/>
      <c r="F19" s="307" t="s">
        <v>99</v>
      </c>
      <c r="G19" s="106">
        <v>291493</v>
      </c>
      <c r="H19" s="308">
        <f t="shared" si="1"/>
        <v>1.3113333548370176</v>
      </c>
      <c r="I19" s="144"/>
      <c r="J19" s="257"/>
      <c r="K19" s="149"/>
    </row>
    <row r="20" spans="1:11" x14ac:dyDescent="0.25">
      <c r="A20" s="223"/>
      <c r="B20" s="188"/>
      <c r="C20" s="172"/>
      <c r="D20" s="296" t="s">
        <v>68</v>
      </c>
      <c r="E20" s="160"/>
      <c r="F20" s="307" t="s">
        <v>98</v>
      </c>
      <c r="G20" s="106">
        <v>373725</v>
      </c>
      <c r="H20" s="308">
        <f t="shared" si="1"/>
        <v>1.6812687029755926</v>
      </c>
      <c r="I20" s="144"/>
      <c r="J20" s="257"/>
      <c r="K20" s="149"/>
    </row>
    <row r="21" spans="1:11" x14ac:dyDescent="0.25">
      <c r="A21" s="223"/>
      <c r="B21" s="188"/>
      <c r="C21" s="172"/>
      <c r="D21" s="296" t="s">
        <v>67</v>
      </c>
      <c r="E21" s="160"/>
      <c r="F21" s="307" t="s">
        <v>103</v>
      </c>
      <c r="G21" s="106">
        <v>4240000</v>
      </c>
      <c r="H21" s="308">
        <f t="shared" si="1"/>
        <v>19.074397754007659</v>
      </c>
      <c r="I21" s="144"/>
      <c r="J21" s="257"/>
      <c r="K21" s="149"/>
    </row>
    <row r="22" spans="1:11" x14ac:dyDescent="0.25">
      <c r="A22" s="223"/>
      <c r="B22" s="188"/>
      <c r="C22" s="172"/>
      <c r="D22" s="296" t="s">
        <v>66</v>
      </c>
      <c r="E22" s="160"/>
      <c r="F22" s="307" t="s">
        <v>97</v>
      </c>
      <c r="G22" s="106">
        <v>718622</v>
      </c>
      <c r="H22" s="308">
        <f t="shared" si="1"/>
        <v>3.2328494959387952</v>
      </c>
      <c r="I22" s="144"/>
      <c r="J22" s="257"/>
      <c r="K22" s="149"/>
    </row>
    <row r="23" spans="1:11" x14ac:dyDescent="0.25">
      <c r="A23" s="223"/>
      <c r="B23" s="188"/>
      <c r="C23" s="172"/>
      <c r="D23" s="296" t="s">
        <v>65</v>
      </c>
      <c r="E23" s="160"/>
      <c r="F23" s="307" t="s">
        <v>101</v>
      </c>
      <c r="G23" s="106">
        <v>1666435</v>
      </c>
      <c r="H23" s="308">
        <f t="shared" si="1"/>
        <v>7.4967556653773002</v>
      </c>
      <c r="I23" s="144"/>
      <c r="J23" s="257"/>
      <c r="K23" s="149"/>
    </row>
    <row r="24" spans="1:11" x14ac:dyDescent="0.25">
      <c r="A24" s="223"/>
      <c r="B24" s="188"/>
      <c r="C24" s="172"/>
      <c r="D24" s="296" t="s">
        <v>64</v>
      </c>
      <c r="E24" s="160"/>
      <c r="F24" s="307" t="s">
        <v>95</v>
      </c>
      <c r="G24" s="106">
        <v>230736</v>
      </c>
      <c r="H24" s="308">
        <f t="shared" si="1"/>
        <v>1.0380071321152622</v>
      </c>
      <c r="I24" s="144"/>
      <c r="J24" s="257"/>
      <c r="K24" s="149"/>
    </row>
    <row r="25" spans="1:11" x14ac:dyDescent="0.25">
      <c r="A25" s="223"/>
      <c r="B25" s="188"/>
      <c r="C25" s="172"/>
      <c r="D25" s="296" t="s">
        <v>63</v>
      </c>
      <c r="E25" s="160"/>
      <c r="F25" s="307" t="s">
        <v>94</v>
      </c>
      <c r="G25" s="106">
        <v>13491230</v>
      </c>
      <c r="H25" s="308">
        <f t="shared" si="1"/>
        <v>60.692709247830365</v>
      </c>
      <c r="I25" s="144"/>
      <c r="J25" s="257"/>
      <c r="K25" s="149"/>
    </row>
    <row r="26" spans="1:11" x14ac:dyDescent="0.25">
      <c r="A26" s="223"/>
      <c r="B26" s="188"/>
      <c r="C26" s="172"/>
      <c r="D26" s="296" t="s">
        <v>62</v>
      </c>
      <c r="E26" s="160"/>
      <c r="F26" s="307" t="s">
        <v>96</v>
      </c>
      <c r="G26" s="106">
        <v>177302</v>
      </c>
      <c r="H26" s="308">
        <f t="shared" si="1"/>
        <v>0.79762473362760999</v>
      </c>
      <c r="I26" s="144"/>
      <c r="J26" s="257"/>
      <c r="K26" s="149"/>
    </row>
    <row r="27" spans="1:11" ht="15.75" thickBot="1" x14ac:dyDescent="0.3">
      <c r="A27" s="223"/>
      <c r="B27" s="189"/>
      <c r="C27" s="173"/>
      <c r="D27" s="311"/>
      <c r="E27" s="161"/>
      <c r="F27" s="312" t="s">
        <v>91</v>
      </c>
      <c r="G27" s="313">
        <f>SUM(G17:G26)</f>
        <v>22228749</v>
      </c>
      <c r="H27" s="314"/>
      <c r="I27" s="145"/>
      <c r="J27" s="147"/>
      <c r="K27" s="150"/>
    </row>
    <row r="28" spans="1:11" ht="15" customHeight="1" x14ac:dyDescent="0.25">
      <c r="A28" s="223"/>
      <c r="B28" s="187" t="s">
        <v>60</v>
      </c>
      <c r="C28" s="184" t="s">
        <v>3</v>
      </c>
      <c r="D28" s="295" t="s">
        <v>59</v>
      </c>
      <c r="E28" s="159" t="s">
        <v>90</v>
      </c>
      <c r="F28" s="4" t="s">
        <v>196</v>
      </c>
      <c r="G28" s="4">
        <v>13542</v>
      </c>
      <c r="H28" s="315">
        <f>G28/$G$40*100</f>
        <v>6.0921112647510003E-2</v>
      </c>
      <c r="I28" s="143">
        <f>G28+G31+G32+G33+G34+G36+G39</f>
        <v>22227073</v>
      </c>
      <c r="J28" s="146">
        <f>G40</f>
        <v>22228747</v>
      </c>
      <c r="K28" s="140">
        <f>I28/J28*100</f>
        <v>99.992469211152567</v>
      </c>
    </row>
    <row r="29" spans="1:11" x14ac:dyDescent="0.25">
      <c r="A29" s="223"/>
      <c r="B29" s="188"/>
      <c r="C29" s="185"/>
      <c r="D29" s="296" t="s">
        <v>58</v>
      </c>
      <c r="E29" s="160"/>
      <c r="F29" s="50" t="s">
        <v>197</v>
      </c>
      <c r="G29">
        <v>1587</v>
      </c>
      <c r="H29" s="316">
        <f t="shared" ref="H29:H35" si="2">G29/$G$40*100</f>
        <v>7.1394037639638435E-3</v>
      </c>
      <c r="I29" s="144"/>
      <c r="J29" s="257"/>
      <c r="K29" s="141"/>
    </row>
    <row r="30" spans="1:11" x14ac:dyDescent="0.25">
      <c r="A30" s="223"/>
      <c r="B30" s="188"/>
      <c r="C30" s="185"/>
      <c r="D30" s="297" t="s">
        <v>57</v>
      </c>
      <c r="E30" s="160"/>
      <c r="F30" s="50" t="s">
        <v>230</v>
      </c>
      <c r="G30">
        <v>2</v>
      </c>
      <c r="H30" s="316">
        <f t="shared" si="2"/>
        <v>8.9973582406601696E-6</v>
      </c>
      <c r="I30" s="144"/>
      <c r="J30" s="257"/>
      <c r="K30" s="141"/>
    </row>
    <row r="31" spans="1:11" x14ac:dyDescent="0.25">
      <c r="A31" s="223"/>
      <c r="B31" s="188"/>
      <c r="C31" s="185"/>
      <c r="D31" s="296" t="s">
        <v>56</v>
      </c>
      <c r="E31" s="160"/>
      <c r="F31" t="s">
        <v>198</v>
      </c>
      <c r="G31">
        <v>15593398</v>
      </c>
      <c r="H31" s="316">
        <f t="shared" si="2"/>
        <v>70.149693997596898</v>
      </c>
      <c r="I31" s="144"/>
      <c r="J31" s="257"/>
      <c r="K31" s="141"/>
    </row>
    <row r="32" spans="1:11" x14ac:dyDescent="0.25">
      <c r="A32" s="223"/>
      <c r="B32" s="188"/>
      <c r="C32" s="185"/>
      <c r="D32" s="297" t="s">
        <v>55</v>
      </c>
      <c r="E32" s="160"/>
      <c r="F32" t="s">
        <v>199</v>
      </c>
      <c r="G32">
        <v>26798</v>
      </c>
      <c r="H32" s="316">
        <f t="shared" si="2"/>
        <v>0.12055560306660561</v>
      </c>
      <c r="I32" s="144"/>
      <c r="J32" s="257"/>
      <c r="K32" s="141"/>
    </row>
    <row r="33" spans="1:11" x14ac:dyDescent="0.25">
      <c r="A33" s="223"/>
      <c r="B33" s="188"/>
      <c r="C33" s="185"/>
      <c r="D33" s="297" t="s">
        <v>54</v>
      </c>
      <c r="E33" s="160"/>
      <c r="F33" t="s">
        <v>200</v>
      </c>
      <c r="G33">
        <v>38213</v>
      </c>
      <c r="H33" s="316">
        <f t="shared" si="2"/>
        <v>0.17190802522517351</v>
      </c>
      <c r="I33" s="144"/>
      <c r="J33" s="257"/>
      <c r="K33" s="141"/>
    </row>
    <row r="34" spans="1:11" x14ac:dyDescent="0.25">
      <c r="A34" s="223"/>
      <c r="B34" s="188"/>
      <c r="C34" s="185"/>
      <c r="D34" s="297" t="s">
        <v>53</v>
      </c>
      <c r="E34" s="160"/>
      <c r="F34" t="s">
        <v>201</v>
      </c>
      <c r="G34">
        <v>93</v>
      </c>
      <c r="H34" s="316">
        <f t="shared" si="2"/>
        <v>4.1837715819069779E-4</v>
      </c>
      <c r="I34" s="144"/>
      <c r="J34" s="257"/>
      <c r="K34" s="141"/>
    </row>
    <row r="35" spans="1:11" x14ac:dyDescent="0.25">
      <c r="A35" s="223"/>
      <c r="B35" s="188"/>
      <c r="C35" s="185"/>
      <c r="D35" s="297" t="s">
        <v>52</v>
      </c>
      <c r="E35" s="160"/>
      <c r="F35" s="50" t="s">
        <v>207</v>
      </c>
      <c r="H35" s="316">
        <f t="shared" si="2"/>
        <v>0</v>
      </c>
      <c r="I35" s="144"/>
      <c r="J35" s="257"/>
      <c r="K35" s="141"/>
    </row>
    <row r="36" spans="1:11" x14ac:dyDescent="0.25">
      <c r="A36" s="223"/>
      <c r="B36" s="188"/>
      <c r="C36" s="185"/>
      <c r="D36" s="297" t="s">
        <v>51</v>
      </c>
      <c r="E36" s="160"/>
      <c r="F36" t="s">
        <v>202</v>
      </c>
      <c r="G36">
        <v>3279939</v>
      </c>
      <c r="H36" s="316">
        <f>G36/$G$40*100</f>
        <v>14.755393095256336</v>
      </c>
      <c r="I36" s="144"/>
      <c r="J36" s="257"/>
      <c r="K36" s="141"/>
    </row>
    <row r="37" spans="1:11" x14ac:dyDescent="0.25">
      <c r="A37" s="223"/>
      <c r="B37" s="188"/>
      <c r="C37" s="185"/>
      <c r="D37" s="297" t="s">
        <v>50</v>
      </c>
      <c r="E37" s="160"/>
      <c r="F37" s="50" t="s">
        <v>209</v>
      </c>
      <c r="G37">
        <v>75</v>
      </c>
      <c r="H37" s="316">
        <f>G37/$G$40*100</f>
        <v>3.3740093402475632E-4</v>
      </c>
      <c r="I37" s="144"/>
      <c r="J37" s="257"/>
      <c r="K37" s="141"/>
    </row>
    <row r="38" spans="1:11" ht="15" customHeight="1" x14ac:dyDescent="0.25">
      <c r="A38" s="223"/>
      <c r="B38" s="188"/>
      <c r="C38" s="185"/>
      <c r="D38" s="297" t="s">
        <v>49</v>
      </c>
      <c r="E38" s="160"/>
      <c r="F38" s="50" t="s">
        <v>233</v>
      </c>
      <c r="G38">
        <v>10</v>
      </c>
      <c r="H38" s="316">
        <f t="shared" ref="H38:H40" si="3">G38/$G$40*100</f>
        <v>4.4986791203300846E-5</v>
      </c>
      <c r="I38" s="144"/>
      <c r="J38" s="257"/>
      <c r="K38" s="141"/>
    </row>
    <row r="39" spans="1:11" ht="15" customHeight="1" x14ac:dyDescent="0.25">
      <c r="A39" s="223"/>
      <c r="B39" s="188"/>
      <c r="C39" s="185"/>
      <c r="D39" s="297"/>
      <c r="E39" s="160"/>
      <c r="F39" t="s">
        <v>203</v>
      </c>
      <c r="G39">
        <v>3275090</v>
      </c>
      <c r="H39" s="316">
        <f t="shared" si="3"/>
        <v>14.733579000201855</v>
      </c>
      <c r="I39" s="144"/>
      <c r="J39" s="257"/>
      <c r="K39" s="141"/>
    </row>
    <row r="40" spans="1:11" ht="15" customHeight="1" thickBot="1" x14ac:dyDescent="0.3">
      <c r="A40" s="223"/>
      <c r="B40" s="189"/>
      <c r="C40" s="186"/>
      <c r="D40" s="9"/>
      <c r="E40" s="161"/>
      <c r="F40" s="5" t="s">
        <v>91</v>
      </c>
      <c r="G40" s="5">
        <f>SUM(G28:G39)</f>
        <v>22228747</v>
      </c>
      <c r="H40" s="317">
        <f t="shared" si="3"/>
        <v>100</v>
      </c>
      <c r="I40" s="145"/>
      <c r="J40" s="147"/>
      <c r="K40" s="142"/>
    </row>
    <row r="41" spans="1:11" ht="15.75" thickBot="1" x14ac:dyDescent="0.3">
      <c r="A41" s="223"/>
      <c r="B41" s="318" t="s">
        <v>48</v>
      </c>
      <c r="C41" s="319" t="s">
        <v>1</v>
      </c>
      <c r="D41" s="319" t="s">
        <v>47</v>
      </c>
      <c r="E41" s="320"/>
      <c r="F41" s="321"/>
      <c r="G41" s="321"/>
      <c r="H41" s="322"/>
      <c r="I41" s="323"/>
      <c r="J41" s="323"/>
      <c r="K41" s="324"/>
    </row>
    <row r="42" spans="1:11" ht="15.75" thickBot="1" x14ac:dyDescent="0.3">
      <c r="A42" s="223"/>
      <c r="B42" s="325" t="s">
        <v>143</v>
      </c>
      <c r="C42" s="326" t="s">
        <v>1</v>
      </c>
      <c r="D42" s="326" t="s">
        <v>0</v>
      </c>
      <c r="E42" s="327"/>
      <c r="F42" s="328"/>
      <c r="G42" s="328"/>
      <c r="H42" s="329"/>
      <c r="I42" s="323"/>
      <c r="J42" s="323"/>
      <c r="K42" s="324"/>
    </row>
    <row r="43" spans="1:11" ht="15.75" thickBot="1" x14ac:dyDescent="0.3">
      <c r="A43" s="223"/>
      <c r="B43" s="238" t="s">
        <v>144</v>
      </c>
      <c r="C43" s="159" t="s">
        <v>3</v>
      </c>
      <c r="D43" s="225" t="s">
        <v>247</v>
      </c>
      <c r="E43" s="169" t="s">
        <v>90</v>
      </c>
      <c r="F43" s="179" t="s">
        <v>246</v>
      </c>
      <c r="G43" s="180"/>
      <c r="H43" s="181"/>
      <c r="I43" s="239"/>
      <c r="J43" s="240"/>
      <c r="K43" s="241"/>
    </row>
    <row r="44" spans="1:11" x14ac:dyDescent="0.25">
      <c r="A44" s="223"/>
      <c r="B44" s="182"/>
      <c r="C44" s="160"/>
      <c r="D44" s="226"/>
      <c r="E44" s="160"/>
      <c r="F44">
        <v>997310</v>
      </c>
      <c r="G44">
        <v>3622791</v>
      </c>
      <c r="H44" s="14">
        <f>G44/$G$40*100</f>
        <v>16.297774229019744</v>
      </c>
      <c r="I44" s="242"/>
      <c r="J44" s="330"/>
      <c r="K44" s="243"/>
    </row>
    <row r="45" spans="1:11" x14ac:dyDescent="0.25">
      <c r="A45" s="223"/>
      <c r="B45" s="182"/>
      <c r="C45" s="160"/>
      <c r="D45" s="226"/>
      <c r="E45" s="160"/>
      <c r="F45">
        <v>232101</v>
      </c>
      <c r="G45">
        <v>3082973</v>
      </c>
      <c r="H45" s="14">
        <f t="shared" ref="H45:H53" si="4">G45/$G$40*100</f>
        <v>13.869306263641402</v>
      </c>
      <c r="I45" s="242"/>
      <c r="J45" s="330"/>
      <c r="K45" s="243"/>
    </row>
    <row r="46" spans="1:11" x14ac:dyDescent="0.25">
      <c r="A46" s="223"/>
      <c r="B46" s="182"/>
      <c r="C46" s="160"/>
      <c r="D46" s="226"/>
      <c r="E46" s="160"/>
      <c r="F46">
        <v>997300</v>
      </c>
      <c r="G46">
        <v>2577424</v>
      </c>
      <c r="H46" s="14">
        <f t="shared" si="4"/>
        <v>11.595003533037646</v>
      </c>
      <c r="I46" s="242"/>
      <c r="J46" s="330"/>
      <c r="K46" s="243"/>
    </row>
    <row r="47" spans="1:11" x14ac:dyDescent="0.25">
      <c r="A47" s="223"/>
      <c r="B47" s="182"/>
      <c r="C47" s="160"/>
      <c r="D47" s="226"/>
      <c r="E47" s="160"/>
      <c r="F47">
        <v>232102</v>
      </c>
      <c r="G47">
        <v>2156903</v>
      </c>
      <c r="H47" s="14">
        <f t="shared" si="4"/>
        <v>9.7032144906773201</v>
      </c>
      <c r="I47" s="242"/>
      <c r="J47" s="330"/>
      <c r="K47" s="243"/>
    </row>
    <row r="48" spans="1:11" x14ac:dyDescent="0.25">
      <c r="A48" s="223"/>
      <c r="B48" s="182"/>
      <c r="C48" s="160"/>
      <c r="D48" s="226"/>
      <c r="E48" s="160"/>
      <c r="F48">
        <v>990203</v>
      </c>
      <c r="G48">
        <v>1450267</v>
      </c>
      <c r="H48" s="14">
        <f t="shared" si="4"/>
        <v>6.5242858718037509</v>
      </c>
      <c r="I48" s="242"/>
      <c r="J48" s="330"/>
      <c r="K48" s="243"/>
    </row>
    <row r="49" spans="1:11" x14ac:dyDescent="0.25">
      <c r="A49" s="223"/>
      <c r="B49" s="182"/>
      <c r="C49" s="160"/>
      <c r="D49" s="226"/>
      <c r="E49" s="160"/>
      <c r="F49">
        <v>990212</v>
      </c>
      <c r="G49">
        <v>1394099</v>
      </c>
      <c r="H49" s="14">
        <f t="shared" si="4"/>
        <v>6.2716040629730507</v>
      </c>
      <c r="I49" s="242"/>
      <c r="J49" s="330"/>
      <c r="K49" s="243"/>
    </row>
    <row r="50" spans="1:11" x14ac:dyDescent="0.25">
      <c r="A50" s="223"/>
      <c r="B50" s="182"/>
      <c r="C50" s="160"/>
      <c r="D50" s="226"/>
      <c r="E50" s="160"/>
      <c r="F50">
        <v>997103</v>
      </c>
      <c r="G50">
        <v>1249607</v>
      </c>
      <c r="H50" s="14">
        <f t="shared" si="4"/>
        <v>5.6215809195183155</v>
      </c>
      <c r="I50" s="242"/>
      <c r="J50" s="330"/>
      <c r="K50" s="243"/>
    </row>
    <row r="51" spans="1:11" x14ac:dyDescent="0.25">
      <c r="A51" s="223"/>
      <c r="B51" s="182"/>
      <c r="C51" s="160"/>
      <c r="D51" s="226"/>
      <c r="E51" s="160"/>
      <c r="F51">
        <v>890203</v>
      </c>
      <c r="G51">
        <v>1005806</v>
      </c>
      <c r="H51" s="14">
        <f t="shared" si="4"/>
        <v>4.5247984513027211</v>
      </c>
      <c r="I51" s="242"/>
      <c r="J51" s="330"/>
      <c r="K51" s="243"/>
    </row>
    <row r="52" spans="1:11" x14ac:dyDescent="0.25">
      <c r="A52" s="223"/>
      <c r="B52" s="182"/>
      <c r="C52" s="160"/>
      <c r="D52" s="226"/>
      <c r="E52" s="160"/>
      <c r="F52">
        <v>230102</v>
      </c>
      <c r="G52">
        <v>643395</v>
      </c>
      <c r="H52" s="14">
        <f t="shared" si="4"/>
        <v>2.8944276526247745</v>
      </c>
      <c r="I52" s="242"/>
      <c r="J52" s="330"/>
      <c r="K52" s="243"/>
    </row>
    <row r="53" spans="1:11" x14ac:dyDescent="0.25">
      <c r="A53" s="223"/>
      <c r="B53" s="182"/>
      <c r="C53" s="160"/>
      <c r="D53" s="226"/>
      <c r="E53" s="160"/>
      <c r="F53">
        <v>893106</v>
      </c>
      <c r="G53">
        <v>381715</v>
      </c>
      <c r="H53" s="14">
        <f t="shared" si="4"/>
        <v>1.7172133004167982</v>
      </c>
      <c r="I53" s="242"/>
      <c r="J53" s="330"/>
      <c r="K53" s="243"/>
    </row>
    <row r="54" spans="1:11" ht="15" customHeight="1" thickBot="1" x14ac:dyDescent="0.3">
      <c r="A54" s="223"/>
      <c r="B54" s="168"/>
      <c r="C54" s="161"/>
      <c r="D54" s="227"/>
      <c r="E54" s="161"/>
      <c r="F54" s="15" t="s">
        <v>91</v>
      </c>
      <c r="G54">
        <f>SUM(G44:G53)</f>
        <v>17564980</v>
      </c>
      <c r="H54" s="14">
        <f>G54/$G$40*100</f>
        <v>79.019208775015528</v>
      </c>
      <c r="I54" s="244"/>
      <c r="J54" s="245"/>
      <c r="K54" s="246"/>
    </row>
    <row r="55" spans="1:11" ht="15" customHeight="1" x14ac:dyDescent="0.25">
      <c r="A55" s="223"/>
      <c r="B55" s="191" t="s">
        <v>158</v>
      </c>
      <c r="C55" s="159" t="s">
        <v>3</v>
      </c>
      <c r="D55" s="4" t="s">
        <v>159</v>
      </c>
      <c r="E55" s="159" t="s">
        <v>90</v>
      </c>
      <c r="F55" s="331">
        <v>1</v>
      </c>
      <c r="G55" s="332">
        <v>22139200</v>
      </c>
      <c r="H55" s="333">
        <f>G55/$G$58*100</f>
        <v>99.597147819699615</v>
      </c>
      <c r="I55" s="143">
        <f>G58</f>
        <v>22228749</v>
      </c>
      <c r="J55" s="146">
        <f>G58</f>
        <v>22228749</v>
      </c>
      <c r="K55" s="148">
        <f>I55/J55*100</f>
        <v>100</v>
      </c>
    </row>
    <row r="56" spans="1:11" x14ac:dyDescent="0.25">
      <c r="A56" s="223"/>
      <c r="B56" s="192"/>
      <c r="C56" s="160"/>
      <c r="D56" t="s">
        <v>160</v>
      </c>
      <c r="E56" s="160"/>
      <c r="F56" s="334">
        <v>2</v>
      </c>
      <c r="G56" s="104">
        <v>27033</v>
      </c>
      <c r="H56" s="335">
        <f t="shared" ref="H56:H57" si="5">G56/$G$58*100</f>
        <v>0.12161278171794554</v>
      </c>
      <c r="I56" s="144"/>
      <c r="J56" s="257"/>
      <c r="K56" s="149"/>
    </row>
    <row r="57" spans="1:11" x14ac:dyDescent="0.25">
      <c r="A57" s="223"/>
      <c r="B57" s="192"/>
      <c r="C57" s="160"/>
      <c r="D57" t="s">
        <v>161</v>
      </c>
      <c r="E57" s="160"/>
      <c r="F57" s="334">
        <v>3</v>
      </c>
      <c r="G57" s="104">
        <v>62516</v>
      </c>
      <c r="H57" s="335">
        <f t="shared" si="5"/>
        <v>0.28123939858243935</v>
      </c>
      <c r="I57" s="144"/>
      <c r="J57" s="257"/>
      <c r="K57" s="149"/>
    </row>
    <row r="58" spans="1:11" ht="15.75" thickBot="1" x14ac:dyDescent="0.3">
      <c r="A58" s="223"/>
      <c r="B58" s="193"/>
      <c r="C58" s="161"/>
      <c r="D58" s="5"/>
      <c r="E58" s="161"/>
      <c r="F58" s="336"/>
      <c r="G58" s="313">
        <f>SUM(G55:G57)</f>
        <v>22228749</v>
      </c>
      <c r="H58" s="24"/>
      <c r="I58" s="144"/>
      <c r="J58" s="257"/>
      <c r="K58" s="149"/>
    </row>
    <row r="59" spans="1:11" x14ac:dyDescent="0.25">
      <c r="A59" s="223"/>
      <c r="B59" s="234" t="s">
        <v>162</v>
      </c>
      <c r="C59" s="170" t="s">
        <v>3</v>
      </c>
      <c r="D59" s="4" t="s">
        <v>163</v>
      </c>
      <c r="E59" s="337" t="s">
        <v>90</v>
      </c>
      <c r="F59" s="332">
        <v>1</v>
      </c>
      <c r="G59" s="332">
        <v>5289764</v>
      </c>
      <c r="H59" s="333">
        <f>G59/$G$64*100</f>
        <v>23.79694871717702</v>
      </c>
      <c r="I59" s="143">
        <f>G64</f>
        <v>22228749</v>
      </c>
      <c r="J59" s="146">
        <f>G64</f>
        <v>22228749</v>
      </c>
      <c r="K59" s="148">
        <f>I59/J59*100</f>
        <v>100</v>
      </c>
    </row>
    <row r="60" spans="1:11" x14ac:dyDescent="0.25">
      <c r="A60" s="223"/>
      <c r="B60" s="235"/>
      <c r="C60" s="259"/>
      <c r="D60" t="s">
        <v>164</v>
      </c>
      <c r="E60" s="338"/>
      <c r="F60" s="104">
        <v>2</v>
      </c>
      <c r="G60" s="104">
        <v>11265525</v>
      </c>
      <c r="H60" s="335">
        <f t="shared" ref="H60:H62" si="6">G60/$G$64*100</f>
        <v>50.679977537197438</v>
      </c>
      <c r="I60" s="144"/>
      <c r="J60" s="257"/>
      <c r="K60" s="149"/>
    </row>
    <row r="61" spans="1:11" x14ac:dyDescent="0.25">
      <c r="A61" s="223"/>
      <c r="B61" s="235"/>
      <c r="C61" s="259"/>
      <c r="D61" t="s">
        <v>165</v>
      </c>
      <c r="E61" s="338"/>
      <c r="F61" s="104">
        <v>3</v>
      </c>
      <c r="G61" s="104">
        <v>5537893</v>
      </c>
      <c r="H61" s="335">
        <f t="shared" si="6"/>
        <v>24.913201368192155</v>
      </c>
      <c r="I61" s="144"/>
      <c r="J61" s="257"/>
      <c r="K61" s="149"/>
    </row>
    <row r="62" spans="1:11" x14ac:dyDescent="0.25">
      <c r="A62" s="223"/>
      <c r="B62" s="235"/>
      <c r="C62" s="259"/>
      <c r="D62" t="s">
        <v>166</v>
      </c>
      <c r="E62" s="338"/>
      <c r="F62" s="104">
        <v>4</v>
      </c>
      <c r="G62" s="104">
        <v>129822</v>
      </c>
      <c r="H62" s="335">
        <f t="shared" si="6"/>
        <v>0.58402746821244866</v>
      </c>
      <c r="I62" s="144"/>
      <c r="J62" s="257"/>
      <c r="K62" s="149"/>
    </row>
    <row r="63" spans="1:11" x14ac:dyDescent="0.25">
      <c r="A63" s="223"/>
      <c r="B63" s="235"/>
      <c r="C63" s="259"/>
      <c r="D63" t="s">
        <v>204</v>
      </c>
      <c r="E63" s="338"/>
      <c r="F63" s="104">
        <v>5</v>
      </c>
      <c r="G63" s="104">
        <v>5745</v>
      </c>
      <c r="H63" s="335">
        <f>G63/$G$64*100</f>
        <v>2.5844909220937264E-2</v>
      </c>
      <c r="I63" s="144"/>
      <c r="J63" s="257"/>
      <c r="K63" s="149"/>
    </row>
    <row r="64" spans="1:11" ht="15.75" thickBot="1" x14ac:dyDescent="0.3">
      <c r="A64" s="223"/>
      <c r="B64" s="236"/>
      <c r="C64" s="259"/>
      <c r="E64" s="338"/>
      <c r="F64" s="339"/>
      <c r="G64" s="339">
        <f>SUM(G59:G63)</f>
        <v>22228749</v>
      </c>
      <c r="H64" s="340"/>
      <c r="I64" s="145"/>
      <c r="J64" s="147"/>
      <c r="K64" s="150"/>
    </row>
    <row r="65" spans="1:11" ht="15" customHeight="1" x14ac:dyDescent="0.25">
      <c r="A65" s="223"/>
      <c r="B65" s="238" t="s">
        <v>167</v>
      </c>
      <c r="C65" s="159" t="s">
        <v>3</v>
      </c>
      <c r="D65" s="4" t="s">
        <v>168</v>
      </c>
      <c r="E65" s="159" t="s">
        <v>90</v>
      </c>
      <c r="F65" s="44">
        <v>0</v>
      </c>
      <c r="G65" s="4">
        <v>12047588</v>
      </c>
      <c r="H65" s="315">
        <f>G65/$G$64*100</f>
        <v>54.198227709530578</v>
      </c>
      <c r="I65" s="169">
        <f>G66+G67+G68+G69+G70</f>
        <v>10181161</v>
      </c>
      <c r="J65" s="170">
        <f>G71</f>
        <v>22228749</v>
      </c>
      <c r="K65" s="237">
        <f>I65/J65*100</f>
        <v>45.80177229046943</v>
      </c>
    </row>
    <row r="66" spans="1:11" x14ac:dyDescent="0.25">
      <c r="A66" s="223"/>
      <c r="B66" s="182"/>
      <c r="C66" s="160"/>
      <c r="D66" t="s">
        <v>169</v>
      </c>
      <c r="E66" s="160"/>
      <c r="F66">
        <v>1</v>
      </c>
      <c r="G66">
        <v>85222</v>
      </c>
      <c r="H66" s="316">
        <f t="shared" ref="H66:H70" si="7">G66/$G$64*100</f>
        <v>0.38338639749812281</v>
      </c>
      <c r="I66" s="151"/>
      <c r="J66" s="259"/>
      <c r="K66" s="154"/>
    </row>
    <row r="67" spans="1:11" x14ac:dyDescent="0.25">
      <c r="A67" s="223"/>
      <c r="B67" s="182"/>
      <c r="C67" s="160"/>
      <c r="D67" t="s">
        <v>170</v>
      </c>
      <c r="E67" s="160"/>
      <c r="F67">
        <v>2</v>
      </c>
      <c r="G67">
        <v>232902</v>
      </c>
      <c r="H67" s="316">
        <f t="shared" si="7"/>
        <v>1.0477512702131822</v>
      </c>
      <c r="I67" s="151"/>
      <c r="J67" s="259"/>
      <c r="K67" s="154"/>
    </row>
    <row r="68" spans="1:11" x14ac:dyDescent="0.25">
      <c r="A68" s="223"/>
      <c r="B68" s="182"/>
      <c r="C68" s="160"/>
      <c r="D68" t="s">
        <v>171</v>
      </c>
      <c r="E68" s="160"/>
      <c r="F68">
        <v>3</v>
      </c>
      <c r="G68">
        <v>4636307</v>
      </c>
      <c r="H68" s="316">
        <f t="shared" si="7"/>
        <v>20.857255619738204</v>
      </c>
      <c r="I68" s="151"/>
      <c r="J68" s="259"/>
      <c r="K68" s="154"/>
    </row>
    <row r="69" spans="1:11" x14ac:dyDescent="0.25">
      <c r="A69" s="223"/>
      <c r="B69" s="182"/>
      <c r="C69" s="160"/>
      <c r="D69" t="s">
        <v>172</v>
      </c>
      <c r="E69" s="160"/>
      <c r="F69">
        <v>4</v>
      </c>
      <c r="G69">
        <v>1639</v>
      </c>
      <c r="H69" s="316">
        <f t="shared" si="7"/>
        <v>7.3733344148156962E-3</v>
      </c>
      <c r="I69" s="151"/>
      <c r="J69" s="259"/>
      <c r="K69" s="154"/>
    </row>
    <row r="70" spans="1:11" x14ac:dyDescent="0.25">
      <c r="A70" s="223"/>
      <c r="B70" s="182"/>
      <c r="C70" s="160"/>
      <c r="D70" s="330"/>
      <c r="E70" s="160"/>
      <c r="F70">
        <v>5</v>
      </c>
      <c r="G70">
        <v>5225091</v>
      </c>
      <c r="H70" s="316">
        <f t="shared" si="7"/>
        <v>23.506005668605102</v>
      </c>
      <c r="I70" s="151"/>
      <c r="J70" s="259"/>
      <c r="K70" s="154"/>
    </row>
    <row r="71" spans="1:11" ht="15.75" thickBot="1" x14ac:dyDescent="0.3">
      <c r="A71" s="223"/>
      <c r="B71" s="182"/>
      <c r="C71" s="161"/>
      <c r="D71" s="330"/>
      <c r="E71" s="161"/>
      <c r="F71" s="16" t="s">
        <v>91</v>
      </c>
      <c r="G71">
        <f>SUM(G65:G70)</f>
        <v>22228749</v>
      </c>
      <c r="H71" s="316"/>
      <c r="I71" s="151"/>
      <c r="J71" s="259"/>
      <c r="K71" s="154"/>
    </row>
    <row r="72" spans="1:11" x14ac:dyDescent="0.25">
      <c r="A72" s="223"/>
      <c r="B72" s="231" t="s">
        <v>16</v>
      </c>
      <c r="C72" s="231" t="s">
        <v>15</v>
      </c>
      <c r="D72" s="191" t="s">
        <v>248</v>
      </c>
      <c r="E72" s="159" t="s">
        <v>90</v>
      </c>
      <c r="F72" s="239" t="s">
        <v>246</v>
      </c>
      <c r="G72" s="240"/>
      <c r="H72" s="241"/>
      <c r="I72" s="61"/>
      <c r="J72" s="4"/>
      <c r="K72" s="13"/>
    </row>
    <row r="73" spans="1:11" x14ac:dyDescent="0.25">
      <c r="A73" s="223"/>
      <c r="B73" s="232"/>
      <c r="C73" s="232"/>
      <c r="D73" s="192"/>
      <c r="E73" s="160"/>
      <c r="F73" s="86" t="s">
        <v>238</v>
      </c>
      <c r="G73" s="16">
        <v>5453738</v>
      </c>
      <c r="H73" s="87">
        <f>G73/$G$71*100</f>
        <v>24.534615060883542</v>
      </c>
      <c r="I73" s="86"/>
      <c r="J73" s="16"/>
      <c r="K73" s="87"/>
    </row>
    <row r="74" spans="1:11" x14ac:dyDescent="0.25">
      <c r="A74" s="223"/>
      <c r="B74" s="232"/>
      <c r="C74" s="232"/>
      <c r="D74" s="192"/>
      <c r="E74" s="160"/>
      <c r="F74" s="86">
        <v>0</v>
      </c>
      <c r="G74" s="16">
        <v>5184260</v>
      </c>
      <c r="H74" s="87">
        <f t="shared" ref="H74:H83" si="8">G74/$G$71*100</f>
        <v>23.322320117969753</v>
      </c>
      <c r="I74" s="86"/>
      <c r="J74" s="16"/>
      <c r="K74" s="87"/>
    </row>
    <row r="75" spans="1:11" x14ac:dyDescent="0.25">
      <c r="A75" s="223"/>
      <c r="B75" s="232"/>
      <c r="C75" s="232"/>
      <c r="D75" s="192"/>
      <c r="E75" s="160"/>
      <c r="F75" s="86" t="s">
        <v>237</v>
      </c>
      <c r="G75" s="16">
        <v>2666728</v>
      </c>
      <c r="H75" s="87">
        <f t="shared" si="8"/>
        <v>11.996752493808806</v>
      </c>
      <c r="I75" s="86"/>
      <c r="J75" s="16"/>
      <c r="K75" s="87"/>
    </row>
    <row r="76" spans="1:11" x14ac:dyDescent="0.25">
      <c r="A76" s="223"/>
      <c r="B76" s="232"/>
      <c r="C76" s="232"/>
      <c r="D76" s="192"/>
      <c r="E76" s="160"/>
      <c r="F76" s="86" t="s">
        <v>235</v>
      </c>
      <c r="G76" s="16">
        <v>1458861</v>
      </c>
      <c r="H76" s="87">
        <f t="shared" si="8"/>
        <v>6.5629469296720213</v>
      </c>
      <c r="I76" s="86"/>
      <c r="J76" s="16"/>
      <c r="K76" s="87"/>
    </row>
    <row r="77" spans="1:11" x14ac:dyDescent="0.25">
      <c r="A77" s="223"/>
      <c r="B77" s="232"/>
      <c r="C77" s="232"/>
      <c r="D77" s="192"/>
      <c r="E77" s="160"/>
      <c r="F77" s="86" t="s">
        <v>252</v>
      </c>
      <c r="G77" s="16">
        <v>1830543</v>
      </c>
      <c r="H77" s="87">
        <f t="shared" si="8"/>
        <v>8.2350248320317085</v>
      </c>
      <c r="I77" s="86"/>
      <c r="J77" s="16"/>
      <c r="K77" s="87"/>
    </row>
    <row r="78" spans="1:11" x14ac:dyDescent="0.25">
      <c r="A78" s="223"/>
      <c r="B78" s="232"/>
      <c r="C78" s="232"/>
      <c r="D78" s="192"/>
      <c r="E78" s="160"/>
      <c r="F78" s="86" t="s">
        <v>251</v>
      </c>
      <c r="G78" s="16">
        <v>1242277</v>
      </c>
      <c r="H78" s="87">
        <f t="shared" si="8"/>
        <v>5.5886050987394746</v>
      </c>
      <c r="I78" s="86"/>
      <c r="J78" s="16"/>
      <c r="K78" s="87"/>
    </row>
    <row r="79" spans="1:11" x14ac:dyDescent="0.25">
      <c r="A79" s="223"/>
      <c r="B79" s="232"/>
      <c r="C79" s="232"/>
      <c r="D79" s="192"/>
      <c r="E79" s="160"/>
      <c r="F79" s="86" t="s">
        <v>250</v>
      </c>
      <c r="G79" s="16">
        <v>1125651</v>
      </c>
      <c r="H79" s="87">
        <f t="shared" si="8"/>
        <v>5.0639421948576597</v>
      </c>
      <c r="I79" s="86"/>
      <c r="J79" s="16"/>
      <c r="K79" s="87"/>
    </row>
    <row r="80" spans="1:11" x14ac:dyDescent="0.25">
      <c r="A80" s="223"/>
      <c r="B80" s="232"/>
      <c r="C80" s="232"/>
      <c r="D80" s="192"/>
      <c r="E80" s="160"/>
      <c r="F80" s="86" t="s">
        <v>243</v>
      </c>
      <c r="G80" s="16">
        <v>359296</v>
      </c>
      <c r="H80" s="87">
        <f t="shared" si="8"/>
        <v>1.616357267788664</v>
      </c>
      <c r="I80" s="86"/>
      <c r="J80" s="16"/>
      <c r="K80" s="87"/>
    </row>
    <row r="81" spans="1:11" x14ac:dyDescent="0.25">
      <c r="A81" s="223"/>
      <c r="B81" s="232"/>
      <c r="C81" s="232"/>
      <c r="D81" s="192"/>
      <c r="E81" s="160"/>
      <c r="F81" s="86" t="s">
        <v>236</v>
      </c>
      <c r="G81" s="16">
        <v>214846</v>
      </c>
      <c r="H81" s="87">
        <f t="shared" si="8"/>
        <v>0.96652312732488899</v>
      </c>
      <c r="I81" s="86"/>
      <c r="J81" s="16"/>
      <c r="K81" s="87"/>
    </row>
    <row r="82" spans="1:11" x14ac:dyDescent="0.25">
      <c r="A82" s="223"/>
      <c r="B82" s="232"/>
      <c r="C82" s="232"/>
      <c r="D82" s="192"/>
      <c r="E82" s="160"/>
      <c r="F82" s="86" t="s">
        <v>249</v>
      </c>
      <c r="G82" s="16">
        <v>225139</v>
      </c>
      <c r="H82" s="87">
        <f t="shared" si="8"/>
        <v>1.0128280273442287</v>
      </c>
      <c r="I82" s="86"/>
      <c r="J82" s="16"/>
      <c r="K82" s="87"/>
    </row>
    <row r="83" spans="1:11" ht="15.75" thickBot="1" x14ac:dyDescent="0.3">
      <c r="A83" s="223"/>
      <c r="B83" s="233"/>
      <c r="C83" s="233"/>
      <c r="D83" s="193"/>
      <c r="E83" s="161"/>
      <c r="F83" s="88"/>
      <c r="G83" s="89">
        <f>SUM(G73:G82)</f>
        <v>19761339</v>
      </c>
      <c r="H83" s="90">
        <f t="shared" si="8"/>
        <v>88.899915150420753</v>
      </c>
      <c r="I83" s="88"/>
      <c r="J83" s="89"/>
      <c r="K83" s="90"/>
    </row>
    <row r="84" spans="1:11" x14ac:dyDescent="0.25">
      <c r="A84" s="223"/>
      <c r="B84" s="231" t="s">
        <v>173</v>
      </c>
      <c r="C84" s="225" t="s">
        <v>15</v>
      </c>
      <c r="D84" s="159" t="s">
        <v>15</v>
      </c>
      <c r="E84" s="159" t="s">
        <v>218</v>
      </c>
      <c r="F84" s="83" t="s">
        <v>212</v>
      </c>
      <c r="G84" s="84">
        <v>0</v>
      </c>
      <c r="H84" s="85"/>
      <c r="I84" s="84"/>
      <c r="J84" s="48"/>
      <c r="K84" s="85"/>
    </row>
    <row r="85" spans="1:11" x14ac:dyDescent="0.25">
      <c r="A85" s="223"/>
      <c r="B85" s="232"/>
      <c r="C85" s="226"/>
      <c r="D85" s="160"/>
      <c r="E85" s="160"/>
      <c r="F85" s="86" t="s">
        <v>213</v>
      </c>
      <c r="G85" s="16">
        <v>29914</v>
      </c>
      <c r="H85" s="87"/>
      <c r="I85" s="16"/>
      <c r="J85" s="341"/>
      <c r="K85" s="87"/>
    </row>
    <row r="86" spans="1:11" x14ac:dyDescent="0.25">
      <c r="A86" s="223"/>
      <c r="B86" s="232"/>
      <c r="C86" s="226"/>
      <c r="D86" s="160"/>
      <c r="E86" s="160"/>
      <c r="F86" s="86" t="s">
        <v>214</v>
      </c>
      <c r="G86" s="16">
        <v>91250</v>
      </c>
      <c r="H86" s="87"/>
      <c r="I86" s="16"/>
      <c r="J86" s="341"/>
      <c r="K86" s="87"/>
    </row>
    <row r="87" spans="1:11" x14ac:dyDescent="0.25">
      <c r="A87" s="223"/>
      <c r="B87" s="232"/>
      <c r="C87" s="226"/>
      <c r="D87" s="160"/>
      <c r="E87" s="160"/>
      <c r="F87" s="86" t="s">
        <v>215</v>
      </c>
      <c r="G87" s="16">
        <v>282712</v>
      </c>
      <c r="H87" s="87"/>
      <c r="I87" s="16"/>
      <c r="J87" s="341"/>
      <c r="K87" s="87"/>
    </row>
    <row r="88" spans="1:11" x14ac:dyDescent="0.25">
      <c r="A88" s="223"/>
      <c r="B88" s="232"/>
      <c r="C88" s="226"/>
      <c r="D88" s="160"/>
      <c r="E88" s="160"/>
      <c r="F88" s="86" t="s">
        <v>216</v>
      </c>
      <c r="G88" s="16">
        <v>222485</v>
      </c>
      <c r="H88" s="87"/>
      <c r="I88" s="16"/>
      <c r="J88" s="341"/>
      <c r="K88" s="87"/>
    </row>
    <row r="89" spans="1:11" ht="15.75" thickBot="1" x14ac:dyDescent="0.3">
      <c r="A89" s="223"/>
      <c r="B89" s="233"/>
      <c r="C89" s="227"/>
      <c r="D89" s="161"/>
      <c r="E89" s="160"/>
      <c r="F89" s="86" t="s">
        <v>217</v>
      </c>
      <c r="G89">
        <v>45242712</v>
      </c>
      <c r="H89" s="14"/>
      <c r="J89" s="342"/>
      <c r="K89" s="14"/>
    </row>
  </sheetData>
  <mergeCells count="59">
    <mergeCell ref="B72:B83"/>
    <mergeCell ref="C72:C83"/>
    <mergeCell ref="D72:D83"/>
    <mergeCell ref="E72:E83"/>
    <mergeCell ref="F72:H72"/>
    <mergeCell ref="B84:B89"/>
    <mergeCell ref="C84:C89"/>
    <mergeCell ref="D84:D89"/>
    <mergeCell ref="E84:E89"/>
    <mergeCell ref="B65:B71"/>
    <mergeCell ref="C65:C71"/>
    <mergeCell ref="E65:E71"/>
    <mergeCell ref="I65:I71"/>
    <mergeCell ref="J65:J71"/>
    <mergeCell ref="K65:K71"/>
    <mergeCell ref="D70:D71"/>
    <mergeCell ref="B59:B64"/>
    <mergeCell ref="C59:C64"/>
    <mergeCell ref="E59:E64"/>
    <mergeCell ref="I59:I64"/>
    <mergeCell ref="J59:J64"/>
    <mergeCell ref="K59:K64"/>
    <mergeCell ref="B55:B58"/>
    <mergeCell ref="C55:C58"/>
    <mergeCell ref="E55:E58"/>
    <mergeCell ref="I55:I58"/>
    <mergeCell ref="J55:J58"/>
    <mergeCell ref="K55:K58"/>
    <mergeCell ref="J28:J40"/>
    <mergeCell ref="K28:K40"/>
    <mergeCell ref="B43:B54"/>
    <mergeCell ref="C43:C54"/>
    <mergeCell ref="D43:D54"/>
    <mergeCell ref="E43:E54"/>
    <mergeCell ref="F43:H43"/>
    <mergeCell ref="I43:K54"/>
    <mergeCell ref="K6:K16"/>
    <mergeCell ref="B17:B27"/>
    <mergeCell ref="C17:C27"/>
    <mergeCell ref="E17:E27"/>
    <mergeCell ref="I17:I27"/>
    <mergeCell ref="J17:J27"/>
    <mergeCell ref="K17:K27"/>
    <mergeCell ref="A6:A89"/>
    <mergeCell ref="B6:B16"/>
    <mergeCell ref="C6:C16"/>
    <mergeCell ref="E6:E16"/>
    <mergeCell ref="I6:I16"/>
    <mergeCell ref="J6:J16"/>
    <mergeCell ref="B28:B40"/>
    <mergeCell ref="C28:C40"/>
    <mergeCell ref="E28:E40"/>
    <mergeCell ref="I28:I40"/>
    <mergeCell ref="A1:O2"/>
    <mergeCell ref="A3:D4"/>
    <mergeCell ref="E3:H4"/>
    <mergeCell ref="I3:O3"/>
    <mergeCell ref="I4:K4"/>
    <mergeCell ref="L4:O4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F6210-4730-46F6-AB88-9B06ECAA5A8A}">
  <sheetPr>
    <tabColor theme="4" tint="-0.249977111117893"/>
  </sheetPr>
  <dimension ref="A1:O89"/>
  <sheetViews>
    <sheetView topLeftCell="C1" workbookViewId="0">
      <selection activeCell="A2" sqref="A2:A65"/>
    </sheetView>
  </sheetViews>
  <sheetFormatPr baseColWidth="10" defaultRowHeight="15" x14ac:dyDescent="0.25"/>
  <cols>
    <col min="1" max="1" width="15" customWidth="1"/>
    <col min="2" max="2" width="20.7109375" style="7" bestFit="1" customWidth="1"/>
    <col min="3" max="3" width="17.5703125" bestFit="1" customWidth="1"/>
    <col min="4" max="4" width="36.140625" bestFit="1" customWidth="1"/>
    <col min="5" max="5" width="17.5703125" customWidth="1"/>
    <col min="6" max="6" width="13.7109375" customWidth="1"/>
    <col min="7" max="7" width="13.140625" customWidth="1"/>
    <col min="8" max="8" width="12.42578125" customWidth="1"/>
    <col min="9" max="9" width="12" style="28" customWidth="1"/>
    <col min="10" max="11" width="11.42578125" style="28"/>
  </cols>
  <sheetData>
    <row r="1" spans="1:15" x14ac:dyDescent="0.25">
      <c r="A1" s="196" t="s">
        <v>316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</row>
    <row r="2" spans="1:15" x14ac:dyDescent="0.25">
      <c r="A2" s="196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1:15" ht="15.75" thickBot="1" x14ac:dyDescent="0.3">
      <c r="A3" s="182" t="s">
        <v>210</v>
      </c>
      <c r="B3" s="291"/>
      <c r="C3" s="291"/>
      <c r="D3" s="165"/>
      <c r="E3" s="291" t="s">
        <v>222</v>
      </c>
      <c r="F3" s="291"/>
      <c r="G3" s="291"/>
      <c r="H3" s="165"/>
      <c r="I3" s="168" t="s">
        <v>223</v>
      </c>
      <c r="J3" s="166"/>
      <c r="K3" s="166"/>
      <c r="L3" s="166"/>
      <c r="M3" s="166"/>
      <c r="N3" s="166"/>
      <c r="O3" s="166"/>
    </row>
    <row r="4" spans="1:15" ht="15.75" thickBot="1" x14ac:dyDescent="0.3">
      <c r="A4" s="168"/>
      <c r="B4" s="166"/>
      <c r="C4" s="166"/>
      <c r="D4" s="167"/>
      <c r="E4" s="166"/>
      <c r="F4" s="166"/>
      <c r="G4" s="166"/>
      <c r="H4" s="167"/>
      <c r="I4" s="287" t="s">
        <v>219</v>
      </c>
      <c r="J4" s="286"/>
      <c r="K4" s="285"/>
      <c r="L4" s="179" t="s">
        <v>225</v>
      </c>
      <c r="M4" s="180"/>
      <c r="N4" s="180"/>
      <c r="O4" s="181"/>
    </row>
    <row r="5" spans="1:15" s="3" customFormat="1" ht="45.75" thickBot="1" x14ac:dyDescent="0.3">
      <c r="A5" s="293" t="s">
        <v>88</v>
      </c>
      <c r="B5" s="67" t="s">
        <v>87</v>
      </c>
      <c r="C5" s="66" t="s">
        <v>86</v>
      </c>
      <c r="D5" s="67" t="s">
        <v>85</v>
      </c>
      <c r="E5" s="343" t="s">
        <v>89</v>
      </c>
      <c r="F5" s="280" t="s">
        <v>85</v>
      </c>
      <c r="G5" s="344" t="s">
        <v>92</v>
      </c>
      <c r="H5" s="282" t="s">
        <v>93</v>
      </c>
      <c r="I5" s="20" t="s">
        <v>221</v>
      </c>
      <c r="J5" s="19" t="s">
        <v>220</v>
      </c>
      <c r="K5" s="91" t="s">
        <v>219</v>
      </c>
      <c r="L5" s="57" t="s">
        <v>254</v>
      </c>
      <c r="M5" s="58" t="s">
        <v>255</v>
      </c>
      <c r="N5" s="58" t="s">
        <v>256</v>
      </c>
      <c r="O5" s="59" t="s">
        <v>257</v>
      </c>
    </row>
    <row r="6" spans="1:15" s="3" customFormat="1" ht="15.75" thickBot="1" x14ac:dyDescent="0.3">
      <c r="A6" s="191" t="s">
        <v>141</v>
      </c>
      <c r="B6" s="156" t="s">
        <v>83</v>
      </c>
      <c r="C6" s="171" t="s">
        <v>3</v>
      </c>
      <c r="D6" s="8" t="s">
        <v>82</v>
      </c>
      <c r="E6" s="192" t="s">
        <v>90</v>
      </c>
      <c r="F6" s="83">
        <v>2008</v>
      </c>
      <c r="G6" s="84">
        <v>93459</v>
      </c>
      <c r="H6" s="315">
        <f>G6/$G$16*100</f>
        <v>0.81302298245527049</v>
      </c>
      <c r="I6" s="247">
        <v>1</v>
      </c>
      <c r="J6" s="247">
        <v>1</v>
      </c>
      <c r="K6" s="248">
        <v>1</v>
      </c>
      <c r="L6" s="55">
        <v>0</v>
      </c>
      <c r="M6" s="63">
        <f>N6-L6</f>
        <v>11495247</v>
      </c>
      <c r="N6" s="60">
        <f>G16</f>
        <v>11495247</v>
      </c>
      <c r="O6" s="56">
        <f>L6/N6*100</f>
        <v>0</v>
      </c>
    </row>
    <row r="7" spans="1:15" s="3" customFormat="1" x14ac:dyDescent="0.25">
      <c r="A7" s="192"/>
      <c r="B7" s="157"/>
      <c r="C7" s="172"/>
      <c r="D7" s="297" t="s">
        <v>81</v>
      </c>
      <c r="E7" s="192"/>
      <c r="F7" s="86">
        <v>2009</v>
      </c>
      <c r="G7" s="16">
        <v>74326</v>
      </c>
      <c r="H7" s="316">
        <f t="shared" ref="H7:H15" si="0">G7/$G$16*100</f>
        <v>0.64658027791834305</v>
      </c>
      <c r="I7" s="291"/>
      <c r="J7" s="291"/>
      <c r="K7" s="165"/>
    </row>
    <row r="8" spans="1:15" s="3" customFormat="1" x14ac:dyDescent="0.25">
      <c r="A8" s="192"/>
      <c r="B8" s="157"/>
      <c r="C8" s="172"/>
      <c r="D8" s="297" t="s">
        <v>80</v>
      </c>
      <c r="E8" s="192"/>
      <c r="F8" s="86">
        <v>2010</v>
      </c>
      <c r="G8" s="16">
        <v>158852</v>
      </c>
      <c r="H8" s="316">
        <f t="shared" si="0"/>
        <v>1.381892881466575</v>
      </c>
      <c r="I8" s="291"/>
      <c r="J8" s="291"/>
      <c r="K8" s="165"/>
    </row>
    <row r="9" spans="1:15" s="3" customFormat="1" x14ac:dyDescent="0.25">
      <c r="A9" s="192"/>
      <c r="B9" s="157"/>
      <c r="C9" s="172"/>
      <c r="D9" s="297" t="s">
        <v>79</v>
      </c>
      <c r="E9" s="192"/>
      <c r="F9" s="86">
        <v>2011</v>
      </c>
      <c r="G9" s="16">
        <v>385347</v>
      </c>
      <c r="H9" s="316">
        <f t="shared" si="0"/>
        <v>3.3522289690686944</v>
      </c>
      <c r="I9" s="291"/>
      <c r="J9" s="291"/>
      <c r="K9" s="165"/>
    </row>
    <row r="10" spans="1:15" s="3" customFormat="1" x14ac:dyDescent="0.25">
      <c r="A10" s="192"/>
      <c r="B10" s="157"/>
      <c r="C10" s="172"/>
      <c r="D10" s="297" t="s">
        <v>78</v>
      </c>
      <c r="E10" s="192"/>
      <c r="F10" s="86">
        <v>2012</v>
      </c>
      <c r="G10" s="16">
        <v>716424</v>
      </c>
      <c r="H10" s="316">
        <f t="shared" si="0"/>
        <v>6.2323497703007167</v>
      </c>
      <c r="I10" s="291"/>
      <c r="J10" s="291"/>
      <c r="K10" s="165"/>
    </row>
    <row r="11" spans="1:15" s="3" customFormat="1" x14ac:dyDescent="0.25">
      <c r="A11" s="192"/>
      <c r="B11" s="157"/>
      <c r="C11" s="172"/>
      <c r="D11" s="297" t="s">
        <v>77</v>
      </c>
      <c r="E11" s="192"/>
      <c r="F11" s="86">
        <v>2013</v>
      </c>
      <c r="G11" s="16">
        <v>1491198</v>
      </c>
      <c r="H11" s="316">
        <f t="shared" si="0"/>
        <v>12.97230063869006</v>
      </c>
      <c r="I11" s="291"/>
      <c r="J11" s="291"/>
      <c r="K11" s="165"/>
    </row>
    <row r="12" spans="1:15" s="3" customFormat="1" x14ac:dyDescent="0.25">
      <c r="A12" s="192"/>
      <c r="B12" s="157"/>
      <c r="C12" s="172"/>
      <c r="D12" s="297" t="s">
        <v>76</v>
      </c>
      <c r="E12" s="192"/>
      <c r="F12" s="86">
        <v>2014</v>
      </c>
      <c r="G12" s="16">
        <v>3234155</v>
      </c>
      <c r="H12" s="316">
        <f>G12/$G$16*100</f>
        <v>28.134715156620821</v>
      </c>
      <c r="I12" s="291"/>
      <c r="J12" s="291"/>
      <c r="K12" s="165"/>
    </row>
    <row r="13" spans="1:15" s="3" customFormat="1" x14ac:dyDescent="0.25">
      <c r="A13" s="192"/>
      <c r="B13" s="157"/>
      <c r="C13" s="172"/>
      <c r="D13" s="297" t="s">
        <v>75</v>
      </c>
      <c r="E13" s="192"/>
      <c r="F13" s="86">
        <v>2015</v>
      </c>
      <c r="G13" s="16">
        <v>2821603</v>
      </c>
      <c r="H13" s="316">
        <f>G13/$G$16*100</f>
        <v>24.545823156301037</v>
      </c>
      <c r="I13" s="291"/>
      <c r="J13" s="291"/>
      <c r="K13" s="165"/>
    </row>
    <row r="14" spans="1:15" s="3" customFormat="1" x14ac:dyDescent="0.25">
      <c r="A14" s="192"/>
      <c r="B14" s="157"/>
      <c r="C14" s="172"/>
      <c r="D14" s="297" t="s">
        <v>74</v>
      </c>
      <c r="E14" s="192"/>
      <c r="F14" s="86">
        <v>2016</v>
      </c>
      <c r="G14" s="16">
        <v>895621</v>
      </c>
      <c r="H14" s="316">
        <f t="shared" si="0"/>
        <v>7.7912288444084767</v>
      </c>
      <c r="I14" s="291"/>
      <c r="J14" s="291"/>
      <c r="K14" s="165"/>
    </row>
    <row r="15" spans="1:15" s="3" customFormat="1" x14ac:dyDescent="0.25">
      <c r="A15" s="192"/>
      <c r="B15" s="157"/>
      <c r="C15" s="172"/>
      <c r="D15" s="297" t="s">
        <v>73</v>
      </c>
      <c r="E15" s="192"/>
      <c r="F15" s="86">
        <v>2017</v>
      </c>
      <c r="G15" s="16">
        <v>1624262</v>
      </c>
      <c r="H15" s="316">
        <f t="shared" si="0"/>
        <v>14.129857322770011</v>
      </c>
      <c r="I15" s="291"/>
      <c r="J15" s="291"/>
      <c r="K15" s="165"/>
    </row>
    <row r="16" spans="1:15" s="3" customFormat="1" ht="15.75" thickBot="1" x14ac:dyDescent="0.3">
      <c r="A16" s="192"/>
      <c r="B16" s="158"/>
      <c r="C16" s="173"/>
      <c r="D16" s="9"/>
      <c r="E16" s="193"/>
      <c r="F16" s="64" t="s">
        <v>91</v>
      </c>
      <c r="G16" s="65">
        <f>SUM(G6:G15)</f>
        <v>11495247</v>
      </c>
      <c r="H16" s="90"/>
      <c r="I16" s="166"/>
      <c r="J16" s="166"/>
      <c r="K16" s="167"/>
    </row>
    <row r="17" spans="1:11" x14ac:dyDescent="0.25">
      <c r="A17" s="192"/>
      <c r="B17" s="187" t="s">
        <v>72</v>
      </c>
      <c r="C17" s="171" t="s">
        <v>3</v>
      </c>
      <c r="D17" s="295" t="s">
        <v>142</v>
      </c>
      <c r="E17" s="159" t="s">
        <v>90</v>
      </c>
      <c r="F17" s="83" t="s">
        <v>100</v>
      </c>
      <c r="G17" s="84">
        <v>136675</v>
      </c>
      <c r="H17" s="315">
        <f>G17/$G$27*100</f>
        <v>1.1889696672024532</v>
      </c>
      <c r="I17" s="257">
        <v>1</v>
      </c>
      <c r="J17" s="144">
        <v>1</v>
      </c>
      <c r="K17" s="144">
        <v>1</v>
      </c>
    </row>
    <row r="18" spans="1:11" x14ac:dyDescent="0.25">
      <c r="A18" s="192"/>
      <c r="B18" s="188"/>
      <c r="C18" s="172"/>
      <c r="D18" s="296" t="s">
        <v>70</v>
      </c>
      <c r="E18" s="160"/>
      <c r="F18" s="86" t="s">
        <v>102</v>
      </c>
      <c r="G18" s="16">
        <v>371444</v>
      </c>
      <c r="H18" s="316">
        <f t="shared" ref="H18:H26" si="1">G18/$G$27*100</f>
        <v>3.2312833295361116</v>
      </c>
      <c r="I18" s="257"/>
      <c r="J18" s="144"/>
      <c r="K18" s="144"/>
    </row>
    <row r="19" spans="1:11" x14ac:dyDescent="0.25">
      <c r="A19" s="192"/>
      <c r="B19" s="188"/>
      <c r="C19" s="172"/>
      <c r="D19" s="296" t="s">
        <v>69</v>
      </c>
      <c r="E19" s="160"/>
      <c r="F19" s="86" t="s">
        <v>99</v>
      </c>
      <c r="G19" s="16">
        <v>146241</v>
      </c>
      <c r="H19" s="316">
        <f t="shared" si="1"/>
        <v>1.2721866698471116</v>
      </c>
      <c r="I19" s="257"/>
      <c r="J19" s="144"/>
      <c r="K19" s="144"/>
    </row>
    <row r="20" spans="1:11" x14ac:dyDescent="0.25">
      <c r="A20" s="192"/>
      <c r="B20" s="188"/>
      <c r="C20" s="172"/>
      <c r="D20" s="296" t="s">
        <v>68</v>
      </c>
      <c r="E20" s="160"/>
      <c r="F20" s="86" t="s">
        <v>98</v>
      </c>
      <c r="G20" s="16">
        <v>179201</v>
      </c>
      <c r="H20" s="316">
        <f t="shared" si="1"/>
        <v>1.5589138710982025</v>
      </c>
      <c r="I20" s="257"/>
      <c r="J20" s="144"/>
      <c r="K20" s="144"/>
    </row>
    <row r="21" spans="1:11" x14ac:dyDescent="0.25">
      <c r="A21" s="192"/>
      <c r="B21" s="188"/>
      <c r="C21" s="172"/>
      <c r="D21" s="296" t="s">
        <v>67</v>
      </c>
      <c r="E21" s="160"/>
      <c r="F21" s="86" t="s">
        <v>103</v>
      </c>
      <c r="G21" s="16">
        <v>1232007</v>
      </c>
      <c r="H21" s="316">
        <f t="shared" si="1"/>
        <v>10.717533951206095</v>
      </c>
      <c r="I21" s="257"/>
      <c r="J21" s="144"/>
      <c r="K21" s="144"/>
    </row>
    <row r="22" spans="1:11" x14ac:dyDescent="0.25">
      <c r="A22" s="192"/>
      <c r="B22" s="188"/>
      <c r="C22" s="172"/>
      <c r="D22" s="296" t="s">
        <v>66</v>
      </c>
      <c r="E22" s="160"/>
      <c r="F22" s="86" t="s">
        <v>97</v>
      </c>
      <c r="G22" s="16">
        <v>381083</v>
      </c>
      <c r="H22" s="316">
        <f t="shared" si="1"/>
        <v>3.3151353772563565</v>
      </c>
      <c r="I22" s="257"/>
      <c r="J22" s="144"/>
      <c r="K22" s="144"/>
    </row>
    <row r="23" spans="1:11" x14ac:dyDescent="0.25">
      <c r="A23" s="192"/>
      <c r="B23" s="188"/>
      <c r="C23" s="172"/>
      <c r="D23" s="296" t="s">
        <v>65</v>
      </c>
      <c r="E23" s="160"/>
      <c r="F23" s="86" t="s">
        <v>101</v>
      </c>
      <c r="G23" s="16">
        <v>775335</v>
      </c>
      <c r="H23" s="316">
        <f t="shared" si="1"/>
        <v>6.7448311462989876</v>
      </c>
      <c r="I23" s="257"/>
      <c r="J23" s="144"/>
      <c r="K23" s="144"/>
    </row>
    <row r="24" spans="1:11" x14ac:dyDescent="0.25">
      <c r="A24" s="192"/>
      <c r="B24" s="188"/>
      <c r="C24" s="172"/>
      <c r="D24" s="296" t="s">
        <v>64</v>
      </c>
      <c r="E24" s="160"/>
      <c r="F24" s="86" t="s">
        <v>95</v>
      </c>
      <c r="G24" s="16">
        <v>104785</v>
      </c>
      <c r="H24" s="316">
        <f t="shared" si="1"/>
        <v>0.9115506608948899</v>
      </c>
      <c r="I24" s="257"/>
      <c r="J24" s="144"/>
      <c r="K24" s="144"/>
    </row>
    <row r="25" spans="1:11" x14ac:dyDescent="0.25">
      <c r="A25" s="192"/>
      <c r="B25" s="188"/>
      <c r="C25" s="172"/>
      <c r="D25" s="296" t="s">
        <v>63</v>
      </c>
      <c r="E25" s="160"/>
      <c r="F25" s="86" t="s">
        <v>94</v>
      </c>
      <c r="G25" s="16">
        <v>8077763</v>
      </c>
      <c r="H25" s="316">
        <f t="shared" si="1"/>
        <v>70.270460478143704</v>
      </c>
      <c r="I25" s="257"/>
      <c r="J25" s="144"/>
      <c r="K25" s="144"/>
    </row>
    <row r="26" spans="1:11" x14ac:dyDescent="0.25">
      <c r="A26" s="192"/>
      <c r="B26" s="188"/>
      <c r="C26" s="172"/>
      <c r="D26" s="296" t="s">
        <v>62</v>
      </c>
      <c r="E26" s="160"/>
      <c r="F26" s="86" t="s">
        <v>96</v>
      </c>
      <c r="G26" s="16">
        <v>90713</v>
      </c>
      <c r="H26" s="316">
        <f t="shared" si="1"/>
        <v>0.78913484851608673</v>
      </c>
      <c r="I26" s="257"/>
      <c r="J26" s="144"/>
      <c r="K26" s="144"/>
    </row>
    <row r="27" spans="1:11" ht="15.75" thickBot="1" x14ac:dyDescent="0.3">
      <c r="A27" s="192"/>
      <c r="B27" s="188"/>
      <c r="C27" s="172"/>
      <c r="D27" s="296"/>
      <c r="E27" s="160"/>
      <c r="F27" s="51" t="s">
        <v>91</v>
      </c>
      <c r="G27">
        <f>SUM(G17:G26)</f>
        <v>11495247</v>
      </c>
      <c r="H27" s="14"/>
      <c r="I27" s="257"/>
      <c r="J27" s="144"/>
      <c r="K27" s="144"/>
    </row>
    <row r="28" spans="1:11" x14ac:dyDescent="0.25">
      <c r="A28" s="192"/>
      <c r="B28" s="187" t="s">
        <v>60</v>
      </c>
      <c r="C28" s="249" t="s">
        <v>3</v>
      </c>
      <c r="D28" s="296" t="s">
        <v>59</v>
      </c>
      <c r="E28" s="159" t="s">
        <v>90</v>
      </c>
      <c r="F28" s="61" t="s">
        <v>196</v>
      </c>
      <c r="G28" s="4">
        <v>7879</v>
      </c>
      <c r="H28" s="315">
        <f t="shared" ref="H28:H35" si="2">G28/$G$38*100</f>
        <v>6.8541371925283548E-2</v>
      </c>
      <c r="I28" s="259">
        <f>G28+G30+G31+G32+G33+G34+G35</f>
        <v>11495218</v>
      </c>
      <c r="J28" s="151">
        <f>G38</f>
        <v>11495247</v>
      </c>
      <c r="K28" s="254">
        <f>I28/J28*100</f>
        <v>99.99974772181929</v>
      </c>
    </row>
    <row r="29" spans="1:11" x14ac:dyDescent="0.25">
      <c r="A29" s="192"/>
      <c r="B29" s="188"/>
      <c r="C29" s="250"/>
      <c r="D29" s="296" t="s">
        <v>58</v>
      </c>
      <c r="E29" s="160"/>
      <c r="F29" s="62" t="s">
        <v>197</v>
      </c>
      <c r="G29">
        <v>8</v>
      </c>
      <c r="H29" s="316">
        <f t="shared" si="2"/>
        <v>6.959398088618713E-5</v>
      </c>
      <c r="I29" s="259"/>
      <c r="J29" s="151"/>
      <c r="K29" s="255"/>
    </row>
    <row r="30" spans="1:11" x14ac:dyDescent="0.25">
      <c r="A30" s="192"/>
      <c r="B30" s="188"/>
      <c r="C30" s="250"/>
      <c r="D30" s="297" t="s">
        <v>57</v>
      </c>
      <c r="E30" s="160"/>
      <c r="F30" s="15" t="s">
        <v>198</v>
      </c>
      <c r="G30">
        <v>7097567</v>
      </c>
      <c r="H30" s="316">
        <f t="shared" si="2"/>
        <v>61.743492767054079</v>
      </c>
      <c r="I30" s="259"/>
      <c r="J30" s="151"/>
      <c r="K30" s="255"/>
    </row>
    <row r="31" spans="1:11" x14ac:dyDescent="0.25">
      <c r="A31" s="192"/>
      <c r="B31" s="188"/>
      <c r="C31" s="250"/>
      <c r="D31" s="296" t="s">
        <v>56</v>
      </c>
      <c r="E31" s="160"/>
      <c r="F31" s="15" t="s">
        <v>199</v>
      </c>
      <c r="G31">
        <v>10420</v>
      </c>
      <c r="H31" s="316">
        <f t="shared" si="2"/>
        <v>9.0646160104258744E-2</v>
      </c>
      <c r="I31" s="259"/>
      <c r="J31" s="151"/>
      <c r="K31" s="255"/>
    </row>
    <row r="32" spans="1:11" x14ac:dyDescent="0.25">
      <c r="A32" s="192"/>
      <c r="B32" s="188"/>
      <c r="C32" s="250"/>
      <c r="D32" s="297" t="s">
        <v>55</v>
      </c>
      <c r="E32" s="160"/>
      <c r="F32" s="15" t="s">
        <v>200</v>
      </c>
      <c r="G32">
        <v>16759</v>
      </c>
      <c r="H32" s="316">
        <f t="shared" si="2"/>
        <v>0.14579069070895129</v>
      </c>
      <c r="I32" s="259"/>
      <c r="J32" s="151"/>
      <c r="K32" s="255"/>
    </row>
    <row r="33" spans="1:11" x14ac:dyDescent="0.25">
      <c r="A33" s="192"/>
      <c r="B33" s="188"/>
      <c r="C33" s="250"/>
      <c r="D33" s="297" t="s">
        <v>54</v>
      </c>
      <c r="E33" s="160"/>
      <c r="F33" s="15" t="s">
        <v>201</v>
      </c>
      <c r="G33">
        <v>42</v>
      </c>
      <c r="H33" s="316">
        <f t="shared" si="2"/>
        <v>3.6536839965248242E-4</v>
      </c>
      <c r="I33" s="259"/>
      <c r="J33" s="151"/>
      <c r="K33" s="255"/>
    </row>
    <row r="34" spans="1:11" x14ac:dyDescent="0.25">
      <c r="A34" s="192"/>
      <c r="B34" s="188"/>
      <c r="C34" s="250"/>
      <c r="D34" s="297" t="s">
        <v>53</v>
      </c>
      <c r="E34" s="160"/>
      <c r="F34" s="15" t="s">
        <v>202</v>
      </c>
      <c r="G34">
        <v>2176811</v>
      </c>
      <c r="H34" s="316">
        <f t="shared" si="2"/>
        <v>18.936617890855238</v>
      </c>
      <c r="I34" s="259"/>
      <c r="J34" s="151"/>
      <c r="K34" s="255"/>
    </row>
    <row r="35" spans="1:11" x14ac:dyDescent="0.25">
      <c r="A35" s="192"/>
      <c r="B35" s="188"/>
      <c r="C35" s="250"/>
      <c r="D35" s="297" t="s">
        <v>52</v>
      </c>
      <c r="E35" s="160"/>
      <c r="F35" s="15" t="s">
        <v>203</v>
      </c>
      <c r="G35">
        <v>2185740</v>
      </c>
      <c r="H35" s="316">
        <f t="shared" si="2"/>
        <v>19.014293472771833</v>
      </c>
      <c r="I35" s="259"/>
      <c r="J35" s="151"/>
      <c r="K35" s="255"/>
    </row>
    <row r="36" spans="1:11" x14ac:dyDescent="0.25">
      <c r="A36" s="192"/>
      <c r="B36" s="188"/>
      <c r="C36" s="250"/>
      <c r="D36" s="297" t="s">
        <v>51</v>
      </c>
      <c r="E36" s="160"/>
      <c r="F36" t="s">
        <v>317</v>
      </c>
      <c r="G36">
        <v>21</v>
      </c>
      <c r="H36" s="14"/>
      <c r="I36" s="259"/>
      <c r="J36" s="151"/>
      <c r="K36" s="255"/>
    </row>
    <row r="37" spans="1:11" x14ac:dyDescent="0.25">
      <c r="A37" s="192"/>
      <c r="B37" s="188"/>
      <c r="C37" s="250"/>
      <c r="D37" s="297" t="s">
        <v>50</v>
      </c>
      <c r="E37" s="160"/>
      <c r="F37" s="15"/>
      <c r="H37" s="14"/>
      <c r="I37" s="259"/>
      <c r="J37" s="151"/>
      <c r="K37" s="255"/>
    </row>
    <row r="38" spans="1:11" ht="15.75" thickBot="1" x14ac:dyDescent="0.3">
      <c r="A38" s="192"/>
      <c r="B38" s="189"/>
      <c r="C38" s="250"/>
      <c r="D38" s="297" t="s">
        <v>49</v>
      </c>
      <c r="E38" s="160"/>
      <c r="F38" s="15" t="s">
        <v>91</v>
      </c>
      <c r="G38">
        <f>SUM(G28:G37)</f>
        <v>11495247</v>
      </c>
      <c r="H38" s="14"/>
      <c r="I38" s="259"/>
      <c r="J38" s="151"/>
      <c r="K38" s="255"/>
    </row>
    <row r="39" spans="1:11" s="50" customFormat="1" x14ac:dyDescent="0.25">
      <c r="A39" s="192"/>
      <c r="B39" s="345" t="s">
        <v>48</v>
      </c>
      <c r="C39" s="53" t="s">
        <v>1</v>
      </c>
      <c r="D39" s="52" t="s">
        <v>47</v>
      </c>
      <c r="E39" s="346"/>
      <c r="F39" s="215"/>
      <c r="G39" s="215"/>
      <c r="H39" s="215"/>
      <c r="I39" s="215"/>
      <c r="J39" s="215"/>
      <c r="K39" s="347"/>
    </row>
    <row r="40" spans="1:11" s="50" customFormat="1" ht="15.75" thickBot="1" x14ac:dyDescent="0.3">
      <c r="A40" s="192"/>
      <c r="B40" s="348" t="s">
        <v>143</v>
      </c>
      <c r="C40" s="54" t="s">
        <v>1</v>
      </c>
      <c r="D40" s="349" t="s">
        <v>0</v>
      </c>
      <c r="E40" s="350"/>
      <c r="F40" s="351"/>
      <c r="G40" s="351"/>
      <c r="H40" s="351"/>
      <c r="I40" s="351"/>
      <c r="J40" s="351"/>
      <c r="K40" s="190"/>
    </row>
    <row r="41" spans="1:11" ht="15" customHeight="1" x14ac:dyDescent="0.25">
      <c r="A41" s="192"/>
      <c r="B41" s="231" t="s">
        <v>144</v>
      </c>
      <c r="C41" s="159" t="s">
        <v>3</v>
      </c>
      <c r="D41" s="37" t="s">
        <v>145</v>
      </c>
      <c r="E41" s="159" t="s">
        <v>90</v>
      </c>
      <c r="F41" s="61">
        <v>990103</v>
      </c>
      <c r="G41" s="4">
        <v>15429</v>
      </c>
      <c r="H41" s="315">
        <f>G41/$G$54*100</f>
        <v>0.13422069138662268</v>
      </c>
      <c r="I41" s="257">
        <v>1</v>
      </c>
      <c r="J41" s="144">
        <v>1</v>
      </c>
      <c r="K41" s="144">
        <v>1</v>
      </c>
    </row>
    <row r="42" spans="1:11" x14ac:dyDescent="0.25">
      <c r="A42" s="192"/>
      <c r="B42" s="232"/>
      <c r="C42" s="160"/>
      <c r="D42" s="37" t="s">
        <v>146</v>
      </c>
      <c r="E42" s="160"/>
      <c r="F42" s="15"/>
      <c r="H42" s="316">
        <f t="shared" ref="H42:H53" si="3">G42/$G$54*100</f>
        <v>0</v>
      </c>
      <c r="I42" s="257"/>
      <c r="J42" s="144"/>
      <c r="K42" s="144"/>
    </row>
    <row r="43" spans="1:11" x14ac:dyDescent="0.25">
      <c r="A43" s="192"/>
      <c r="B43" s="232"/>
      <c r="C43" s="160"/>
      <c r="D43" s="37" t="s">
        <v>147</v>
      </c>
      <c r="E43" s="160"/>
      <c r="F43" s="15">
        <v>990203</v>
      </c>
      <c r="G43">
        <v>1450267</v>
      </c>
      <c r="H43" s="316">
        <f t="shared" si="3"/>
        <v>12.616231734733493</v>
      </c>
      <c r="I43" s="257"/>
      <c r="J43" s="144"/>
      <c r="K43" s="144"/>
    </row>
    <row r="44" spans="1:11" x14ac:dyDescent="0.25">
      <c r="A44" s="192"/>
      <c r="B44" s="232"/>
      <c r="C44" s="160"/>
      <c r="D44" s="37" t="s">
        <v>148</v>
      </c>
      <c r="E44" s="160"/>
      <c r="F44" s="15">
        <v>990212</v>
      </c>
      <c r="G44">
        <v>1394099</v>
      </c>
      <c r="H44" s="316">
        <f t="shared" si="3"/>
        <v>12.127612394931575</v>
      </c>
      <c r="I44" s="257"/>
      <c r="J44" s="144"/>
      <c r="K44" s="144"/>
    </row>
    <row r="45" spans="1:11" x14ac:dyDescent="0.25">
      <c r="A45" s="192"/>
      <c r="B45" s="232"/>
      <c r="C45" s="160"/>
      <c r="D45" s="37" t="s">
        <v>149</v>
      </c>
      <c r="E45" s="160"/>
      <c r="F45" s="15">
        <v>997101</v>
      </c>
      <c r="G45">
        <v>378798</v>
      </c>
      <c r="H45" s="316">
        <f t="shared" si="3"/>
        <v>3.2952575964657393</v>
      </c>
      <c r="I45" s="257"/>
      <c r="J45" s="144"/>
      <c r="K45" s="144"/>
    </row>
    <row r="46" spans="1:11" x14ac:dyDescent="0.25">
      <c r="A46" s="192"/>
      <c r="B46" s="232"/>
      <c r="C46" s="160"/>
      <c r="D46" s="37" t="s">
        <v>150</v>
      </c>
      <c r="E46" s="160"/>
      <c r="F46" s="15">
        <v>997102</v>
      </c>
      <c r="G46">
        <v>324229</v>
      </c>
      <c r="H46" s="316">
        <f t="shared" si="3"/>
        <v>2.8205483535934461</v>
      </c>
      <c r="I46" s="257"/>
      <c r="J46" s="144"/>
      <c r="K46" s="144"/>
    </row>
    <row r="47" spans="1:11" x14ac:dyDescent="0.25">
      <c r="A47" s="192"/>
      <c r="B47" s="232"/>
      <c r="C47" s="160"/>
      <c r="D47" s="37" t="s">
        <v>151</v>
      </c>
      <c r="E47" s="160"/>
      <c r="F47" s="15">
        <v>997103</v>
      </c>
      <c r="G47">
        <v>1249607</v>
      </c>
      <c r="H47" s="316">
        <f t="shared" si="3"/>
        <v>10.870640709155706</v>
      </c>
      <c r="I47" s="257"/>
      <c r="J47" s="144"/>
      <c r="K47" s="144"/>
    </row>
    <row r="48" spans="1:11" x14ac:dyDescent="0.25">
      <c r="A48" s="192"/>
      <c r="B48" s="232"/>
      <c r="C48" s="160"/>
      <c r="D48" s="37" t="s">
        <v>152</v>
      </c>
      <c r="E48" s="160"/>
      <c r="F48" s="15">
        <v>997104</v>
      </c>
      <c r="G48">
        <v>209296</v>
      </c>
      <c r="H48" s="316">
        <f t="shared" si="3"/>
        <v>1.8207177279444278</v>
      </c>
      <c r="I48" s="257"/>
      <c r="J48" s="144"/>
      <c r="K48" s="144"/>
    </row>
    <row r="49" spans="1:11" x14ac:dyDescent="0.25">
      <c r="A49" s="192"/>
      <c r="B49" s="232"/>
      <c r="C49" s="160"/>
      <c r="D49" s="37" t="s">
        <v>153</v>
      </c>
      <c r="E49" s="160"/>
      <c r="F49" s="15">
        <v>997105</v>
      </c>
      <c r="G49">
        <v>110117</v>
      </c>
      <c r="H49" s="316">
        <f t="shared" si="3"/>
        <v>0.95793504915553362</v>
      </c>
      <c r="I49" s="257"/>
      <c r="J49" s="144"/>
      <c r="K49" s="144"/>
    </row>
    <row r="50" spans="1:11" x14ac:dyDescent="0.25">
      <c r="A50" s="192"/>
      <c r="B50" s="232"/>
      <c r="C50" s="160"/>
      <c r="D50" s="37" t="s">
        <v>154</v>
      </c>
      <c r="E50" s="160"/>
      <c r="F50" s="15"/>
      <c r="H50" s="316">
        <f t="shared" si="3"/>
        <v>0</v>
      </c>
      <c r="I50" s="257"/>
      <c r="J50" s="144"/>
      <c r="K50" s="144"/>
    </row>
    <row r="51" spans="1:11" x14ac:dyDescent="0.25">
      <c r="A51" s="192"/>
      <c r="B51" s="232"/>
      <c r="C51" s="160"/>
      <c r="D51" s="37" t="s">
        <v>155</v>
      </c>
      <c r="E51" s="160"/>
      <c r="F51" s="15">
        <v>997300</v>
      </c>
      <c r="G51">
        <v>2577424</v>
      </c>
      <c r="H51" s="316">
        <f t="shared" si="3"/>
        <v>22.421649573949999</v>
      </c>
      <c r="I51" s="257"/>
      <c r="J51" s="144"/>
      <c r="K51" s="144"/>
    </row>
    <row r="52" spans="1:11" x14ac:dyDescent="0.25">
      <c r="A52" s="192"/>
      <c r="B52" s="232"/>
      <c r="C52" s="160"/>
      <c r="D52" s="37" t="s">
        <v>156</v>
      </c>
      <c r="E52" s="160"/>
      <c r="F52" s="15">
        <v>997301</v>
      </c>
      <c r="G52">
        <v>163190</v>
      </c>
      <c r="H52" s="316">
        <f t="shared" si="3"/>
        <v>1.4196302176021098</v>
      </c>
      <c r="I52" s="257"/>
      <c r="J52" s="144"/>
      <c r="K52" s="144"/>
    </row>
    <row r="53" spans="1:11" x14ac:dyDescent="0.25">
      <c r="A53" s="192"/>
      <c r="B53" s="232"/>
      <c r="C53" s="160"/>
      <c r="D53" s="37" t="s">
        <v>157</v>
      </c>
      <c r="E53" s="160"/>
      <c r="F53" s="15">
        <v>997310</v>
      </c>
      <c r="G53">
        <v>3622791</v>
      </c>
      <c r="H53" s="316">
        <f t="shared" si="3"/>
        <v>31.515555951081346</v>
      </c>
      <c r="I53" s="257"/>
      <c r="J53" s="144"/>
      <c r="K53" s="144"/>
    </row>
    <row r="54" spans="1:11" ht="15.75" thickBot="1" x14ac:dyDescent="0.3">
      <c r="A54" s="192"/>
      <c r="B54" s="233"/>
      <c r="C54" s="161"/>
      <c r="D54" s="37"/>
      <c r="E54" s="161"/>
      <c r="F54" s="12"/>
      <c r="G54" s="5">
        <f>SUM(G41:G53)</f>
        <v>11495247</v>
      </c>
      <c r="H54" s="11"/>
      <c r="I54" s="257"/>
      <c r="J54" s="144"/>
      <c r="K54" s="144"/>
    </row>
    <row r="55" spans="1:11" ht="15" customHeight="1" x14ac:dyDescent="0.25">
      <c r="A55" s="192"/>
      <c r="B55" s="191" t="s">
        <v>158</v>
      </c>
      <c r="C55" s="159" t="s">
        <v>3</v>
      </c>
      <c r="D55" s="4" t="s">
        <v>159</v>
      </c>
      <c r="E55" s="159" t="s">
        <v>90</v>
      </c>
      <c r="F55" s="61">
        <v>1</v>
      </c>
      <c r="G55" s="4">
        <v>11461240</v>
      </c>
      <c r="H55" s="315">
        <f>G55/$G$58*100</f>
        <v>99.704164686500434</v>
      </c>
      <c r="I55" s="146">
        <v>1</v>
      </c>
      <c r="J55" s="143">
        <v>1</v>
      </c>
      <c r="K55" s="143">
        <v>1</v>
      </c>
    </row>
    <row r="56" spans="1:11" x14ac:dyDescent="0.25">
      <c r="A56" s="192"/>
      <c r="B56" s="192"/>
      <c r="C56" s="160"/>
      <c r="D56" t="s">
        <v>160</v>
      </c>
      <c r="E56" s="160"/>
      <c r="F56" s="15">
        <v>2</v>
      </c>
      <c r="G56">
        <v>5418</v>
      </c>
      <c r="H56" s="316">
        <f t="shared" ref="H56:H57" si="4">G56/$G$58*100</f>
        <v>4.7132523555170239E-2</v>
      </c>
      <c r="I56" s="257"/>
      <c r="J56" s="144"/>
      <c r="K56" s="144"/>
    </row>
    <row r="57" spans="1:11" x14ac:dyDescent="0.25">
      <c r="A57" s="192"/>
      <c r="B57" s="192"/>
      <c r="C57" s="160"/>
      <c r="D57" t="s">
        <v>161</v>
      </c>
      <c r="E57" s="160"/>
      <c r="F57" s="15">
        <v>3</v>
      </c>
      <c r="G57">
        <v>28589</v>
      </c>
      <c r="H57" s="316">
        <f t="shared" si="4"/>
        <v>0.24870278994440051</v>
      </c>
      <c r="I57" s="257"/>
      <c r="J57" s="144"/>
      <c r="K57" s="144"/>
    </row>
    <row r="58" spans="1:11" ht="15.75" thickBot="1" x14ac:dyDescent="0.3">
      <c r="A58" s="192"/>
      <c r="B58" s="193"/>
      <c r="C58" s="161"/>
      <c r="D58" s="5"/>
      <c r="E58" s="161"/>
      <c r="F58" s="12"/>
      <c r="G58" s="5">
        <f>SUM(G55:G57)</f>
        <v>11495247</v>
      </c>
      <c r="H58" s="11"/>
      <c r="I58" s="147"/>
      <c r="J58" s="145"/>
      <c r="K58" s="145"/>
    </row>
    <row r="59" spans="1:11" x14ac:dyDescent="0.25">
      <c r="A59" s="192"/>
      <c r="B59" s="251" t="s">
        <v>162</v>
      </c>
      <c r="C59" s="159" t="s">
        <v>3</v>
      </c>
      <c r="D59" s="25" t="s">
        <v>163</v>
      </c>
      <c r="E59" s="159" t="s">
        <v>90</v>
      </c>
      <c r="F59" s="352">
        <v>1</v>
      </c>
      <c r="G59" s="25">
        <v>2530818</v>
      </c>
      <c r="H59" s="72">
        <f>G59/$G$64*100</f>
        <v>22.016212439802292</v>
      </c>
      <c r="I59" s="146">
        <v>1</v>
      </c>
      <c r="J59" s="143">
        <v>1</v>
      </c>
      <c r="K59" s="143">
        <v>1</v>
      </c>
    </row>
    <row r="60" spans="1:11" x14ac:dyDescent="0.25">
      <c r="A60" s="192"/>
      <c r="B60" s="252"/>
      <c r="C60" s="160"/>
      <c r="D60" s="353" t="s">
        <v>164</v>
      </c>
      <c r="E60" s="160"/>
      <c r="F60" s="354">
        <v>2</v>
      </c>
      <c r="G60" s="353">
        <v>3609695</v>
      </c>
      <c r="H60" s="73">
        <f t="shared" ref="H60:H62" si="5">G60/$G$64*100</f>
        <v>31.401630604370656</v>
      </c>
      <c r="I60" s="257"/>
      <c r="J60" s="144"/>
      <c r="K60" s="144"/>
    </row>
    <row r="61" spans="1:11" x14ac:dyDescent="0.25">
      <c r="A61" s="192"/>
      <c r="B61" s="252"/>
      <c r="C61" s="160"/>
      <c r="D61" s="353" t="s">
        <v>165</v>
      </c>
      <c r="E61" s="160"/>
      <c r="F61" s="354">
        <v>3</v>
      </c>
      <c r="G61" s="353">
        <v>5289338</v>
      </c>
      <c r="H61" s="73">
        <f t="shared" si="5"/>
        <v>46.013260959072909</v>
      </c>
      <c r="I61" s="257"/>
      <c r="J61" s="144"/>
      <c r="K61" s="144"/>
    </row>
    <row r="62" spans="1:11" x14ac:dyDescent="0.25">
      <c r="A62" s="192"/>
      <c r="B62" s="252"/>
      <c r="C62" s="160"/>
      <c r="D62" s="353" t="s">
        <v>166</v>
      </c>
      <c r="E62" s="160"/>
      <c r="F62" s="354">
        <v>4</v>
      </c>
      <c r="G62" s="353">
        <v>64629</v>
      </c>
      <c r="H62" s="73">
        <f t="shared" si="5"/>
        <v>0.56222367383667349</v>
      </c>
      <c r="I62" s="257"/>
      <c r="J62" s="144"/>
      <c r="K62" s="144"/>
    </row>
    <row r="63" spans="1:11" x14ac:dyDescent="0.25">
      <c r="A63" s="192"/>
      <c r="B63" s="252"/>
      <c r="C63" s="160"/>
      <c r="D63" s="353" t="s">
        <v>204</v>
      </c>
      <c r="E63" s="160"/>
      <c r="F63" s="354">
        <v>5</v>
      </c>
      <c r="G63" s="353">
        <v>767</v>
      </c>
      <c r="H63" s="73">
        <f>G63/$G$64*100</f>
        <v>6.672322917463191E-3</v>
      </c>
      <c r="I63" s="257"/>
      <c r="J63" s="144"/>
      <c r="K63" s="144"/>
    </row>
    <row r="64" spans="1:11" ht="15.75" thickBot="1" x14ac:dyDescent="0.3">
      <c r="A64" s="192"/>
      <c r="B64" s="253"/>
      <c r="C64" s="161"/>
      <c r="D64" s="26"/>
      <c r="E64" s="161"/>
      <c r="F64" s="355"/>
      <c r="G64" s="26">
        <f>SUM(G59:G63)</f>
        <v>11495247</v>
      </c>
      <c r="H64" s="356"/>
      <c r="I64" s="147"/>
      <c r="J64" s="145"/>
      <c r="K64" s="145"/>
    </row>
    <row r="65" spans="1:11" x14ac:dyDescent="0.25">
      <c r="A65" s="223"/>
      <c r="B65" s="231" t="s">
        <v>167</v>
      </c>
      <c r="C65" s="225" t="s">
        <v>3</v>
      </c>
      <c r="D65" s="4" t="s">
        <v>168</v>
      </c>
      <c r="E65" s="159" t="s">
        <v>90</v>
      </c>
      <c r="F65" s="357">
        <v>0</v>
      </c>
      <c r="G65" s="4">
        <v>6899785</v>
      </c>
      <c r="H65" s="315">
        <f>G65/$G$64*100</f>
        <v>60.022938176100084</v>
      </c>
      <c r="I65" s="143">
        <f>SUM(G66:G70)</f>
        <v>4595462</v>
      </c>
      <c r="J65" s="146">
        <f>G71</f>
        <v>11495247</v>
      </c>
      <c r="K65" s="140">
        <f>I65/J65*100</f>
        <v>39.977061823899909</v>
      </c>
    </row>
    <row r="66" spans="1:11" x14ac:dyDescent="0.25">
      <c r="A66" s="223"/>
      <c r="B66" s="232"/>
      <c r="C66" s="226"/>
      <c r="D66" t="s">
        <v>169</v>
      </c>
      <c r="E66" s="160"/>
      <c r="F66" s="15">
        <v>1</v>
      </c>
      <c r="G66">
        <v>25085</v>
      </c>
      <c r="H66" s="316">
        <f t="shared" ref="H66:H70" si="6">G66/$G$64*100</f>
        <v>0.21822062631625053</v>
      </c>
      <c r="I66" s="144"/>
      <c r="J66" s="257"/>
      <c r="K66" s="141"/>
    </row>
    <row r="67" spans="1:11" x14ac:dyDescent="0.25">
      <c r="A67" s="223"/>
      <c r="B67" s="232"/>
      <c r="C67" s="226"/>
      <c r="D67" t="s">
        <v>170</v>
      </c>
      <c r="E67" s="160"/>
      <c r="F67" s="15">
        <v>2</v>
      </c>
      <c r="G67">
        <v>26958</v>
      </c>
      <c r="H67" s="316">
        <f t="shared" si="6"/>
        <v>0.23451431709122908</v>
      </c>
      <c r="I67" s="144"/>
      <c r="J67" s="257"/>
      <c r="K67" s="141"/>
    </row>
    <row r="68" spans="1:11" x14ac:dyDescent="0.25">
      <c r="A68" s="223"/>
      <c r="B68" s="232"/>
      <c r="C68" s="226"/>
      <c r="D68" t="s">
        <v>171</v>
      </c>
      <c r="E68" s="160"/>
      <c r="F68" s="15">
        <v>3</v>
      </c>
      <c r="G68">
        <v>2488968</v>
      </c>
      <c r="H68" s="316">
        <f t="shared" si="6"/>
        <v>21.652148927291428</v>
      </c>
      <c r="I68" s="144"/>
      <c r="J68" s="257"/>
      <c r="K68" s="141"/>
    </row>
    <row r="69" spans="1:11" x14ac:dyDescent="0.25">
      <c r="A69" s="223"/>
      <c r="B69" s="232"/>
      <c r="C69" s="226"/>
      <c r="D69" t="s">
        <v>172</v>
      </c>
      <c r="E69" s="160"/>
      <c r="F69" s="15">
        <v>4</v>
      </c>
      <c r="G69">
        <v>706</v>
      </c>
      <c r="H69" s="316">
        <f t="shared" si="6"/>
        <v>6.141668813206015E-3</v>
      </c>
      <c r="I69" s="144"/>
      <c r="J69" s="257"/>
      <c r="K69" s="141"/>
    </row>
    <row r="70" spans="1:11" x14ac:dyDescent="0.25">
      <c r="A70" s="223"/>
      <c r="B70" s="232"/>
      <c r="C70" s="226"/>
      <c r="E70" s="160"/>
      <c r="F70" s="15">
        <v>5</v>
      </c>
      <c r="G70">
        <v>2053745</v>
      </c>
      <c r="H70" s="316">
        <f t="shared" si="6"/>
        <v>17.8660362843878</v>
      </c>
      <c r="I70" s="144"/>
      <c r="J70" s="257"/>
      <c r="K70" s="141"/>
    </row>
    <row r="71" spans="1:11" ht="15.75" thickBot="1" x14ac:dyDescent="0.3">
      <c r="A71" s="223"/>
      <c r="B71" s="233"/>
      <c r="C71" s="227"/>
      <c r="D71" s="5"/>
      <c r="E71" s="161"/>
      <c r="F71" s="42" t="s">
        <v>91</v>
      </c>
      <c r="G71" s="5">
        <f>SUM(G65:G70)</f>
        <v>11495247</v>
      </c>
      <c r="H71" s="317"/>
      <c r="I71" s="145"/>
      <c r="J71" s="147"/>
      <c r="K71" s="142"/>
    </row>
    <row r="72" spans="1:11" x14ac:dyDescent="0.25">
      <c r="A72" s="223"/>
      <c r="B72" s="231" t="s">
        <v>16</v>
      </c>
      <c r="C72" s="225" t="s">
        <v>15</v>
      </c>
      <c r="D72" s="159" t="s">
        <v>253</v>
      </c>
      <c r="E72" s="159" t="s">
        <v>90</v>
      </c>
      <c r="F72" s="239" t="s">
        <v>246</v>
      </c>
      <c r="G72" s="240"/>
      <c r="H72" s="241"/>
      <c r="K72" s="73"/>
    </row>
    <row r="73" spans="1:11" x14ac:dyDescent="0.25">
      <c r="A73" s="223"/>
      <c r="B73" s="232"/>
      <c r="C73" s="226"/>
      <c r="D73" s="160"/>
      <c r="E73" s="160"/>
      <c r="F73" s="15" t="s">
        <v>238</v>
      </c>
      <c r="G73">
        <v>3361233</v>
      </c>
      <c r="H73" s="316">
        <f>G73/$G$71*100</f>
        <v>29.240198144502681</v>
      </c>
      <c r="K73" s="358"/>
    </row>
    <row r="74" spans="1:11" x14ac:dyDescent="0.25">
      <c r="A74" s="223"/>
      <c r="B74" s="232"/>
      <c r="C74" s="226"/>
      <c r="D74" s="160"/>
      <c r="E74" s="160"/>
      <c r="F74" s="15" t="s">
        <v>237</v>
      </c>
      <c r="G74">
        <v>2278834</v>
      </c>
      <c r="H74" s="316">
        <f t="shared" ref="H74:H83" si="7">G74/$G$71*100</f>
        <v>19.824141229849172</v>
      </c>
      <c r="K74" s="358"/>
    </row>
    <row r="75" spans="1:11" x14ac:dyDescent="0.25">
      <c r="A75" s="223"/>
      <c r="B75" s="232"/>
      <c r="C75" s="226"/>
      <c r="D75" s="160"/>
      <c r="E75" s="160"/>
      <c r="F75" s="15">
        <v>0</v>
      </c>
      <c r="G75">
        <v>2807252</v>
      </c>
      <c r="H75" s="316">
        <f t="shared" si="7"/>
        <v>24.420980253838824</v>
      </c>
      <c r="K75" s="358"/>
    </row>
    <row r="76" spans="1:11" x14ac:dyDescent="0.25">
      <c r="A76" s="223"/>
      <c r="B76" s="232"/>
      <c r="C76" s="226"/>
      <c r="D76" s="160"/>
      <c r="E76" s="160"/>
      <c r="F76" s="15" t="s">
        <v>251</v>
      </c>
      <c r="G76">
        <v>1106159</v>
      </c>
      <c r="H76" s="316">
        <f t="shared" si="7"/>
        <v>9.6227510378854841</v>
      </c>
      <c r="K76" s="358"/>
    </row>
    <row r="77" spans="1:11" x14ac:dyDescent="0.25">
      <c r="A77" s="223"/>
      <c r="B77" s="232"/>
      <c r="C77" s="226"/>
      <c r="D77" s="160"/>
      <c r="E77" s="160"/>
      <c r="F77" s="15" t="s">
        <v>250</v>
      </c>
      <c r="G77">
        <v>510343</v>
      </c>
      <c r="H77" s="316">
        <f t="shared" si="7"/>
        <v>4.4396001234249249</v>
      </c>
      <c r="K77" s="358"/>
    </row>
    <row r="78" spans="1:11" x14ac:dyDescent="0.25">
      <c r="A78" s="223"/>
      <c r="B78" s="232"/>
      <c r="C78" s="226"/>
      <c r="D78" s="160"/>
      <c r="E78" s="160"/>
      <c r="F78" s="15" t="s">
        <v>235</v>
      </c>
      <c r="G78">
        <v>295699</v>
      </c>
      <c r="H78" s="316">
        <f t="shared" si="7"/>
        <v>2.5723588192580813</v>
      </c>
      <c r="K78" s="358"/>
    </row>
    <row r="79" spans="1:11" x14ac:dyDescent="0.25">
      <c r="A79" s="223"/>
      <c r="B79" s="232"/>
      <c r="C79" s="226"/>
      <c r="D79" s="160"/>
      <c r="E79" s="160"/>
      <c r="F79" s="15" t="s">
        <v>236</v>
      </c>
      <c r="G79">
        <v>226841</v>
      </c>
      <c r="H79" s="316">
        <f t="shared" si="7"/>
        <v>1.9733460272754471</v>
      </c>
      <c r="K79" s="358"/>
    </row>
    <row r="80" spans="1:11" x14ac:dyDescent="0.25">
      <c r="A80" s="223"/>
      <c r="B80" s="232"/>
      <c r="C80" s="226"/>
      <c r="D80" s="160"/>
      <c r="E80" s="160"/>
      <c r="F80" s="15" t="s">
        <v>243</v>
      </c>
      <c r="G80">
        <v>142745</v>
      </c>
      <c r="H80" s="316">
        <f t="shared" si="7"/>
        <v>1.2417741001998479</v>
      </c>
      <c r="K80" s="73"/>
    </row>
    <row r="81" spans="1:11" x14ac:dyDescent="0.25">
      <c r="A81" s="223"/>
      <c r="B81" s="232"/>
      <c r="C81" s="226"/>
      <c r="D81" s="160"/>
      <c r="E81" s="160"/>
      <c r="F81" s="15" t="s">
        <v>252</v>
      </c>
      <c r="G81">
        <v>216456</v>
      </c>
      <c r="H81" s="316">
        <f t="shared" si="7"/>
        <v>1.8830043408375654</v>
      </c>
      <c r="K81" s="73"/>
    </row>
    <row r="82" spans="1:11" x14ac:dyDescent="0.25">
      <c r="A82" s="223"/>
      <c r="B82" s="232"/>
      <c r="C82" s="226"/>
      <c r="D82" s="160"/>
      <c r="E82" s="160"/>
      <c r="F82" s="15" t="s">
        <v>318</v>
      </c>
      <c r="G82">
        <v>70559</v>
      </c>
      <c r="H82" s="316">
        <f t="shared" si="7"/>
        <v>0.6138102121685598</v>
      </c>
      <c r="K82" s="73"/>
    </row>
    <row r="83" spans="1:11" ht="15.75" thickBot="1" x14ac:dyDescent="0.3">
      <c r="A83" s="223"/>
      <c r="B83" s="233"/>
      <c r="C83" s="227"/>
      <c r="D83" s="161"/>
      <c r="E83" s="161"/>
      <c r="F83" s="42" t="s">
        <v>91</v>
      </c>
      <c r="G83" s="5">
        <f>SUM(G73:G82)</f>
        <v>11016121</v>
      </c>
      <c r="H83" s="316">
        <f t="shared" si="7"/>
        <v>95.831964289240588</v>
      </c>
      <c r="K83" s="73"/>
    </row>
    <row r="84" spans="1:11" x14ac:dyDescent="0.25">
      <c r="A84" s="192"/>
      <c r="B84" s="231" t="s">
        <v>173</v>
      </c>
      <c r="C84" s="225" t="s">
        <v>15</v>
      </c>
      <c r="D84" s="159" t="s">
        <v>15</v>
      </c>
      <c r="E84" s="83" t="s">
        <v>212</v>
      </c>
      <c r="F84" s="48">
        <v>0</v>
      </c>
      <c r="G84" s="84"/>
      <c r="H84" s="85"/>
      <c r="I84" s="77"/>
      <c r="J84" s="70"/>
      <c r="K84" s="74"/>
    </row>
    <row r="85" spans="1:11" x14ac:dyDescent="0.25">
      <c r="A85" s="192"/>
      <c r="B85" s="232"/>
      <c r="C85" s="226"/>
      <c r="D85" s="160"/>
      <c r="E85" s="86" t="s">
        <v>213</v>
      </c>
      <c r="F85" s="341">
        <v>1</v>
      </c>
      <c r="G85" s="16"/>
      <c r="H85" s="87"/>
      <c r="I85" s="78"/>
      <c r="K85" s="75"/>
    </row>
    <row r="86" spans="1:11" x14ac:dyDescent="0.25">
      <c r="A86" s="192"/>
      <c r="B86" s="232"/>
      <c r="C86" s="226"/>
      <c r="D86" s="160"/>
      <c r="E86" s="86" t="s">
        <v>214</v>
      </c>
      <c r="F86" s="341">
        <v>1</v>
      </c>
      <c r="G86" s="16"/>
      <c r="H86" s="87"/>
      <c r="I86" s="78"/>
      <c r="K86" s="75"/>
    </row>
    <row r="87" spans="1:11" x14ac:dyDescent="0.25">
      <c r="A87" s="192"/>
      <c r="B87" s="232"/>
      <c r="C87" s="226"/>
      <c r="D87" s="160"/>
      <c r="E87" s="86" t="s">
        <v>215</v>
      </c>
      <c r="F87" s="341">
        <v>10576</v>
      </c>
      <c r="G87" s="16"/>
      <c r="H87" s="87"/>
      <c r="I87" s="78"/>
      <c r="K87" s="75"/>
    </row>
    <row r="88" spans="1:11" x14ac:dyDescent="0.25">
      <c r="A88" s="192"/>
      <c r="B88" s="232"/>
      <c r="C88" s="226"/>
      <c r="D88" s="160"/>
      <c r="E88" s="86" t="s">
        <v>216</v>
      </c>
      <c r="F88" s="341">
        <v>58100</v>
      </c>
      <c r="G88" s="16"/>
      <c r="H88" s="87"/>
      <c r="I88" s="78"/>
      <c r="K88" s="75"/>
    </row>
    <row r="89" spans="1:11" ht="15.75" thickBot="1" x14ac:dyDescent="0.3">
      <c r="A89" s="192"/>
      <c r="B89" s="233"/>
      <c r="C89" s="227"/>
      <c r="D89" s="161"/>
      <c r="E89" s="88" t="s">
        <v>217</v>
      </c>
      <c r="F89" s="49">
        <v>17160000</v>
      </c>
      <c r="G89" s="5"/>
      <c r="H89" s="11"/>
      <c r="I89" s="79"/>
      <c r="J89" s="71"/>
      <c r="K89" s="76"/>
    </row>
  </sheetData>
  <mergeCells count="59">
    <mergeCell ref="B72:B83"/>
    <mergeCell ref="C72:C83"/>
    <mergeCell ref="D72:D83"/>
    <mergeCell ref="E72:E83"/>
    <mergeCell ref="F72:H72"/>
    <mergeCell ref="B84:B89"/>
    <mergeCell ref="C84:C89"/>
    <mergeCell ref="D84:D89"/>
    <mergeCell ref="B65:B71"/>
    <mergeCell ref="C65:C71"/>
    <mergeCell ref="E65:E71"/>
    <mergeCell ref="I65:I71"/>
    <mergeCell ref="J65:J71"/>
    <mergeCell ref="K65:K71"/>
    <mergeCell ref="B59:B64"/>
    <mergeCell ref="C59:C64"/>
    <mergeCell ref="E59:E64"/>
    <mergeCell ref="I59:I64"/>
    <mergeCell ref="J59:J64"/>
    <mergeCell ref="K59:K64"/>
    <mergeCell ref="B55:B58"/>
    <mergeCell ref="C55:C58"/>
    <mergeCell ref="E55:E58"/>
    <mergeCell ref="I55:I58"/>
    <mergeCell ref="J55:J58"/>
    <mergeCell ref="K55:K58"/>
    <mergeCell ref="J28:J38"/>
    <mergeCell ref="K28:K38"/>
    <mergeCell ref="E39:K39"/>
    <mergeCell ref="E40:K40"/>
    <mergeCell ref="B41:B54"/>
    <mergeCell ref="C41:C54"/>
    <mergeCell ref="E41:E54"/>
    <mergeCell ref="I41:I54"/>
    <mergeCell ref="J41:J54"/>
    <mergeCell ref="K41:K54"/>
    <mergeCell ref="K6:K16"/>
    <mergeCell ref="B17:B27"/>
    <mergeCell ref="C17:C27"/>
    <mergeCell ref="E17:E27"/>
    <mergeCell ref="I17:I27"/>
    <mergeCell ref="J17:J27"/>
    <mergeCell ref="K17:K27"/>
    <mergeCell ref="A6:A89"/>
    <mergeCell ref="B6:B16"/>
    <mergeCell ref="C6:C16"/>
    <mergeCell ref="E6:E16"/>
    <mergeCell ref="I6:I16"/>
    <mergeCell ref="J6:J16"/>
    <mergeCell ref="B28:B38"/>
    <mergeCell ref="C28:C38"/>
    <mergeCell ref="E28:E38"/>
    <mergeCell ref="I28:I38"/>
    <mergeCell ref="A1:O2"/>
    <mergeCell ref="A3:D4"/>
    <mergeCell ref="E3:H4"/>
    <mergeCell ref="I3:O3"/>
    <mergeCell ref="I4:K4"/>
    <mergeCell ref="L4:O4"/>
  </mergeCell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BD SISPRO</vt:lpstr>
      <vt:lpstr>BD AC</vt:lpstr>
      <vt:lpstr>BD US</vt:lpstr>
      <vt:lpstr>BD AP</vt:lpstr>
      <vt:lpstr>BD AC_08-17</vt:lpstr>
      <vt:lpstr>BD US_08-17</vt:lpstr>
      <vt:lpstr>BD AP_08-17</vt:lpstr>
      <vt:lpstr>BD APFiltrado_08-17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</dc:creator>
  <cp:lastModifiedBy>FER BARRIGA</cp:lastModifiedBy>
  <dcterms:created xsi:type="dcterms:W3CDTF">2019-12-05T18:59:04Z</dcterms:created>
  <dcterms:modified xsi:type="dcterms:W3CDTF">2020-08-15T22:20:26Z</dcterms:modified>
</cp:coreProperties>
</file>