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nuelito/TRABAJO FINAL ESPECIALIZACION/"/>
    </mc:Choice>
  </mc:AlternateContent>
  <xr:revisionPtr revIDLastSave="0" documentId="13_ncr:1_{819B0842-69F8-D440-AE61-727E9CBAC12F}" xr6:coauthVersionLast="46" xr6:coauthVersionMax="46" xr10:uidLastSave="{00000000-0000-0000-0000-000000000000}"/>
  <bookViews>
    <workbookView xWindow="0" yWindow="500" windowWidth="23260" windowHeight="12700" activeTab="4" xr2:uid="{00000000-000D-0000-FFFF-FFFF00000000}"/>
  </bookViews>
  <sheets>
    <sheet name="AEREO" sheetId="1" r:id="rId1"/>
    <sheet name="MARITIMO" sheetId="3" r:id="rId2"/>
    <sheet name="COURIER" sheetId="4" r:id="rId3"/>
    <sheet name="TERRESTRE" sheetId="6" r:id="rId4"/>
    <sheet name="GENERAL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3" l="1"/>
  <c r="F10" i="3"/>
  <c r="F11" i="3"/>
  <c r="F12" i="3"/>
  <c r="F13" i="3"/>
  <c r="G12" i="3"/>
  <c r="G11" i="3"/>
  <c r="F3" i="3"/>
  <c r="F4" i="3"/>
  <c r="F5" i="3"/>
  <c r="F6" i="3"/>
  <c r="F7" i="3"/>
  <c r="F8" i="3"/>
  <c r="F9" i="3"/>
  <c r="F2" i="3"/>
  <c r="G8" i="3"/>
  <c r="G7" i="3"/>
  <c r="G4" i="3"/>
  <c r="G3" i="3"/>
  <c r="B20" i="3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" i="1"/>
  <c r="E24" i="1"/>
  <c r="B25" i="1" l="1"/>
  <c r="B26" i="1" s="1"/>
  <c r="B28" i="1" s="1"/>
</calcChain>
</file>

<file path=xl/sharedStrings.xml><?xml version="1.0" encoding="utf-8"?>
<sst xmlns="http://schemas.openxmlformats.org/spreadsheetml/2006/main" count="467" uniqueCount="80">
  <si>
    <t>AEROPUERTO</t>
  </si>
  <si>
    <t>LAX</t>
  </si>
  <si>
    <t>+100 KGS</t>
  </si>
  <si>
    <t>+300 KGS</t>
  </si>
  <si>
    <t>+500 KGS</t>
  </si>
  <si>
    <t>+1000 KGS</t>
  </si>
  <si>
    <t>CANTIDAD</t>
  </si>
  <si>
    <t>VALOR (USD) X KG</t>
  </si>
  <si>
    <t>JFK</t>
  </si>
  <si>
    <t>TXL</t>
  </si>
  <si>
    <t>CDG</t>
  </si>
  <si>
    <t>NRT</t>
  </si>
  <si>
    <t>CANTIDAD KGS</t>
  </si>
  <si>
    <t>PRECIO A USAR</t>
  </si>
  <si>
    <t>TOTAL USD</t>
  </si>
  <si>
    <t>TASA DE CAMBIO</t>
  </si>
  <si>
    <t>TOTAL COP</t>
  </si>
  <si>
    <t>LAX = Los Angeles
JFK = Nueva York
TXL = Berlín
CDG = París
NRT = Tokio</t>
  </si>
  <si>
    <t>20kgs</t>
  </si>
  <si>
    <t>40kgs</t>
  </si>
  <si>
    <t>60kgs</t>
  </si>
  <si>
    <t>PUERTO</t>
  </si>
  <si>
    <t>CAFÉ VERDE</t>
  </si>
  <si>
    <t>HAMBURGO</t>
  </si>
  <si>
    <t>BUSAN/YOKOHAMA</t>
  </si>
  <si>
    <t>TIPO</t>
  </si>
  <si>
    <t>CONSOLIDADO</t>
  </si>
  <si>
    <t>EXCLUSIVO</t>
  </si>
  <si>
    <t>LOS ANGELES</t>
  </si>
  <si>
    <t>VALOR (USD)</t>
  </si>
  <si>
    <t>CANTIDAD (TON)</t>
  </si>
  <si>
    <t>CANTIDAD TON</t>
  </si>
  <si>
    <t xml:space="preserve">Cifras expresadas en Dolares americanos USD </t>
  </si>
  <si>
    <t>IP* International priority  Tiempo de transito  2-3 dias habiles</t>
  </si>
  <si>
    <t xml:space="preserve">IE * International Economy tiempo de transito 4-6 dias habiles </t>
  </si>
  <si>
    <t>VALOR (USD) IP</t>
  </si>
  <si>
    <t>VALOR (USD) IE</t>
  </si>
  <si>
    <t>AEREO</t>
  </si>
  <si>
    <t>MARITIMO CONSOLIDADO</t>
  </si>
  <si>
    <t>MARITIIMO EXCLUSIVO</t>
  </si>
  <si>
    <t>COURIER</t>
  </si>
  <si>
    <t>CANTIDAD (KGS)</t>
  </si>
  <si>
    <t>VALOR (USD x KG)</t>
  </si>
  <si>
    <t>Traslado MDE-BOG: USD 0,25 x Kg
Champion: USD 30,00
Aerolínea: USD 30,00
Inspecciones: USD 25,00
Manejo: USD 55,00
Traslados: USD 65,00
Seguro: USD 75,00
Doc Aduana COL: USD 85,00 
Contribución cafetera: USD 0,08</t>
  </si>
  <si>
    <t>Columna1</t>
  </si>
  <si>
    <t>Columna2</t>
  </si>
  <si>
    <t>AEROPUERTO ORIGEN</t>
  </si>
  <si>
    <t>AEROPUERTO DESTINO</t>
  </si>
  <si>
    <t>BOG</t>
  </si>
  <si>
    <t>PUERTO ORIGEN</t>
  </si>
  <si>
    <t>PUERTO DESTINO</t>
  </si>
  <si>
    <t>CARTAGENA</t>
  </si>
  <si>
    <t>BUENAVENTURA</t>
  </si>
  <si>
    <t>DESTINO</t>
  </si>
  <si>
    <t>ORIGEN</t>
  </si>
  <si>
    <t>MDE</t>
  </si>
  <si>
    <t>4 a 6</t>
  </si>
  <si>
    <t>TIEMPO TRANSITO (DIAS)</t>
  </si>
  <si>
    <t>2 a 3 / 4 a 6</t>
  </si>
  <si>
    <t>11,75 / 9,65</t>
  </si>
  <si>
    <t>11,5 / 9,43</t>
  </si>
  <si>
    <t>10,15 / 8,3</t>
  </si>
  <si>
    <t>17,15 / 14,2</t>
  </si>
  <si>
    <t>16,65 / 13,8</t>
  </si>
  <si>
    <t>14,87 / 12,4</t>
  </si>
  <si>
    <t>17,15 / 14,15</t>
  </si>
  <si>
    <t>22,8 / 18,6</t>
  </si>
  <si>
    <t>22,05 / 18,08</t>
  </si>
  <si>
    <t>19,92 / 16,4</t>
  </si>
  <si>
    <t>MEDELLÍN</t>
  </si>
  <si>
    <t>TIPO DE VEHICULO</t>
  </si>
  <si>
    <t>Mula (Hasta 34Ton)</t>
  </si>
  <si>
    <t>Sencillo (Hasta 10Ton)</t>
  </si>
  <si>
    <t>Turbo (Hasta 5Ton)</t>
  </si>
  <si>
    <t>Valor COP x KG</t>
  </si>
  <si>
    <t>RIONEGRO</t>
  </si>
  <si>
    <t>Carro (Hasta 100kgs)</t>
  </si>
  <si>
    <t>Camioneta ( Hasta 1Ton)</t>
  </si>
  <si>
    <t>TERRESTRE</t>
  </si>
  <si>
    <t>MARITIMO EXCLUSIVO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</si>
</sst>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* #,##0_-;\-&quot;$&quot;* #,##0_-;_-&quot;$&quot;* &quot;-&quot;_-;_-@_-"/>
    <numFmt numFmtId="164" formatCode="&quot;$&quot;#,##0"/>
    <numFmt numFmtId="165" formatCode="&quot;$&quot;#,##0.00"/>
  </numFmts>
  <fonts count="1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4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65" fontId="3" fillId="0" borderId="0" xfId="0" applyNumberFormat="1" applyFont="1"/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8" fillId="0" borderId="0" xfId="0" applyFont="1"/>
    <xf numFmtId="0" fontId="9" fillId="0" borderId="0" xfId="0" applyFont="1"/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quotePrefix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16" fontId="1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16" fontId="0" fillId="0" borderId="0" xfId="0" applyNumberForma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7" fillId="0" borderId="0" xfId="0" applyFont="1" applyBorder="1" applyAlignment="1">
      <alignment horizontal="center"/>
    </xf>
  </cellXfs>
  <cellStyles count="2">
    <cellStyle name="Currency [0]" xfId="1" builtinId="7"/>
    <cellStyle name="Normal" xfId="0" builtinId="0"/>
  </cellStyles>
  <dxfs count="40">
    <dxf>
      <numFmt numFmtId="164" formatCode="&quot;$&quot;#,##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06EA8DB-3762-4E42-BE53-64A35BB8C94F}" name="Tabla4" displayName="Tabla4" ref="A1:G21" totalsRowShown="0" headerRowDxfId="39" dataDxfId="38">
  <autoFilter ref="A1:G21" xr:uid="{EA5399B6-D5C5-4ADB-BDDB-BF9B28A43286}"/>
  <tableColumns count="7">
    <tableColumn id="8" xr3:uid="{4CC043FC-D45D-814C-B9C6-2C7056CE47C5}" name="AEROPUERTO ORIGEN" dataDxfId="37"/>
    <tableColumn id="1" xr3:uid="{495A7279-726C-4E87-B753-A0478D397EF1}" name="AEROPUERTO DESTINO" dataDxfId="36"/>
    <tableColumn id="9" xr3:uid="{FA1B3254-23F9-7D49-9DAB-492BE44E442A}" name="TIEMPO TRANSITO (DIAS)" dataDxfId="35"/>
    <tableColumn id="2" xr3:uid="{05354721-8C65-4EE1-AE78-8441A69D16C2}" name="CANTIDAD" dataDxfId="34"/>
    <tableColumn id="3" xr3:uid="{FADBE2B4-C783-457C-8240-BCA9CCA2D442}" name="Columna1" dataDxfId="33"/>
    <tableColumn id="4" xr3:uid="{F3446B22-A2C8-4A8D-ADC9-AFFB42EAFA77}" name="Columna2" dataDxfId="32">
      <calculatedColumnFormula>B2&amp;E2</calculatedColumnFormula>
    </tableColumn>
    <tableColumn id="5" xr3:uid="{99DEBC8B-4918-46FC-840B-8C8CB8798BC5}" name="VALOR (USD) X KG" dataDxfId="3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668C10D-BF26-441D-AAB8-0C8BF92ECDD7}" name="Tabla6" displayName="Tabla6" ref="A1:G13" totalsRowShown="0" headerRowDxfId="30" dataDxfId="29">
  <autoFilter ref="A1:G13" xr:uid="{04D7D98B-E2B4-434E-9850-682F3D28833A}"/>
  <tableColumns count="7">
    <tableColumn id="6" xr3:uid="{2841A48C-4A1B-1841-990C-C5C0309471C1}" name="PUERTO ORIGEN" dataDxfId="28"/>
    <tableColumn id="1" xr3:uid="{245CC2B6-E490-4F98-AA33-7698F25B7930}" name="PUERTO DESTINO" dataDxfId="27"/>
    <tableColumn id="2" xr3:uid="{8F10C8C3-B8FE-4C4B-AE9A-08F331F72CC6}" name="TIPO" dataDxfId="26"/>
    <tableColumn id="7" xr3:uid="{0717E069-303A-4946-8315-9D42AA328136}" name="TIEMPO TRANSITO (DIAS)" dataDxfId="25"/>
    <tableColumn id="3" xr3:uid="{DA03D69A-987E-4397-BB63-6C922CBC7FAA}" name="CANTIDAD (TON)" dataDxfId="24"/>
    <tableColumn id="4" xr3:uid="{B3038E5A-CEFB-410A-8513-1864362B8CA0}" name="Columna1" dataDxfId="23"/>
    <tableColumn id="5" xr3:uid="{22B23A84-840D-4017-80E8-429CA6DD0701}" name="VALOR (USD)" dataDxfId="2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3644E30-D915-47AF-81D4-CFFB4827BE26}" name="Tabla7" displayName="Tabla7" ref="A2:F17" totalsRowShown="0" headerRowDxfId="21" dataDxfId="20">
  <autoFilter ref="A2:F17" xr:uid="{5A1A2887-EA85-47C0-9571-C55332654AD5}"/>
  <tableColumns count="6">
    <tableColumn id="5" xr3:uid="{312C2757-74DF-694B-80A9-B03797231424}" name="ORIGEN" dataDxfId="19"/>
    <tableColumn id="1" xr3:uid="{D146A44F-7C3D-46BD-AA17-2E6B5A788B40}" name="DESTINO" dataDxfId="18"/>
    <tableColumn id="2" xr3:uid="{442D51D6-061E-4CAB-989F-2A2CE882B3E1}" name="CANTIDAD" dataDxfId="17"/>
    <tableColumn id="3" xr3:uid="{B250F421-C584-4E96-8C64-DBA902C85A7F}" name="VALOR (USD) IP" dataDxfId="16"/>
    <tableColumn id="4" xr3:uid="{AF08AA09-8645-42C1-9FA3-67046BBBCE71}" name="VALOR (USD) IE" dataDxfId="15"/>
    <tableColumn id="6" xr3:uid="{F3A74FD8-4AED-0241-ABD7-D6DF42905D20}" name="TIEMPO TRANSITO (DIAS)" dataDxfId="14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AA4988F-E655-0342-8C79-FBB35426099E}" name="Table2" displayName="Table2" ref="A1:D9" totalsRowShown="0" headerRowDxfId="13" dataDxfId="12">
  <autoFilter ref="A1:D9" xr:uid="{2C4FB492-949E-EF45-A077-DD8D90F9F571}"/>
  <tableColumns count="4">
    <tableColumn id="1" xr3:uid="{4DE69A6C-40A8-B146-AAD0-1C44095C1927}" name="ORIGEN" dataDxfId="11"/>
    <tableColumn id="2" xr3:uid="{BC457A5F-14B3-014E-940D-C7861D91097A}" name="DESTINO" dataDxfId="10"/>
    <tableColumn id="3" xr3:uid="{F75791ED-FA14-FF43-A51C-BBC6FB6C107A}" name="TIPO DE VEHICULO" dataDxfId="9"/>
    <tableColumn id="4" xr3:uid="{DA988BE7-BE9A-A341-9963-16BABFF40253}" name="Valor COP x KG" dataDxfId="8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2B2811-53C4-F84F-92D5-2F2807BFCE57}" name="Table1" displayName="Table1" ref="A1:F56" totalsRowShown="0" headerRowDxfId="7" dataDxfId="6">
  <autoFilter ref="A1:F56" xr:uid="{B409AAE9-A7F4-0743-90D2-1C78DD9A8D40}"/>
  <tableColumns count="6">
    <tableColumn id="1" xr3:uid="{B741B3C2-6841-B048-86C9-E0B48571E487}" name="TIPO" dataDxfId="5"/>
    <tableColumn id="2" xr3:uid="{DFABF6E6-B644-C84B-A464-05BCC042C6BE}" name="ORIGEN" dataDxfId="4"/>
    <tableColumn id="3" xr3:uid="{E677EFA8-2826-8E47-BD57-235C8AFE5271}" name="DESTINO" dataDxfId="3"/>
    <tableColumn id="4" xr3:uid="{C052874E-213E-0841-A428-FB383952CFDF}" name="TIEMPO TRANSITO (DIAS)" dataDxfId="2"/>
    <tableColumn id="5" xr3:uid="{BBD22599-BCA5-B44B-BBBE-DA4D997CBB34}" name="CANTIDAD (KGS)" dataDxfId="1"/>
    <tableColumn id="6" xr3:uid="{51A779F5-1248-A841-A3F2-2AA9182A6DA3}" name="VALOR (USD x KG)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</sheetPr>
  <dimension ref="A1:I28"/>
  <sheetViews>
    <sheetView showGridLines="0" zoomScale="120" zoomScaleNormal="120" workbookViewId="0">
      <selection activeCell="I12" sqref="I12:I16"/>
    </sheetView>
  </sheetViews>
  <sheetFormatPr baseColWidth="10" defaultColWidth="11.1640625" defaultRowHeight="15" x14ac:dyDescent="0.2"/>
  <cols>
    <col min="1" max="1" width="13.6640625" style="1" bestFit="1" customWidth="1"/>
    <col min="2" max="2" width="14.5" style="1" customWidth="1"/>
    <col min="3" max="3" width="20" style="1" bestFit="1" customWidth="1"/>
    <col min="4" max="4" width="8.6640625" style="1" customWidth="1"/>
    <col min="5" max="6" width="14" style="1" hidden="1" customWidth="1"/>
    <col min="7" max="7" width="19.83203125" style="1" bestFit="1" customWidth="1"/>
    <col min="8" max="8" width="10.6640625" style="1" customWidth="1"/>
    <col min="9" max="9" width="33.6640625" style="1" customWidth="1"/>
    <col min="10" max="16384" width="11.1640625" style="1"/>
  </cols>
  <sheetData>
    <row r="1" spans="1:9" ht="16.25" customHeight="1" x14ac:dyDescent="0.2">
      <c r="A1" s="19" t="s">
        <v>46</v>
      </c>
      <c r="B1" s="19" t="s">
        <v>47</v>
      </c>
      <c r="C1" s="19" t="s">
        <v>57</v>
      </c>
      <c r="D1" s="19" t="s">
        <v>6</v>
      </c>
      <c r="E1" s="19" t="s">
        <v>44</v>
      </c>
      <c r="F1" s="19" t="s">
        <v>45</v>
      </c>
      <c r="G1" s="19" t="s">
        <v>7</v>
      </c>
      <c r="I1" s="39" t="s">
        <v>43</v>
      </c>
    </row>
    <row r="2" spans="1:9" x14ac:dyDescent="0.2">
      <c r="A2" s="28" t="s">
        <v>48</v>
      </c>
      <c r="B2" s="20" t="s">
        <v>1</v>
      </c>
      <c r="C2" s="30" t="s">
        <v>56</v>
      </c>
      <c r="D2" s="21" t="s">
        <v>2</v>
      </c>
      <c r="E2" s="21">
        <v>100</v>
      </c>
      <c r="F2" s="21" t="str">
        <f t="shared" ref="F2:F21" si="0">B2&amp;E2</f>
        <v>LAX100</v>
      </c>
      <c r="G2" s="22">
        <v>2.2000000000000002</v>
      </c>
      <c r="I2" s="40"/>
    </row>
    <row r="3" spans="1:9" x14ac:dyDescent="0.2">
      <c r="A3" s="28" t="s">
        <v>48</v>
      </c>
      <c r="B3" s="20" t="s">
        <v>1</v>
      </c>
      <c r="C3" s="30" t="s">
        <v>56</v>
      </c>
      <c r="D3" s="21" t="s">
        <v>3</v>
      </c>
      <c r="E3" s="21">
        <v>300</v>
      </c>
      <c r="F3" s="21" t="str">
        <f t="shared" si="0"/>
        <v>LAX300</v>
      </c>
      <c r="G3" s="22">
        <v>2.1</v>
      </c>
      <c r="I3" s="40"/>
    </row>
    <row r="4" spans="1:9" x14ac:dyDescent="0.2">
      <c r="A4" s="28" t="s">
        <v>48</v>
      </c>
      <c r="B4" s="20" t="s">
        <v>1</v>
      </c>
      <c r="C4" s="30" t="s">
        <v>56</v>
      </c>
      <c r="D4" s="21" t="s">
        <v>4</v>
      </c>
      <c r="E4" s="21">
        <v>500</v>
      </c>
      <c r="F4" s="21" t="str">
        <f t="shared" si="0"/>
        <v>LAX500</v>
      </c>
      <c r="G4" s="22">
        <v>1.9</v>
      </c>
      <c r="I4" s="40"/>
    </row>
    <row r="5" spans="1:9" x14ac:dyDescent="0.2">
      <c r="A5" s="28" t="s">
        <v>48</v>
      </c>
      <c r="B5" s="20" t="s">
        <v>1</v>
      </c>
      <c r="C5" s="30" t="s">
        <v>56</v>
      </c>
      <c r="D5" s="21" t="s">
        <v>5</v>
      </c>
      <c r="E5" s="21">
        <v>1000</v>
      </c>
      <c r="F5" s="21" t="str">
        <f t="shared" si="0"/>
        <v>LAX1000</v>
      </c>
      <c r="G5" s="22">
        <v>1.8</v>
      </c>
      <c r="I5" s="40"/>
    </row>
    <row r="6" spans="1:9" x14ac:dyDescent="0.2">
      <c r="A6" s="28" t="s">
        <v>48</v>
      </c>
      <c r="B6" s="20" t="s">
        <v>8</v>
      </c>
      <c r="C6" s="30" t="s">
        <v>56</v>
      </c>
      <c r="D6" s="21" t="s">
        <v>2</v>
      </c>
      <c r="E6" s="21">
        <v>100</v>
      </c>
      <c r="F6" s="21" t="str">
        <f t="shared" si="0"/>
        <v>JFK100</v>
      </c>
      <c r="G6" s="22">
        <v>2.2000000000000002</v>
      </c>
      <c r="I6" s="40"/>
    </row>
    <row r="7" spans="1:9" x14ac:dyDescent="0.2">
      <c r="A7" s="28" t="s">
        <v>48</v>
      </c>
      <c r="B7" s="20" t="s">
        <v>8</v>
      </c>
      <c r="C7" s="30" t="s">
        <v>56</v>
      </c>
      <c r="D7" s="21" t="s">
        <v>3</v>
      </c>
      <c r="E7" s="21">
        <v>300</v>
      </c>
      <c r="F7" s="21" t="str">
        <f t="shared" si="0"/>
        <v>JFK300</v>
      </c>
      <c r="G7" s="22">
        <v>2.1</v>
      </c>
      <c r="I7" s="40"/>
    </row>
    <row r="8" spans="1:9" x14ac:dyDescent="0.2">
      <c r="A8" s="28" t="s">
        <v>48</v>
      </c>
      <c r="B8" s="20" t="s">
        <v>8</v>
      </c>
      <c r="C8" s="30" t="s">
        <v>56</v>
      </c>
      <c r="D8" s="21" t="s">
        <v>4</v>
      </c>
      <c r="E8" s="21">
        <v>500</v>
      </c>
      <c r="F8" s="21" t="str">
        <f t="shared" si="0"/>
        <v>JFK500</v>
      </c>
      <c r="G8" s="22">
        <v>1.9</v>
      </c>
      <c r="I8" s="40"/>
    </row>
    <row r="9" spans="1:9" x14ac:dyDescent="0.2">
      <c r="A9" s="28" t="s">
        <v>48</v>
      </c>
      <c r="B9" s="20" t="s">
        <v>8</v>
      </c>
      <c r="C9" s="30" t="s">
        <v>56</v>
      </c>
      <c r="D9" s="21" t="s">
        <v>5</v>
      </c>
      <c r="E9" s="21">
        <v>1000</v>
      </c>
      <c r="F9" s="21" t="str">
        <f t="shared" si="0"/>
        <v>JFK1000</v>
      </c>
      <c r="G9" s="22">
        <v>1.8</v>
      </c>
      <c r="I9" s="40"/>
    </row>
    <row r="10" spans="1:9" x14ac:dyDescent="0.2">
      <c r="A10" s="28" t="s">
        <v>48</v>
      </c>
      <c r="B10" s="20" t="s">
        <v>9</v>
      </c>
      <c r="C10" s="30" t="s">
        <v>56</v>
      </c>
      <c r="D10" s="23" t="s">
        <v>2</v>
      </c>
      <c r="E10" s="21">
        <v>100</v>
      </c>
      <c r="F10" s="21" t="str">
        <f t="shared" si="0"/>
        <v>TXL100</v>
      </c>
      <c r="G10" s="22">
        <v>3.1</v>
      </c>
      <c r="I10" s="2"/>
    </row>
    <row r="11" spans="1:9" x14ac:dyDescent="0.2">
      <c r="A11" s="28" t="s">
        <v>48</v>
      </c>
      <c r="B11" s="20" t="s">
        <v>9</v>
      </c>
      <c r="C11" s="30" t="s">
        <v>56</v>
      </c>
      <c r="D11" s="23" t="s">
        <v>3</v>
      </c>
      <c r="E11" s="21">
        <v>300</v>
      </c>
      <c r="F11" s="21" t="str">
        <f t="shared" si="0"/>
        <v>TXL300</v>
      </c>
      <c r="G11" s="22">
        <v>3</v>
      </c>
      <c r="I11" s="2"/>
    </row>
    <row r="12" spans="1:9" x14ac:dyDescent="0.2">
      <c r="A12" s="28" t="s">
        <v>48</v>
      </c>
      <c r="B12" s="20" t="s">
        <v>9</v>
      </c>
      <c r="C12" s="30" t="s">
        <v>56</v>
      </c>
      <c r="D12" s="24" t="s">
        <v>4</v>
      </c>
      <c r="E12" s="21">
        <v>500</v>
      </c>
      <c r="F12" s="21" t="str">
        <f t="shared" si="0"/>
        <v>TXL500</v>
      </c>
      <c r="G12" s="22">
        <v>2.7</v>
      </c>
      <c r="I12" s="41" t="s">
        <v>17</v>
      </c>
    </row>
    <row r="13" spans="1:9" x14ac:dyDescent="0.2">
      <c r="A13" s="28" t="s">
        <v>48</v>
      </c>
      <c r="B13" s="20" t="s">
        <v>9</v>
      </c>
      <c r="C13" s="30" t="s">
        <v>56</v>
      </c>
      <c r="D13" s="23" t="s">
        <v>5</v>
      </c>
      <c r="E13" s="21">
        <v>1000</v>
      </c>
      <c r="F13" s="21" t="str">
        <f t="shared" si="0"/>
        <v>TXL1000</v>
      </c>
      <c r="G13" s="22">
        <v>2.65</v>
      </c>
      <c r="I13" s="42"/>
    </row>
    <row r="14" spans="1:9" x14ac:dyDescent="0.2">
      <c r="A14" s="28" t="s">
        <v>48</v>
      </c>
      <c r="B14" s="20" t="s">
        <v>10</v>
      </c>
      <c r="C14" s="30" t="s">
        <v>56</v>
      </c>
      <c r="D14" s="23" t="s">
        <v>2</v>
      </c>
      <c r="E14" s="21">
        <v>100</v>
      </c>
      <c r="F14" s="21" t="str">
        <f t="shared" si="0"/>
        <v>CDG100</v>
      </c>
      <c r="G14" s="22">
        <v>3</v>
      </c>
      <c r="I14" s="42"/>
    </row>
    <row r="15" spans="1:9" x14ac:dyDescent="0.2">
      <c r="A15" s="28" t="s">
        <v>48</v>
      </c>
      <c r="B15" s="20" t="s">
        <v>10</v>
      </c>
      <c r="C15" s="30" t="s">
        <v>56</v>
      </c>
      <c r="D15" s="23" t="s">
        <v>3</v>
      </c>
      <c r="E15" s="21">
        <v>300</v>
      </c>
      <c r="F15" s="21" t="str">
        <f t="shared" si="0"/>
        <v>CDG300</v>
      </c>
      <c r="G15" s="22">
        <v>2.9</v>
      </c>
      <c r="I15" s="42"/>
    </row>
    <row r="16" spans="1:9" x14ac:dyDescent="0.2">
      <c r="A16" s="28" t="s">
        <v>48</v>
      </c>
      <c r="B16" s="20" t="s">
        <v>10</v>
      </c>
      <c r="C16" s="30" t="s">
        <v>56</v>
      </c>
      <c r="D16" s="24" t="s">
        <v>4</v>
      </c>
      <c r="E16" s="21">
        <v>500</v>
      </c>
      <c r="F16" s="21" t="str">
        <f t="shared" si="0"/>
        <v>CDG500</v>
      </c>
      <c r="G16" s="22">
        <v>2.7</v>
      </c>
      <c r="I16" s="42"/>
    </row>
    <row r="17" spans="1:9" x14ac:dyDescent="0.2">
      <c r="A17" s="28" t="s">
        <v>48</v>
      </c>
      <c r="B17" s="20" t="s">
        <v>10</v>
      </c>
      <c r="C17" s="30" t="s">
        <v>56</v>
      </c>
      <c r="D17" s="23" t="s">
        <v>5</v>
      </c>
      <c r="E17" s="21">
        <v>1000</v>
      </c>
      <c r="F17" s="21" t="str">
        <f t="shared" si="0"/>
        <v>CDG1000</v>
      </c>
      <c r="G17" s="22">
        <v>2.6</v>
      </c>
    </row>
    <row r="18" spans="1:9" x14ac:dyDescent="0.2">
      <c r="A18" s="28" t="s">
        <v>48</v>
      </c>
      <c r="B18" s="20" t="s">
        <v>11</v>
      </c>
      <c r="C18" s="30" t="s">
        <v>56</v>
      </c>
      <c r="D18" s="23" t="s">
        <v>2</v>
      </c>
      <c r="E18" s="21">
        <v>100</v>
      </c>
      <c r="F18" s="21" t="str">
        <f t="shared" si="0"/>
        <v>NRT100</v>
      </c>
      <c r="G18" s="22">
        <v>3.1</v>
      </c>
    </row>
    <row r="19" spans="1:9" x14ac:dyDescent="0.2">
      <c r="A19" s="28" t="s">
        <v>48</v>
      </c>
      <c r="B19" s="20" t="s">
        <v>11</v>
      </c>
      <c r="C19" s="30" t="s">
        <v>56</v>
      </c>
      <c r="D19" s="23" t="s">
        <v>3</v>
      </c>
      <c r="E19" s="21">
        <v>300</v>
      </c>
      <c r="F19" s="21" t="str">
        <f t="shared" si="0"/>
        <v>NRT300</v>
      </c>
      <c r="G19" s="22">
        <v>3</v>
      </c>
      <c r="I19" s="17"/>
    </row>
    <row r="20" spans="1:9" x14ac:dyDescent="0.2">
      <c r="A20" s="28" t="s">
        <v>48</v>
      </c>
      <c r="B20" s="20" t="s">
        <v>11</v>
      </c>
      <c r="C20" s="30" t="s">
        <v>56</v>
      </c>
      <c r="D20" s="24" t="s">
        <v>4</v>
      </c>
      <c r="E20" s="21">
        <v>500</v>
      </c>
      <c r="F20" s="21" t="str">
        <f t="shared" si="0"/>
        <v>NRT500</v>
      </c>
      <c r="G20" s="22">
        <v>2.7</v>
      </c>
    </row>
    <row r="21" spans="1:9" x14ac:dyDescent="0.2">
      <c r="A21" s="28" t="s">
        <v>48</v>
      </c>
      <c r="B21" s="20" t="s">
        <v>11</v>
      </c>
      <c r="C21" s="30" t="s">
        <v>56</v>
      </c>
      <c r="D21" s="23" t="s">
        <v>5</v>
      </c>
      <c r="E21" s="21">
        <v>1000</v>
      </c>
      <c r="F21" s="21" t="str">
        <f t="shared" si="0"/>
        <v>NRT1000</v>
      </c>
      <c r="G21" s="22">
        <v>2.65</v>
      </c>
    </row>
    <row r="23" spans="1:9" x14ac:dyDescent="0.2">
      <c r="A23" s="10" t="s">
        <v>0</v>
      </c>
      <c r="B23" s="3" t="s">
        <v>9</v>
      </c>
      <c r="C23" s="6"/>
      <c r="D23" s="6"/>
    </row>
    <row r="24" spans="1:9" x14ac:dyDescent="0.2">
      <c r="A24" s="10" t="s">
        <v>12</v>
      </c>
      <c r="B24" s="3">
        <v>350</v>
      </c>
      <c r="E24" s="6">
        <f>IF(B24&lt;300,100,IF(B24&lt;500,300,IF(B24&lt;1000,500,1000)))</f>
        <v>300</v>
      </c>
    </row>
    <row r="25" spans="1:9" x14ac:dyDescent="0.2">
      <c r="A25" s="10" t="s">
        <v>13</v>
      </c>
      <c r="B25" s="13">
        <f>VLOOKUP($B$23&amp;$E$24,$F$2:$G$21,2,0)</f>
        <v>3</v>
      </c>
      <c r="C25" s="7"/>
      <c r="D25" s="7"/>
    </row>
    <row r="26" spans="1:9" x14ac:dyDescent="0.2">
      <c r="A26" s="10" t="s">
        <v>14</v>
      </c>
      <c r="B26" s="11">
        <f>(B24*B25)+(B24*0.25)+365</f>
        <v>1502.5</v>
      </c>
      <c r="C26" s="8"/>
      <c r="D26" s="8"/>
    </row>
    <row r="27" spans="1:9" x14ac:dyDescent="0.2">
      <c r="A27" s="10" t="s">
        <v>15</v>
      </c>
      <c r="B27" s="5">
        <v>3550</v>
      </c>
      <c r="C27" s="9"/>
      <c r="D27" s="9"/>
    </row>
    <row r="28" spans="1:9" x14ac:dyDescent="0.2">
      <c r="A28" s="10" t="s">
        <v>16</v>
      </c>
      <c r="B28" s="12">
        <f>B26*B27</f>
        <v>5333875</v>
      </c>
      <c r="C28" s="9"/>
      <c r="D28" s="9"/>
    </row>
  </sheetData>
  <mergeCells count="2">
    <mergeCell ref="I1:I9"/>
    <mergeCell ref="I12:I16"/>
  </mergeCells>
  <dataValidations count="1">
    <dataValidation type="list" allowBlank="1" showInputMessage="1" showErrorMessage="1" sqref="B23:D23" xr:uid="{00000000-0002-0000-0000-000000000000}">
      <formula1>"LAX,JFK,TXL,CDG,NRT"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"/>
  <sheetViews>
    <sheetView showGridLines="0" zoomScale="120" zoomScaleNormal="120" workbookViewId="0">
      <selection activeCell="E4" sqref="E4"/>
    </sheetView>
  </sheetViews>
  <sheetFormatPr baseColWidth="10" defaultColWidth="11.1640625" defaultRowHeight="15" x14ac:dyDescent="0.2"/>
  <cols>
    <col min="1" max="1" width="15.6640625" style="1" bestFit="1" customWidth="1"/>
    <col min="2" max="2" width="21" style="1" customWidth="1"/>
    <col min="3" max="4" width="15.5" style="1" customWidth="1"/>
    <col min="5" max="5" width="18.83203125" style="1" bestFit="1" customWidth="1"/>
    <col min="6" max="6" width="30" style="1" hidden="1" customWidth="1"/>
    <col min="7" max="16384" width="11.1640625" style="1"/>
  </cols>
  <sheetData>
    <row r="1" spans="1:7" ht="16.25" customHeight="1" x14ac:dyDescent="0.2">
      <c r="A1" s="19" t="s">
        <v>49</v>
      </c>
      <c r="B1" s="19" t="s">
        <v>50</v>
      </c>
      <c r="C1" s="19" t="s">
        <v>25</v>
      </c>
      <c r="D1" s="19" t="s">
        <v>57</v>
      </c>
      <c r="E1" s="19" t="s">
        <v>30</v>
      </c>
      <c r="F1" s="19" t="s">
        <v>44</v>
      </c>
      <c r="G1" s="19" t="s">
        <v>29</v>
      </c>
    </row>
    <row r="2" spans="1:7" x14ac:dyDescent="0.2">
      <c r="A2" s="28" t="s">
        <v>51</v>
      </c>
      <c r="B2" s="20" t="s">
        <v>23</v>
      </c>
      <c r="C2" s="20" t="s">
        <v>26</v>
      </c>
      <c r="D2" s="20">
        <v>25</v>
      </c>
      <c r="E2" s="21">
        <v>1</v>
      </c>
      <c r="F2" s="21" t="str">
        <f>B2&amp;C2&amp;E2</f>
        <v>HAMBURGOCONSOLIDADO1</v>
      </c>
      <c r="G2" s="22">
        <v>1173.1300000000001</v>
      </c>
    </row>
    <row r="3" spans="1:7" x14ac:dyDescent="0.2">
      <c r="A3" s="28" t="s">
        <v>51</v>
      </c>
      <c r="B3" s="20" t="s">
        <v>23</v>
      </c>
      <c r="C3" s="20" t="s">
        <v>26</v>
      </c>
      <c r="D3" s="20">
        <v>25</v>
      </c>
      <c r="E3" s="21">
        <v>2.5</v>
      </c>
      <c r="F3" s="21" t="str">
        <f t="shared" ref="F3:F13" si="0">B3&amp;C3&amp;E3</f>
        <v>HAMBURGOCONSOLIDADO2,5</v>
      </c>
      <c r="G3" s="22">
        <f>210*E3+80+50*E3+40+10*E3+25+100+35+100+97.22+6.94+22.22+27.78+222.22+50+96.74</f>
        <v>1578.1200000000001</v>
      </c>
    </row>
    <row r="4" spans="1:7" x14ac:dyDescent="0.2">
      <c r="A4" s="28" t="s">
        <v>51</v>
      </c>
      <c r="B4" s="20" t="s">
        <v>23</v>
      </c>
      <c r="C4" s="20" t="s">
        <v>26</v>
      </c>
      <c r="D4" s="20">
        <v>25</v>
      </c>
      <c r="E4" s="21">
        <v>5</v>
      </c>
      <c r="F4" s="21" t="str">
        <f t="shared" si="0"/>
        <v>HAMBURGOCONSOLIDADO5</v>
      </c>
      <c r="G4" s="22">
        <f>210*E4+80+50*E4+40+10*E4+25+100+35+100+97.22+6.94+22.22+27.78+222.22+50+96.74</f>
        <v>2253.12</v>
      </c>
    </row>
    <row r="5" spans="1:7" x14ac:dyDescent="0.2">
      <c r="A5" s="28" t="s">
        <v>51</v>
      </c>
      <c r="B5" s="20" t="s">
        <v>23</v>
      </c>
      <c r="C5" s="20" t="s">
        <v>27</v>
      </c>
      <c r="D5" s="20">
        <v>20</v>
      </c>
      <c r="E5" s="21">
        <v>20</v>
      </c>
      <c r="F5" s="21" t="str">
        <f t="shared" si="0"/>
        <v>HAMBURGOEXCLUSIVO20</v>
      </c>
      <c r="G5" s="22">
        <v>2563.0100000000002</v>
      </c>
    </row>
    <row r="6" spans="1:7" x14ac:dyDescent="0.2">
      <c r="A6" s="28" t="s">
        <v>52</v>
      </c>
      <c r="B6" s="20" t="s">
        <v>24</v>
      </c>
      <c r="C6" s="20" t="s">
        <v>26</v>
      </c>
      <c r="D6" s="20">
        <v>45</v>
      </c>
      <c r="E6" s="21">
        <v>1</v>
      </c>
      <c r="F6" s="21" t="str">
        <f t="shared" si="0"/>
        <v>BUSAN/YOKOHAMACONSOLIDADO1</v>
      </c>
      <c r="G6" s="22">
        <v>1143.1300000000001</v>
      </c>
    </row>
    <row r="7" spans="1:7" x14ac:dyDescent="0.2">
      <c r="A7" s="28" t="s">
        <v>52</v>
      </c>
      <c r="B7" s="20" t="s">
        <v>24</v>
      </c>
      <c r="C7" s="20" t="s">
        <v>26</v>
      </c>
      <c r="D7" s="20">
        <v>45</v>
      </c>
      <c r="E7" s="21">
        <v>2.5</v>
      </c>
      <c r="F7" s="21" t="str">
        <f t="shared" si="0"/>
        <v>BUSAN/YOKOHAMACONSOLIDADO2,5</v>
      </c>
      <c r="G7" s="22">
        <f>180*E7+80+50*E7+40+10*E7+25+100+35+100+97.22+6.94+22.22+27.78+222.22+50+96.74</f>
        <v>1503.1200000000001</v>
      </c>
    </row>
    <row r="8" spans="1:7" x14ac:dyDescent="0.2">
      <c r="A8" s="28" t="s">
        <v>52</v>
      </c>
      <c r="B8" s="20" t="s">
        <v>24</v>
      </c>
      <c r="C8" s="20" t="s">
        <v>26</v>
      </c>
      <c r="D8" s="20">
        <v>45</v>
      </c>
      <c r="E8" s="21">
        <v>5</v>
      </c>
      <c r="F8" s="21" t="str">
        <f t="shared" si="0"/>
        <v>BUSAN/YOKOHAMACONSOLIDADO5</v>
      </c>
      <c r="G8" s="22">
        <f>180*E8+80+50*E8+40+10*E8+25+100+35+100+97.22+6.94+22.22+27.78+222.22+50+96.74</f>
        <v>2103.12</v>
      </c>
    </row>
    <row r="9" spans="1:7" x14ac:dyDescent="0.2">
      <c r="A9" s="28" t="s">
        <v>52</v>
      </c>
      <c r="B9" s="20" t="s">
        <v>24</v>
      </c>
      <c r="C9" s="20" t="s">
        <v>27</v>
      </c>
      <c r="D9" s="20">
        <v>25</v>
      </c>
      <c r="E9" s="21">
        <v>20</v>
      </c>
      <c r="F9" s="21" t="str">
        <f t="shared" si="0"/>
        <v>BUSAN/YOKOHAMAEXCLUSIVO20</v>
      </c>
      <c r="G9" s="22">
        <v>1813.01</v>
      </c>
    </row>
    <row r="10" spans="1:7" x14ac:dyDescent="0.2">
      <c r="A10" s="28" t="s">
        <v>51</v>
      </c>
      <c r="B10" s="20" t="s">
        <v>28</v>
      </c>
      <c r="C10" s="20" t="s">
        <v>26</v>
      </c>
      <c r="D10" s="20">
        <v>27</v>
      </c>
      <c r="E10" s="21">
        <v>1</v>
      </c>
      <c r="F10" s="21" t="str">
        <f t="shared" si="0"/>
        <v>LOS ANGELESCONSOLIDADO1</v>
      </c>
      <c r="G10" s="22">
        <v>1263.1300000000001</v>
      </c>
    </row>
    <row r="11" spans="1:7" x14ac:dyDescent="0.2">
      <c r="A11" s="28" t="s">
        <v>51</v>
      </c>
      <c r="B11" s="20" t="s">
        <v>28</v>
      </c>
      <c r="C11" s="20" t="s">
        <v>26</v>
      </c>
      <c r="D11" s="20">
        <v>27</v>
      </c>
      <c r="E11" s="21">
        <v>2.5</v>
      </c>
      <c r="F11" s="21" t="str">
        <f t="shared" si="0"/>
        <v>LOS ANGELESCONSOLIDADO2,5</v>
      </c>
      <c r="G11" s="22">
        <f>300*Tabla6[[#This Row],[CANTIDAD (TON)]]+80+50*Tabla6[[#This Row],[CANTIDAD (TON)]]+40+10*Tabla6[[#This Row],[CANTIDAD (TON)]]+125+35+100+97.22+6.94+22.22+27.78+222.22+50+96.74</f>
        <v>1803.1200000000001</v>
      </c>
    </row>
    <row r="12" spans="1:7" x14ac:dyDescent="0.2">
      <c r="A12" s="28" t="s">
        <v>51</v>
      </c>
      <c r="B12" s="20" t="s">
        <v>28</v>
      </c>
      <c r="C12" s="20" t="s">
        <v>26</v>
      </c>
      <c r="D12" s="20">
        <v>27</v>
      </c>
      <c r="E12" s="21">
        <v>5</v>
      </c>
      <c r="F12" s="21" t="str">
        <f t="shared" si="0"/>
        <v>LOS ANGELESCONSOLIDADO5</v>
      </c>
      <c r="G12" s="22">
        <f>300*Tabla6[[#This Row],[CANTIDAD (TON)]]+80+50*Tabla6[[#This Row],[CANTIDAD (TON)]]+40+10*Tabla6[[#This Row],[CANTIDAD (TON)]]+125+35+100+97.22+6.94+22.22+27.78+222.22+50+96.74</f>
        <v>2703.1199999999994</v>
      </c>
    </row>
    <row r="13" spans="1:7" x14ac:dyDescent="0.2">
      <c r="A13" s="28" t="s">
        <v>51</v>
      </c>
      <c r="B13" s="20" t="s">
        <v>28</v>
      </c>
      <c r="C13" s="20" t="s">
        <v>27</v>
      </c>
      <c r="D13" s="20">
        <v>11</v>
      </c>
      <c r="E13" s="21">
        <v>20</v>
      </c>
      <c r="F13" s="21" t="str">
        <f t="shared" si="0"/>
        <v>LOS ANGELESEXCLUSIVO20</v>
      </c>
      <c r="G13" s="22">
        <v>2813.01</v>
      </c>
    </row>
    <row r="15" spans="1:7" x14ac:dyDescent="0.2">
      <c r="A15" s="10" t="s">
        <v>21</v>
      </c>
      <c r="B15" s="3" t="s">
        <v>28</v>
      </c>
    </row>
    <row r="16" spans="1:7" x14ac:dyDescent="0.2">
      <c r="A16" s="10" t="s">
        <v>25</v>
      </c>
      <c r="B16" s="3" t="s">
        <v>27</v>
      </c>
    </row>
    <row r="17" spans="1:6" x14ac:dyDescent="0.2">
      <c r="A17" s="10" t="s">
        <v>31</v>
      </c>
      <c r="B17" s="3">
        <v>20</v>
      </c>
      <c r="C17" s="4"/>
      <c r="D17" s="4"/>
      <c r="E17" s="4"/>
      <c r="F17" s="17"/>
    </row>
    <row r="18" spans="1:6" x14ac:dyDescent="0.2">
      <c r="A18" s="10" t="s">
        <v>14</v>
      </c>
      <c r="B18" s="13">
        <f>VLOOKUP(B15&amp;B16&amp;B17,F2:G13,2,0)</f>
        <v>2813.01</v>
      </c>
    </row>
    <row r="19" spans="1:6" x14ac:dyDescent="0.2">
      <c r="A19" s="10" t="s">
        <v>15</v>
      </c>
      <c r="B19" s="5">
        <v>3600</v>
      </c>
    </row>
    <row r="20" spans="1:6" x14ac:dyDescent="0.2">
      <c r="A20" s="10" t="s">
        <v>16</v>
      </c>
      <c r="B20" s="12">
        <f>B18*B19</f>
        <v>10126836</v>
      </c>
    </row>
  </sheetData>
  <dataValidations count="3">
    <dataValidation type="list" allowBlank="1" showInputMessage="1" showErrorMessage="1" sqref="B15" xr:uid="{00000000-0002-0000-0100-000000000000}">
      <formula1>"HAMBURGO,BUSAN/YOKOHAMA,LOS ANGELES"</formula1>
    </dataValidation>
    <dataValidation type="list" allowBlank="1" showInputMessage="1" showErrorMessage="1" sqref="B16" xr:uid="{00000000-0002-0000-0100-000001000000}">
      <formula1>"CONSOLIDADO,EXCLUSIVO"</formula1>
    </dataValidation>
    <dataValidation type="list" allowBlank="1" showInputMessage="1" showErrorMessage="1" sqref="B17" xr:uid="{00000000-0002-0000-0100-000002000000}">
      <formula1>"1,2.5,5,20"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249977111117893"/>
  </sheetPr>
  <dimension ref="A1:I21"/>
  <sheetViews>
    <sheetView showGridLines="0" zoomScale="120" zoomScaleNormal="120" workbookViewId="0">
      <selection activeCell="K13" sqref="K13"/>
    </sheetView>
  </sheetViews>
  <sheetFormatPr baseColWidth="10" defaultRowHeight="16" x14ac:dyDescent="0.2"/>
  <cols>
    <col min="1" max="1" width="13" customWidth="1"/>
    <col min="3" max="3" width="14.6640625" bestFit="1" customWidth="1"/>
    <col min="4" max="4" width="17.83203125" bestFit="1" customWidth="1"/>
    <col min="5" max="5" width="17.6640625" bestFit="1" customWidth="1"/>
    <col min="6" max="6" width="25.1640625" bestFit="1" customWidth="1"/>
  </cols>
  <sheetData>
    <row r="1" spans="1:9" x14ac:dyDescent="0.2">
      <c r="A1" s="44" t="s">
        <v>22</v>
      </c>
      <c r="B1" s="44"/>
      <c r="C1" s="44"/>
      <c r="D1" s="14"/>
    </row>
    <row r="2" spans="1:9" x14ac:dyDescent="0.2">
      <c r="A2" s="25" t="s">
        <v>54</v>
      </c>
      <c r="B2" s="25" t="s">
        <v>53</v>
      </c>
      <c r="C2" s="25" t="s">
        <v>6</v>
      </c>
      <c r="D2" s="25" t="s">
        <v>35</v>
      </c>
      <c r="E2" s="25" t="s">
        <v>36</v>
      </c>
      <c r="F2" s="25" t="s">
        <v>57</v>
      </c>
    </row>
    <row r="3" spans="1:9" ht="16" customHeight="1" x14ac:dyDescent="0.2">
      <c r="A3" s="29" t="s">
        <v>55</v>
      </c>
      <c r="B3" s="26" t="s">
        <v>1</v>
      </c>
      <c r="C3" s="27" t="s">
        <v>18</v>
      </c>
      <c r="D3" s="34">
        <v>235</v>
      </c>
      <c r="E3" s="34">
        <v>193</v>
      </c>
      <c r="F3" s="29" t="s">
        <v>58</v>
      </c>
      <c r="H3" s="43" t="s">
        <v>17</v>
      </c>
      <c r="I3" s="43"/>
    </row>
    <row r="4" spans="1:9" x14ac:dyDescent="0.2">
      <c r="A4" s="29" t="s">
        <v>55</v>
      </c>
      <c r="B4" s="26" t="s">
        <v>1</v>
      </c>
      <c r="C4" s="27" t="s">
        <v>19</v>
      </c>
      <c r="D4" s="34">
        <v>460</v>
      </c>
      <c r="E4" s="34">
        <v>377</v>
      </c>
      <c r="F4" s="29" t="s">
        <v>58</v>
      </c>
      <c r="H4" s="43"/>
      <c r="I4" s="43"/>
    </row>
    <row r="5" spans="1:9" x14ac:dyDescent="0.2">
      <c r="A5" s="29" t="s">
        <v>55</v>
      </c>
      <c r="B5" s="26" t="s">
        <v>1</v>
      </c>
      <c r="C5" s="27" t="s">
        <v>20</v>
      </c>
      <c r="D5" s="34">
        <v>609</v>
      </c>
      <c r="E5" s="34">
        <v>498</v>
      </c>
      <c r="F5" s="29" t="s">
        <v>58</v>
      </c>
      <c r="H5" s="43"/>
      <c r="I5" s="43"/>
    </row>
    <row r="6" spans="1:9" x14ac:dyDescent="0.2">
      <c r="A6" s="29" t="s">
        <v>55</v>
      </c>
      <c r="B6" s="26" t="s">
        <v>8</v>
      </c>
      <c r="C6" s="27" t="s">
        <v>18</v>
      </c>
      <c r="D6" s="34">
        <v>235</v>
      </c>
      <c r="E6" s="34">
        <v>193</v>
      </c>
      <c r="F6" s="29" t="s">
        <v>58</v>
      </c>
      <c r="H6" s="43"/>
      <c r="I6" s="43"/>
    </row>
    <row r="7" spans="1:9" x14ac:dyDescent="0.2">
      <c r="A7" s="29" t="s">
        <v>55</v>
      </c>
      <c r="B7" s="26" t="s">
        <v>8</v>
      </c>
      <c r="C7" s="27" t="s">
        <v>19</v>
      </c>
      <c r="D7" s="34">
        <v>460</v>
      </c>
      <c r="E7" s="34">
        <v>377</v>
      </c>
      <c r="F7" s="29" t="s">
        <v>58</v>
      </c>
      <c r="H7" s="43"/>
      <c r="I7" s="43"/>
    </row>
    <row r="8" spans="1:9" x14ac:dyDescent="0.2">
      <c r="A8" s="29" t="s">
        <v>55</v>
      </c>
      <c r="B8" s="26" t="s">
        <v>8</v>
      </c>
      <c r="C8" s="27" t="s">
        <v>20</v>
      </c>
      <c r="D8" s="34">
        <v>609</v>
      </c>
      <c r="E8" s="34">
        <v>498</v>
      </c>
      <c r="F8" s="29" t="s">
        <v>58</v>
      </c>
      <c r="H8" s="43"/>
      <c r="I8" s="43"/>
    </row>
    <row r="9" spans="1:9" x14ac:dyDescent="0.2">
      <c r="A9" s="29" t="s">
        <v>55</v>
      </c>
      <c r="B9" s="26" t="s">
        <v>9</v>
      </c>
      <c r="C9" s="27" t="s">
        <v>18</v>
      </c>
      <c r="D9" s="34">
        <v>343</v>
      </c>
      <c r="E9" s="34">
        <v>284</v>
      </c>
      <c r="F9" s="29" t="s">
        <v>58</v>
      </c>
    </row>
    <row r="10" spans="1:9" x14ac:dyDescent="0.2">
      <c r="A10" s="29" t="s">
        <v>55</v>
      </c>
      <c r="B10" s="26" t="s">
        <v>9</v>
      </c>
      <c r="C10" s="27" t="s">
        <v>19</v>
      </c>
      <c r="D10" s="34">
        <v>666</v>
      </c>
      <c r="E10" s="34">
        <v>552</v>
      </c>
      <c r="F10" s="29" t="s">
        <v>58</v>
      </c>
      <c r="H10" s="18"/>
    </row>
    <row r="11" spans="1:9" x14ac:dyDescent="0.2">
      <c r="A11" s="29" t="s">
        <v>55</v>
      </c>
      <c r="B11" s="26" t="s">
        <v>9</v>
      </c>
      <c r="C11" s="27" t="s">
        <v>20</v>
      </c>
      <c r="D11" s="34">
        <v>892</v>
      </c>
      <c r="E11" s="34">
        <v>744</v>
      </c>
      <c r="F11" s="29" t="s">
        <v>58</v>
      </c>
    </row>
    <row r="12" spans="1:9" x14ac:dyDescent="0.2">
      <c r="A12" s="29" t="s">
        <v>55</v>
      </c>
      <c r="B12" s="26" t="s">
        <v>10</v>
      </c>
      <c r="C12" s="27" t="s">
        <v>18</v>
      </c>
      <c r="D12" s="34">
        <v>343</v>
      </c>
      <c r="E12" s="34">
        <v>283</v>
      </c>
      <c r="F12" s="29" t="s">
        <v>58</v>
      </c>
    </row>
    <row r="13" spans="1:9" x14ac:dyDescent="0.2">
      <c r="A13" s="29" t="s">
        <v>55</v>
      </c>
      <c r="B13" s="26" t="s">
        <v>10</v>
      </c>
      <c r="C13" s="27" t="s">
        <v>19</v>
      </c>
      <c r="D13" s="34">
        <v>666</v>
      </c>
      <c r="E13" s="34">
        <v>552</v>
      </c>
      <c r="F13" s="29" t="s">
        <v>58</v>
      </c>
    </row>
    <row r="14" spans="1:9" x14ac:dyDescent="0.2">
      <c r="A14" s="29" t="s">
        <v>55</v>
      </c>
      <c r="B14" s="26" t="s">
        <v>10</v>
      </c>
      <c r="C14" s="27" t="s">
        <v>20</v>
      </c>
      <c r="D14" s="34">
        <v>892</v>
      </c>
      <c r="E14" s="34">
        <v>744</v>
      </c>
      <c r="F14" s="29" t="s">
        <v>58</v>
      </c>
    </row>
    <row r="15" spans="1:9" x14ac:dyDescent="0.2">
      <c r="A15" s="29" t="s">
        <v>55</v>
      </c>
      <c r="B15" s="26" t="s">
        <v>11</v>
      </c>
      <c r="C15" s="27" t="s">
        <v>18</v>
      </c>
      <c r="D15" s="34">
        <v>456</v>
      </c>
      <c r="E15" s="34">
        <v>372</v>
      </c>
      <c r="F15" s="29" t="s">
        <v>58</v>
      </c>
    </row>
    <row r="16" spans="1:9" x14ac:dyDescent="0.2">
      <c r="A16" s="29" t="s">
        <v>55</v>
      </c>
      <c r="B16" s="26" t="s">
        <v>11</v>
      </c>
      <c r="C16" s="27" t="s">
        <v>19</v>
      </c>
      <c r="D16" s="34">
        <v>882</v>
      </c>
      <c r="E16" s="34">
        <v>723</v>
      </c>
      <c r="F16" s="29" t="s">
        <v>58</v>
      </c>
    </row>
    <row r="17" spans="1:6" x14ac:dyDescent="0.2">
      <c r="A17" s="29" t="s">
        <v>55</v>
      </c>
      <c r="B17" s="26" t="s">
        <v>11</v>
      </c>
      <c r="C17" s="27" t="s">
        <v>20</v>
      </c>
      <c r="D17" s="34">
        <v>1195</v>
      </c>
      <c r="E17" s="34">
        <v>984</v>
      </c>
      <c r="F17" s="29" t="s">
        <v>58</v>
      </c>
    </row>
    <row r="19" spans="1:6" x14ac:dyDescent="0.2">
      <c r="A19" s="15" t="s">
        <v>32</v>
      </c>
    </row>
    <row r="20" spans="1:6" x14ac:dyDescent="0.2">
      <c r="A20" s="16" t="s">
        <v>33</v>
      </c>
    </row>
    <row r="21" spans="1:6" x14ac:dyDescent="0.2">
      <c r="A21" s="16" t="s">
        <v>34</v>
      </c>
    </row>
  </sheetData>
  <mergeCells count="2">
    <mergeCell ref="H3:I8"/>
    <mergeCell ref="A1:C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ED7B3-1ADE-E741-ACA8-2E9F8C29E6FE}">
  <dimension ref="A1:D9"/>
  <sheetViews>
    <sheetView zoomScale="120" zoomScaleNormal="120" workbookViewId="0">
      <selection activeCell="G10" sqref="G10"/>
    </sheetView>
  </sheetViews>
  <sheetFormatPr baseColWidth="10" defaultRowHeight="16" x14ac:dyDescent="0.2"/>
  <cols>
    <col min="2" max="2" width="15.33203125" bestFit="1" customWidth="1"/>
    <col min="3" max="3" width="22" bestFit="1" customWidth="1"/>
    <col min="4" max="4" width="18.83203125" bestFit="1" customWidth="1"/>
  </cols>
  <sheetData>
    <row r="1" spans="1:4" x14ac:dyDescent="0.2">
      <c r="A1" s="36" t="s">
        <v>54</v>
      </c>
      <c r="B1" s="36" t="s">
        <v>53</v>
      </c>
      <c r="C1" s="36" t="s">
        <v>70</v>
      </c>
      <c r="D1" s="36" t="s">
        <v>74</v>
      </c>
    </row>
    <row r="2" spans="1:4" x14ac:dyDescent="0.2">
      <c r="A2" s="36" t="s">
        <v>69</v>
      </c>
      <c r="B2" s="36" t="s">
        <v>51</v>
      </c>
      <c r="C2" s="36" t="s">
        <v>71</v>
      </c>
      <c r="D2" s="37">
        <v>142</v>
      </c>
    </row>
    <row r="3" spans="1:4" x14ac:dyDescent="0.2">
      <c r="A3" s="36" t="s">
        <v>69</v>
      </c>
      <c r="B3" s="36" t="s">
        <v>51</v>
      </c>
      <c r="C3" s="36" t="s">
        <v>72</v>
      </c>
      <c r="D3" s="37">
        <v>185</v>
      </c>
    </row>
    <row r="4" spans="1:4" x14ac:dyDescent="0.2">
      <c r="A4" s="36" t="s">
        <v>69</v>
      </c>
      <c r="B4" s="36" t="s">
        <v>51</v>
      </c>
      <c r="C4" s="36" t="s">
        <v>73</v>
      </c>
      <c r="D4" s="37">
        <v>230</v>
      </c>
    </row>
    <row r="5" spans="1:4" x14ac:dyDescent="0.2">
      <c r="A5" s="36" t="s">
        <v>69</v>
      </c>
      <c r="B5" s="36" t="s">
        <v>52</v>
      </c>
      <c r="C5" s="36" t="s">
        <v>71</v>
      </c>
      <c r="D5" s="37">
        <v>140</v>
      </c>
    </row>
    <row r="6" spans="1:4" x14ac:dyDescent="0.2">
      <c r="A6" s="36" t="s">
        <v>69</v>
      </c>
      <c r="B6" s="36" t="s">
        <v>52</v>
      </c>
      <c r="C6" s="36" t="s">
        <v>72</v>
      </c>
      <c r="D6" s="37">
        <v>180</v>
      </c>
    </row>
    <row r="7" spans="1:4" x14ac:dyDescent="0.2">
      <c r="A7" s="36" t="s">
        <v>69</v>
      </c>
      <c r="B7" s="36" t="s">
        <v>52</v>
      </c>
      <c r="C7" s="36" t="s">
        <v>73</v>
      </c>
      <c r="D7" s="37">
        <v>220</v>
      </c>
    </row>
    <row r="8" spans="1:4" x14ac:dyDescent="0.2">
      <c r="A8" s="36" t="s">
        <v>69</v>
      </c>
      <c r="B8" s="36" t="s">
        <v>75</v>
      </c>
      <c r="C8" s="36" t="s">
        <v>77</v>
      </c>
      <c r="D8" s="37">
        <v>250</v>
      </c>
    </row>
    <row r="9" spans="1:4" x14ac:dyDescent="0.2">
      <c r="A9" s="36" t="s">
        <v>69</v>
      </c>
      <c r="B9" s="36" t="s">
        <v>75</v>
      </c>
      <c r="C9" s="36" t="s">
        <v>76</v>
      </c>
      <c r="D9" s="37">
        <v>1200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30796-A8C6-47F4-949A-58A5F3DF7741}">
  <sheetPr>
    <tabColor theme="0" tint="-0.249977111117893"/>
  </sheetPr>
  <dimension ref="A1:F56"/>
  <sheetViews>
    <sheetView tabSelected="1" topLeftCell="A18" workbookViewId="0">
      <selection activeCell="A33" sqref="A33"/>
    </sheetView>
  </sheetViews>
  <sheetFormatPr baseColWidth="10" defaultRowHeight="16" x14ac:dyDescent="0.2"/>
  <cols>
    <col min="1" max="1" width="22.6640625" bestFit="1" customWidth="1"/>
    <col min="2" max="2" width="17.5" bestFit="1" customWidth="1"/>
    <col min="3" max="3" width="18" bestFit="1" customWidth="1"/>
    <col min="4" max="4" width="24.83203125" customWidth="1"/>
    <col min="5" max="5" width="17.6640625" customWidth="1"/>
    <col min="6" max="6" width="19.1640625" customWidth="1"/>
  </cols>
  <sheetData>
    <row r="1" spans="1:6" x14ac:dyDescent="0.2">
      <c r="A1" s="33" t="s">
        <v>25</v>
      </c>
      <c r="B1" s="33" t="s">
        <v>54</v>
      </c>
      <c r="C1" s="33" t="s">
        <v>53</v>
      </c>
      <c r="D1" s="33" t="s">
        <v>57</v>
      </c>
      <c r="E1" s="33" t="s">
        <v>41</v>
      </c>
      <c r="F1" s="33" t="s">
        <v>42</v>
      </c>
    </row>
    <row r="2" spans="1:6" x14ac:dyDescent="0.2">
      <c r="A2" s="31" t="s">
        <v>37</v>
      </c>
      <c r="B2" s="31" t="s">
        <v>48</v>
      </c>
      <c r="C2" s="31" t="s">
        <v>1</v>
      </c>
      <c r="D2" s="32" t="s">
        <v>56</v>
      </c>
      <c r="E2" s="31">
        <v>100</v>
      </c>
      <c r="F2" s="35">
        <v>2.2000000000000002</v>
      </c>
    </row>
    <row r="3" spans="1:6" x14ac:dyDescent="0.2">
      <c r="A3" s="31" t="s">
        <v>37</v>
      </c>
      <c r="B3" s="31" t="s">
        <v>48</v>
      </c>
      <c r="C3" s="31" t="s">
        <v>1</v>
      </c>
      <c r="D3" s="32" t="s">
        <v>56</v>
      </c>
      <c r="E3" s="31">
        <v>300</v>
      </c>
      <c r="F3" s="35">
        <v>2.1</v>
      </c>
    </row>
    <row r="4" spans="1:6" x14ac:dyDescent="0.2">
      <c r="A4" s="31" t="s">
        <v>37</v>
      </c>
      <c r="B4" s="31" t="s">
        <v>48</v>
      </c>
      <c r="C4" s="31" t="s">
        <v>1</v>
      </c>
      <c r="D4" s="32" t="s">
        <v>56</v>
      </c>
      <c r="E4" s="31">
        <v>500</v>
      </c>
      <c r="F4" s="35">
        <v>1.9</v>
      </c>
    </row>
    <row r="5" spans="1:6" x14ac:dyDescent="0.2">
      <c r="A5" s="31" t="s">
        <v>37</v>
      </c>
      <c r="B5" s="31" t="s">
        <v>48</v>
      </c>
      <c r="C5" s="31" t="s">
        <v>1</v>
      </c>
      <c r="D5" s="32" t="s">
        <v>56</v>
      </c>
      <c r="E5" s="31">
        <v>1000</v>
      </c>
      <c r="F5" s="35">
        <v>1.8</v>
      </c>
    </row>
    <row r="6" spans="1:6" x14ac:dyDescent="0.2">
      <c r="A6" s="31" t="s">
        <v>37</v>
      </c>
      <c r="B6" s="31" t="s">
        <v>48</v>
      </c>
      <c r="C6" s="31" t="s">
        <v>8</v>
      </c>
      <c r="D6" s="32" t="s">
        <v>56</v>
      </c>
      <c r="E6" s="31">
        <v>100</v>
      </c>
      <c r="F6" s="35">
        <v>2.2000000000000002</v>
      </c>
    </row>
    <row r="7" spans="1:6" x14ac:dyDescent="0.2">
      <c r="A7" s="31" t="s">
        <v>37</v>
      </c>
      <c r="B7" s="31" t="s">
        <v>48</v>
      </c>
      <c r="C7" s="31" t="s">
        <v>8</v>
      </c>
      <c r="D7" s="32" t="s">
        <v>56</v>
      </c>
      <c r="E7" s="31">
        <v>300</v>
      </c>
      <c r="F7" s="35">
        <v>2.1</v>
      </c>
    </row>
    <row r="8" spans="1:6" x14ac:dyDescent="0.2">
      <c r="A8" s="31" t="s">
        <v>37</v>
      </c>
      <c r="B8" s="31" t="s">
        <v>48</v>
      </c>
      <c r="C8" s="31" t="s">
        <v>8</v>
      </c>
      <c r="D8" s="32" t="s">
        <v>56</v>
      </c>
      <c r="E8" s="31">
        <v>500</v>
      </c>
      <c r="F8" s="35">
        <v>1.9</v>
      </c>
    </row>
    <row r="9" spans="1:6" x14ac:dyDescent="0.2">
      <c r="A9" s="31" t="s">
        <v>37</v>
      </c>
      <c r="B9" s="31" t="s">
        <v>48</v>
      </c>
      <c r="C9" s="31" t="s">
        <v>8</v>
      </c>
      <c r="D9" s="32" t="s">
        <v>56</v>
      </c>
      <c r="E9" s="31">
        <v>1000</v>
      </c>
      <c r="F9" s="35">
        <v>1.8</v>
      </c>
    </row>
    <row r="10" spans="1:6" x14ac:dyDescent="0.2">
      <c r="A10" s="31" t="s">
        <v>37</v>
      </c>
      <c r="B10" s="31" t="s">
        <v>48</v>
      </c>
      <c r="C10" s="31" t="s">
        <v>9</v>
      </c>
      <c r="D10" s="32" t="s">
        <v>56</v>
      </c>
      <c r="E10" s="31">
        <v>100</v>
      </c>
      <c r="F10" s="35">
        <v>3.1</v>
      </c>
    </row>
    <row r="11" spans="1:6" x14ac:dyDescent="0.2">
      <c r="A11" s="31" t="s">
        <v>37</v>
      </c>
      <c r="B11" s="31" t="s">
        <v>48</v>
      </c>
      <c r="C11" s="31" t="s">
        <v>9</v>
      </c>
      <c r="D11" s="32" t="s">
        <v>56</v>
      </c>
      <c r="E11" s="31">
        <v>300</v>
      </c>
      <c r="F11" s="35">
        <v>3</v>
      </c>
    </row>
    <row r="12" spans="1:6" x14ac:dyDescent="0.2">
      <c r="A12" s="31" t="s">
        <v>37</v>
      </c>
      <c r="B12" s="31" t="s">
        <v>48</v>
      </c>
      <c r="C12" s="31" t="s">
        <v>9</v>
      </c>
      <c r="D12" s="32" t="s">
        <v>56</v>
      </c>
      <c r="E12" s="31">
        <v>500</v>
      </c>
      <c r="F12" s="35">
        <v>2.7</v>
      </c>
    </row>
    <row r="13" spans="1:6" x14ac:dyDescent="0.2">
      <c r="A13" s="31" t="s">
        <v>37</v>
      </c>
      <c r="B13" s="31" t="s">
        <v>48</v>
      </c>
      <c r="C13" s="31" t="s">
        <v>9</v>
      </c>
      <c r="D13" s="32" t="s">
        <v>56</v>
      </c>
      <c r="E13" s="31">
        <v>1000</v>
      </c>
      <c r="F13" s="35">
        <v>2.65</v>
      </c>
    </row>
    <row r="14" spans="1:6" x14ac:dyDescent="0.2">
      <c r="A14" s="31" t="s">
        <v>37</v>
      </c>
      <c r="B14" s="31" t="s">
        <v>48</v>
      </c>
      <c r="C14" s="31" t="s">
        <v>10</v>
      </c>
      <c r="D14" s="32" t="s">
        <v>56</v>
      </c>
      <c r="E14" s="31">
        <v>100</v>
      </c>
      <c r="F14" s="35">
        <v>3</v>
      </c>
    </row>
    <row r="15" spans="1:6" x14ac:dyDescent="0.2">
      <c r="A15" s="31" t="s">
        <v>37</v>
      </c>
      <c r="B15" s="31" t="s">
        <v>48</v>
      </c>
      <c r="C15" s="31" t="s">
        <v>10</v>
      </c>
      <c r="D15" s="32" t="s">
        <v>56</v>
      </c>
      <c r="E15" s="31">
        <v>300</v>
      </c>
      <c r="F15" s="35">
        <v>2.9</v>
      </c>
    </row>
    <row r="16" spans="1:6" x14ac:dyDescent="0.2">
      <c r="A16" s="31" t="s">
        <v>37</v>
      </c>
      <c r="B16" s="31" t="s">
        <v>48</v>
      </c>
      <c r="C16" s="31" t="s">
        <v>10</v>
      </c>
      <c r="D16" s="32" t="s">
        <v>56</v>
      </c>
      <c r="E16" s="31">
        <v>500</v>
      </c>
      <c r="F16" s="35">
        <v>2.7</v>
      </c>
    </row>
    <row r="17" spans="1:6" x14ac:dyDescent="0.2">
      <c r="A17" s="31" t="s">
        <v>37</v>
      </c>
      <c r="B17" s="31" t="s">
        <v>48</v>
      </c>
      <c r="C17" s="31" t="s">
        <v>10</v>
      </c>
      <c r="D17" s="32" t="s">
        <v>56</v>
      </c>
      <c r="E17" s="31">
        <v>1000</v>
      </c>
      <c r="F17" s="35">
        <v>2.6</v>
      </c>
    </row>
    <row r="18" spans="1:6" x14ac:dyDescent="0.2">
      <c r="A18" s="31" t="s">
        <v>37</v>
      </c>
      <c r="B18" s="31" t="s">
        <v>48</v>
      </c>
      <c r="C18" s="31" t="s">
        <v>11</v>
      </c>
      <c r="D18" s="32" t="s">
        <v>56</v>
      </c>
      <c r="E18" s="31">
        <v>100</v>
      </c>
      <c r="F18" s="35">
        <v>3.1</v>
      </c>
    </row>
    <row r="19" spans="1:6" x14ac:dyDescent="0.2">
      <c r="A19" s="31" t="s">
        <v>37</v>
      </c>
      <c r="B19" s="31" t="s">
        <v>48</v>
      </c>
      <c r="C19" s="31" t="s">
        <v>11</v>
      </c>
      <c r="D19" s="32" t="s">
        <v>56</v>
      </c>
      <c r="E19" s="31">
        <v>300</v>
      </c>
      <c r="F19" s="35">
        <v>3</v>
      </c>
    </row>
    <row r="20" spans="1:6" x14ac:dyDescent="0.2">
      <c r="A20" s="31" t="s">
        <v>37</v>
      </c>
      <c r="B20" s="31" t="s">
        <v>48</v>
      </c>
      <c r="C20" s="31" t="s">
        <v>11</v>
      </c>
      <c r="D20" s="32" t="s">
        <v>56</v>
      </c>
      <c r="E20" s="31">
        <v>500</v>
      </c>
      <c r="F20" s="35">
        <v>2.7</v>
      </c>
    </row>
    <row r="21" spans="1:6" x14ac:dyDescent="0.2">
      <c r="A21" s="31" t="s">
        <v>37</v>
      </c>
      <c r="B21" s="31" t="s">
        <v>48</v>
      </c>
      <c r="C21" s="31" t="s">
        <v>11</v>
      </c>
      <c r="D21" s="32" t="s">
        <v>56</v>
      </c>
      <c r="E21" s="31">
        <v>1000</v>
      </c>
      <c r="F21" s="35">
        <v>2.65</v>
      </c>
    </row>
    <row r="22" spans="1:6" x14ac:dyDescent="0.2">
      <c r="A22" s="31" t="s">
        <v>38</v>
      </c>
      <c r="B22" s="31" t="s">
        <v>51</v>
      </c>
      <c r="C22" s="31" t="s">
        <v>23</v>
      </c>
      <c r="D22" s="31">
        <v>25</v>
      </c>
      <c r="E22" s="31">
        <v>1000</v>
      </c>
      <c r="F22" s="35">
        <v>1.17313</v>
      </c>
    </row>
    <row r="23" spans="1:6" x14ac:dyDescent="0.2">
      <c r="A23" s="31" t="s">
        <v>38</v>
      </c>
      <c r="B23" s="31" t="s">
        <v>51</v>
      </c>
      <c r="C23" s="31" t="s">
        <v>23</v>
      </c>
      <c r="D23" s="31">
        <v>25</v>
      </c>
      <c r="E23" s="31">
        <v>2500</v>
      </c>
      <c r="F23" s="35">
        <v>0.63124800000000003</v>
      </c>
    </row>
    <row r="24" spans="1:6" x14ac:dyDescent="0.2">
      <c r="A24" s="31" t="s">
        <v>38</v>
      </c>
      <c r="B24" s="31" t="s">
        <v>51</v>
      </c>
      <c r="C24" s="31" t="s">
        <v>23</v>
      </c>
      <c r="D24" s="31">
        <v>25</v>
      </c>
      <c r="E24" s="31">
        <v>5000</v>
      </c>
      <c r="F24" s="35">
        <v>0.45062399999999997</v>
      </c>
    </row>
    <row r="25" spans="1:6" x14ac:dyDescent="0.2">
      <c r="A25" s="31" t="s">
        <v>39</v>
      </c>
      <c r="B25" s="31" t="s">
        <v>51</v>
      </c>
      <c r="C25" s="31" t="s">
        <v>23</v>
      </c>
      <c r="D25" s="31">
        <v>20</v>
      </c>
      <c r="E25" s="31">
        <v>20000</v>
      </c>
      <c r="F25" s="35">
        <v>0.1281505</v>
      </c>
    </row>
    <row r="26" spans="1:6" x14ac:dyDescent="0.2">
      <c r="A26" s="31" t="s">
        <v>38</v>
      </c>
      <c r="B26" s="31" t="s">
        <v>52</v>
      </c>
      <c r="C26" s="31" t="s">
        <v>24</v>
      </c>
      <c r="D26" s="31">
        <v>45</v>
      </c>
      <c r="E26" s="31">
        <v>1000</v>
      </c>
      <c r="F26" s="35">
        <v>1.1431300000000002</v>
      </c>
    </row>
    <row r="27" spans="1:6" x14ac:dyDescent="0.2">
      <c r="A27" s="31" t="s">
        <v>38</v>
      </c>
      <c r="B27" s="31" t="s">
        <v>52</v>
      </c>
      <c r="C27" s="31" t="s">
        <v>24</v>
      </c>
      <c r="D27" s="31">
        <v>45</v>
      </c>
      <c r="E27" s="31">
        <v>2500</v>
      </c>
      <c r="F27" s="35">
        <v>0.601248</v>
      </c>
    </row>
    <row r="28" spans="1:6" x14ac:dyDescent="0.2">
      <c r="A28" s="31" t="s">
        <v>38</v>
      </c>
      <c r="B28" s="31" t="s">
        <v>52</v>
      </c>
      <c r="C28" s="31" t="s">
        <v>24</v>
      </c>
      <c r="D28" s="31">
        <v>45</v>
      </c>
      <c r="E28" s="31">
        <v>5000</v>
      </c>
      <c r="F28" s="35">
        <v>0.420624</v>
      </c>
    </row>
    <row r="29" spans="1:6" x14ac:dyDescent="0.2">
      <c r="A29" s="31" t="s">
        <v>39</v>
      </c>
      <c r="B29" s="31" t="s">
        <v>52</v>
      </c>
      <c r="C29" s="31" t="s">
        <v>24</v>
      </c>
      <c r="D29" s="31">
        <v>25</v>
      </c>
      <c r="E29" s="31">
        <v>20000</v>
      </c>
      <c r="F29" s="35">
        <v>9.0650499999999995E-2</v>
      </c>
    </row>
    <row r="30" spans="1:6" x14ac:dyDescent="0.2">
      <c r="A30" s="31" t="s">
        <v>38</v>
      </c>
      <c r="B30" s="31" t="s">
        <v>51</v>
      </c>
      <c r="C30" s="31" t="s">
        <v>28</v>
      </c>
      <c r="D30" s="31">
        <v>27</v>
      </c>
      <c r="E30" s="31">
        <v>1000</v>
      </c>
      <c r="F30" s="35">
        <v>1.2631300000000001</v>
      </c>
    </row>
    <row r="31" spans="1:6" x14ac:dyDescent="0.2">
      <c r="A31" s="31" t="s">
        <v>38</v>
      </c>
      <c r="B31" s="31" t="s">
        <v>51</v>
      </c>
      <c r="C31" s="31" t="s">
        <v>28</v>
      </c>
      <c r="D31" s="31">
        <v>27</v>
      </c>
      <c r="E31" s="31">
        <v>2500</v>
      </c>
      <c r="F31" s="35">
        <v>0.721248</v>
      </c>
    </row>
    <row r="32" spans="1:6" x14ac:dyDescent="0.2">
      <c r="A32" s="31" t="s">
        <v>38</v>
      </c>
      <c r="B32" s="31" t="s">
        <v>51</v>
      </c>
      <c r="C32" s="31" t="s">
        <v>28</v>
      </c>
      <c r="D32" s="31">
        <v>27</v>
      </c>
      <c r="E32" s="31">
        <v>5000</v>
      </c>
      <c r="F32" s="35">
        <v>0.54062399999999988</v>
      </c>
    </row>
    <row r="33" spans="1:6" x14ac:dyDescent="0.2">
      <c r="A33" s="31" t="s">
        <v>79</v>
      </c>
      <c r="B33" s="31" t="s">
        <v>51</v>
      </c>
      <c r="C33" s="31" t="s">
        <v>28</v>
      </c>
      <c r="D33" s="31">
        <v>11</v>
      </c>
      <c r="E33" s="31">
        <v>20000</v>
      </c>
      <c r="F33" s="35">
        <v>0.14065050000000001</v>
      </c>
    </row>
    <row r="34" spans="1:6" x14ac:dyDescent="0.2">
      <c r="A34" s="31" t="s">
        <v>40</v>
      </c>
      <c r="B34" s="31" t="s">
        <v>55</v>
      </c>
      <c r="C34" s="31" t="s">
        <v>1</v>
      </c>
      <c r="D34" s="31" t="s">
        <v>58</v>
      </c>
      <c r="E34" s="31">
        <v>20</v>
      </c>
      <c r="F34" s="35" t="s">
        <v>59</v>
      </c>
    </row>
    <row r="35" spans="1:6" x14ac:dyDescent="0.2">
      <c r="A35" s="31" t="s">
        <v>40</v>
      </c>
      <c r="B35" s="31" t="s">
        <v>55</v>
      </c>
      <c r="C35" s="31" t="s">
        <v>1</v>
      </c>
      <c r="D35" s="31" t="s">
        <v>58</v>
      </c>
      <c r="E35" s="31">
        <v>40</v>
      </c>
      <c r="F35" s="35" t="s">
        <v>60</v>
      </c>
    </row>
    <row r="36" spans="1:6" x14ac:dyDescent="0.2">
      <c r="A36" s="31" t="s">
        <v>40</v>
      </c>
      <c r="B36" s="31" t="s">
        <v>55</v>
      </c>
      <c r="C36" s="31" t="s">
        <v>1</v>
      </c>
      <c r="D36" s="31" t="s">
        <v>58</v>
      </c>
      <c r="E36" s="31">
        <v>60</v>
      </c>
      <c r="F36" s="35" t="s">
        <v>61</v>
      </c>
    </row>
    <row r="37" spans="1:6" x14ac:dyDescent="0.2">
      <c r="A37" s="31" t="s">
        <v>40</v>
      </c>
      <c r="B37" s="31" t="s">
        <v>55</v>
      </c>
      <c r="C37" s="31" t="s">
        <v>8</v>
      </c>
      <c r="D37" s="31" t="s">
        <v>58</v>
      </c>
      <c r="E37" s="31">
        <v>20</v>
      </c>
      <c r="F37" s="35" t="s">
        <v>59</v>
      </c>
    </row>
    <row r="38" spans="1:6" x14ac:dyDescent="0.2">
      <c r="A38" s="31" t="s">
        <v>40</v>
      </c>
      <c r="B38" s="31" t="s">
        <v>55</v>
      </c>
      <c r="C38" s="31" t="s">
        <v>8</v>
      </c>
      <c r="D38" s="31" t="s">
        <v>58</v>
      </c>
      <c r="E38" s="31">
        <v>40</v>
      </c>
      <c r="F38" s="35" t="s">
        <v>60</v>
      </c>
    </row>
    <row r="39" spans="1:6" x14ac:dyDescent="0.2">
      <c r="A39" s="31" t="s">
        <v>40</v>
      </c>
      <c r="B39" s="31" t="s">
        <v>55</v>
      </c>
      <c r="C39" s="31" t="s">
        <v>8</v>
      </c>
      <c r="D39" s="31" t="s">
        <v>58</v>
      </c>
      <c r="E39" s="31">
        <v>60</v>
      </c>
      <c r="F39" s="35" t="s">
        <v>61</v>
      </c>
    </row>
    <row r="40" spans="1:6" x14ac:dyDescent="0.2">
      <c r="A40" s="31" t="s">
        <v>40</v>
      </c>
      <c r="B40" s="31" t="s">
        <v>55</v>
      </c>
      <c r="C40" s="31" t="s">
        <v>9</v>
      </c>
      <c r="D40" s="31" t="s">
        <v>58</v>
      </c>
      <c r="E40" s="31">
        <v>20</v>
      </c>
      <c r="F40" s="35" t="s">
        <v>62</v>
      </c>
    </row>
    <row r="41" spans="1:6" x14ac:dyDescent="0.2">
      <c r="A41" s="31" t="s">
        <v>40</v>
      </c>
      <c r="B41" s="31" t="s">
        <v>55</v>
      </c>
      <c r="C41" s="31" t="s">
        <v>9</v>
      </c>
      <c r="D41" s="31" t="s">
        <v>58</v>
      </c>
      <c r="E41" s="31">
        <v>40</v>
      </c>
      <c r="F41" s="35" t="s">
        <v>63</v>
      </c>
    </row>
    <row r="42" spans="1:6" x14ac:dyDescent="0.2">
      <c r="A42" s="31" t="s">
        <v>40</v>
      </c>
      <c r="B42" s="31" t="s">
        <v>55</v>
      </c>
      <c r="C42" s="31" t="s">
        <v>9</v>
      </c>
      <c r="D42" s="31" t="s">
        <v>58</v>
      </c>
      <c r="E42" s="31">
        <v>60</v>
      </c>
      <c r="F42" s="35" t="s">
        <v>64</v>
      </c>
    </row>
    <row r="43" spans="1:6" x14ac:dyDescent="0.2">
      <c r="A43" s="31" t="s">
        <v>40</v>
      </c>
      <c r="B43" s="31" t="s">
        <v>55</v>
      </c>
      <c r="C43" s="31" t="s">
        <v>10</v>
      </c>
      <c r="D43" s="31" t="s">
        <v>58</v>
      </c>
      <c r="E43" s="31">
        <v>20</v>
      </c>
      <c r="F43" s="35" t="s">
        <v>65</v>
      </c>
    </row>
    <row r="44" spans="1:6" x14ac:dyDescent="0.2">
      <c r="A44" s="31" t="s">
        <v>40</v>
      </c>
      <c r="B44" s="31" t="s">
        <v>55</v>
      </c>
      <c r="C44" s="31" t="s">
        <v>10</v>
      </c>
      <c r="D44" s="31" t="s">
        <v>58</v>
      </c>
      <c r="E44" s="31">
        <v>40</v>
      </c>
      <c r="F44" s="35" t="s">
        <v>63</v>
      </c>
    </row>
    <row r="45" spans="1:6" x14ac:dyDescent="0.2">
      <c r="A45" s="31" t="s">
        <v>40</v>
      </c>
      <c r="B45" s="31" t="s">
        <v>55</v>
      </c>
      <c r="C45" s="31" t="s">
        <v>10</v>
      </c>
      <c r="D45" s="31" t="s">
        <v>58</v>
      </c>
      <c r="E45" s="31">
        <v>60</v>
      </c>
      <c r="F45" s="35" t="s">
        <v>64</v>
      </c>
    </row>
    <row r="46" spans="1:6" x14ac:dyDescent="0.2">
      <c r="A46" s="31" t="s">
        <v>40</v>
      </c>
      <c r="B46" s="31" t="s">
        <v>55</v>
      </c>
      <c r="C46" s="31" t="s">
        <v>11</v>
      </c>
      <c r="D46" s="31" t="s">
        <v>58</v>
      </c>
      <c r="E46" s="31">
        <v>20</v>
      </c>
      <c r="F46" s="35" t="s">
        <v>66</v>
      </c>
    </row>
    <row r="47" spans="1:6" x14ac:dyDescent="0.2">
      <c r="A47" s="31" t="s">
        <v>40</v>
      </c>
      <c r="B47" s="31" t="s">
        <v>55</v>
      </c>
      <c r="C47" s="31" t="s">
        <v>11</v>
      </c>
      <c r="D47" s="31" t="s">
        <v>58</v>
      </c>
      <c r="E47" s="31">
        <v>40</v>
      </c>
      <c r="F47" s="35" t="s">
        <v>67</v>
      </c>
    </row>
    <row r="48" spans="1:6" x14ac:dyDescent="0.2">
      <c r="A48" s="31" t="s">
        <v>40</v>
      </c>
      <c r="B48" s="31" t="s">
        <v>55</v>
      </c>
      <c r="C48" s="31" t="s">
        <v>11</v>
      </c>
      <c r="D48" s="31" t="s">
        <v>58</v>
      </c>
      <c r="E48" s="31">
        <v>60</v>
      </c>
      <c r="F48" s="35" t="s">
        <v>68</v>
      </c>
    </row>
    <row r="49" spans="1:6" x14ac:dyDescent="0.2">
      <c r="A49" s="36" t="s">
        <v>78</v>
      </c>
      <c r="B49" s="36" t="s">
        <v>69</v>
      </c>
      <c r="C49" s="36" t="s">
        <v>51</v>
      </c>
      <c r="D49" s="36">
        <v>2</v>
      </c>
      <c r="E49" s="36">
        <v>34000</v>
      </c>
      <c r="F49" s="38">
        <v>3.9444444444444442E-2</v>
      </c>
    </row>
    <row r="50" spans="1:6" x14ac:dyDescent="0.2">
      <c r="A50" s="36" t="s">
        <v>78</v>
      </c>
      <c r="B50" s="36" t="s">
        <v>69</v>
      </c>
      <c r="C50" s="36" t="s">
        <v>51</v>
      </c>
      <c r="D50" s="36">
        <v>2</v>
      </c>
      <c r="E50" s="36">
        <v>10000</v>
      </c>
      <c r="F50" s="38">
        <v>5.1388888888888887E-2</v>
      </c>
    </row>
    <row r="51" spans="1:6" x14ac:dyDescent="0.2">
      <c r="A51" s="36" t="s">
        <v>78</v>
      </c>
      <c r="B51" s="36" t="s">
        <v>69</v>
      </c>
      <c r="C51" s="36" t="s">
        <v>51</v>
      </c>
      <c r="D51" s="36">
        <v>2</v>
      </c>
      <c r="E51" s="36">
        <v>5000</v>
      </c>
      <c r="F51" s="38">
        <v>6.3888888888888884E-2</v>
      </c>
    </row>
    <row r="52" spans="1:6" x14ac:dyDescent="0.2">
      <c r="A52" s="36" t="s">
        <v>78</v>
      </c>
      <c r="B52" s="36" t="s">
        <v>69</v>
      </c>
      <c r="C52" s="36" t="s">
        <v>52</v>
      </c>
      <c r="D52" s="36">
        <v>2</v>
      </c>
      <c r="E52" s="36">
        <v>34000</v>
      </c>
      <c r="F52" s="38">
        <v>3.888888888888889E-2</v>
      </c>
    </row>
    <row r="53" spans="1:6" x14ac:dyDescent="0.2">
      <c r="A53" s="36" t="s">
        <v>78</v>
      </c>
      <c r="B53" s="36" t="s">
        <v>69</v>
      </c>
      <c r="C53" s="36" t="s">
        <v>52</v>
      </c>
      <c r="D53" s="36">
        <v>2</v>
      </c>
      <c r="E53" s="36">
        <v>10000</v>
      </c>
      <c r="F53" s="38">
        <v>0.05</v>
      </c>
    </row>
    <row r="54" spans="1:6" x14ac:dyDescent="0.2">
      <c r="A54" s="36" t="s">
        <v>78</v>
      </c>
      <c r="B54" s="36" t="s">
        <v>69</v>
      </c>
      <c r="C54" s="36" t="s">
        <v>52</v>
      </c>
      <c r="D54" s="36">
        <v>2</v>
      </c>
      <c r="E54" s="36">
        <v>5000</v>
      </c>
      <c r="F54" s="38">
        <v>6.1111111111111109E-2</v>
      </c>
    </row>
    <row r="55" spans="1:6" x14ac:dyDescent="0.2">
      <c r="A55" s="36" t="s">
        <v>78</v>
      </c>
      <c r="B55" s="36" t="s">
        <v>69</v>
      </c>
      <c r="C55" s="36" t="s">
        <v>75</v>
      </c>
      <c r="D55" s="36">
        <v>1</v>
      </c>
      <c r="E55" s="36">
        <v>1000</v>
      </c>
      <c r="F55" s="38">
        <v>6.9444444444444448E-2</v>
      </c>
    </row>
    <row r="56" spans="1:6" x14ac:dyDescent="0.2">
      <c r="A56" s="36" t="s">
        <v>78</v>
      </c>
      <c r="B56" s="36" t="s">
        <v>69</v>
      </c>
      <c r="C56" s="36" t="s">
        <v>75</v>
      </c>
      <c r="D56" s="36">
        <v>1</v>
      </c>
      <c r="E56" s="36">
        <v>100</v>
      </c>
      <c r="F56" s="38">
        <v>0.33333333333333331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AEREO</vt:lpstr>
      <vt:lpstr>MARITIMO</vt:lpstr>
      <vt:lpstr>COURIER</vt:lpstr>
      <vt:lpstr>TERRESTRE</vt:lpstr>
      <vt:lpstr>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 Manuel Tavera Espinosa</dc:creator>
  <cp:lastModifiedBy>Joan Manuel Tavera Espinosa</cp:lastModifiedBy>
  <dcterms:created xsi:type="dcterms:W3CDTF">2021-02-03T01:35:18Z</dcterms:created>
  <dcterms:modified xsi:type="dcterms:W3CDTF">2021-02-14T19:44:31Z</dcterms:modified>
</cp:coreProperties>
</file>