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C:\Users\Juan D\Google Drive\Maestria\Proyecto\Tesis\MHT\MATRIZ PUGH\"/>
    </mc:Choice>
  </mc:AlternateContent>
  <xr:revisionPtr revIDLastSave="0" documentId="8_{CBBB5D7D-C7AE-488B-9A4A-8BC279F953CC}" xr6:coauthVersionLast="38" xr6:coauthVersionMax="38" xr10:uidLastSave="{00000000-0000-0000-0000-000000000000}"/>
  <bookViews>
    <workbookView xWindow="0" yWindow="0" windowWidth="20490" windowHeight="7185" xr2:uid="{B8FD7304-B448-4859-B8D4-338B4E39B465}"/>
  </bookViews>
  <sheets>
    <sheet name="Guia" sheetId="3" r:id="rId1"/>
    <sheet name="Formato" sheetId="1" r:id="rId2"/>
    <sheet name="Calculos" sheetId="2" state="hidden" r:id="rId3"/>
  </sheets>
  <definedNames>
    <definedName name="Calificacion" comment="Forma de comparar entre criterios">Calculos!$B$26:$B$30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W6" i="2" l="1"/>
  <c r="W7" i="2"/>
  <c r="Z7" i="2" s="1"/>
  <c r="W8" i="2"/>
  <c r="W9" i="2"/>
  <c r="Z9" i="2" s="1"/>
  <c r="W10" i="2"/>
  <c r="W11" i="2"/>
  <c r="Z11" i="2" s="1"/>
  <c r="W12" i="2"/>
  <c r="Z12" i="2" s="1"/>
  <c r="W13" i="2"/>
  <c r="W14" i="2"/>
  <c r="W15" i="2"/>
  <c r="Z15" i="2" s="1"/>
  <c r="W16" i="2"/>
  <c r="W17" i="2"/>
  <c r="Z17" i="2" s="1"/>
  <c r="W5" i="2"/>
  <c r="Z5" i="2" s="1"/>
  <c r="S6" i="2"/>
  <c r="S7" i="2"/>
  <c r="V7" i="2" s="1"/>
  <c r="S8" i="2"/>
  <c r="V8" i="2" s="1"/>
  <c r="S9" i="2"/>
  <c r="V9" i="2" s="1"/>
  <c r="S10" i="2"/>
  <c r="S11" i="2"/>
  <c r="S12" i="2"/>
  <c r="V12" i="2" s="1"/>
  <c r="S13" i="2"/>
  <c r="V13" i="2" s="1"/>
  <c r="S14" i="2"/>
  <c r="S15" i="2"/>
  <c r="V15" i="2" s="1"/>
  <c r="S16" i="2"/>
  <c r="S17" i="2"/>
  <c r="V17" i="2" s="1"/>
  <c r="S5" i="2"/>
  <c r="V5" i="2" s="1"/>
  <c r="O6" i="2"/>
  <c r="O7" i="2"/>
  <c r="O8" i="2"/>
  <c r="O9" i="2"/>
  <c r="R9" i="2" s="1"/>
  <c r="O10" i="2"/>
  <c r="O11" i="2"/>
  <c r="R11" i="2" s="1"/>
  <c r="O12" i="2"/>
  <c r="R12" i="2" s="1"/>
  <c r="O13" i="2"/>
  <c r="R13" i="2" s="1"/>
  <c r="O14" i="2"/>
  <c r="O15" i="2"/>
  <c r="R15" i="2" s="1"/>
  <c r="O16" i="2"/>
  <c r="O17" i="2"/>
  <c r="R17" i="2" s="1"/>
  <c r="O5" i="2"/>
  <c r="R8" i="2"/>
  <c r="K6" i="2"/>
  <c r="K7" i="2"/>
  <c r="K8" i="2"/>
  <c r="K9" i="2"/>
  <c r="N9" i="2" s="1"/>
  <c r="K10" i="2"/>
  <c r="K11" i="2"/>
  <c r="K12" i="2"/>
  <c r="N12" i="2" s="1"/>
  <c r="K13" i="2"/>
  <c r="N13" i="2" s="1"/>
  <c r="K14" i="2"/>
  <c r="K15" i="2"/>
  <c r="N15" i="2" s="1"/>
  <c r="K16" i="2"/>
  <c r="K17" i="2"/>
  <c r="N17" i="2" s="1"/>
  <c r="K5" i="2"/>
  <c r="N5" i="2" s="1"/>
  <c r="N11" i="2"/>
  <c r="G6" i="2"/>
  <c r="G7" i="2"/>
  <c r="J7" i="2" s="1"/>
  <c r="G8" i="2"/>
  <c r="G9" i="2"/>
  <c r="J9" i="2" s="1"/>
  <c r="G10" i="2"/>
  <c r="G11" i="2"/>
  <c r="G12" i="2"/>
  <c r="J12" i="2" s="1"/>
  <c r="G13" i="2"/>
  <c r="J13" i="2" s="1"/>
  <c r="G14" i="2"/>
  <c r="G15" i="2"/>
  <c r="J15" i="2" s="1"/>
  <c r="G16" i="2"/>
  <c r="G17" i="2"/>
  <c r="J17" i="2" s="1"/>
  <c r="G5" i="2"/>
  <c r="C6" i="2"/>
  <c r="E6" i="2" s="1"/>
  <c r="C7" i="2"/>
  <c r="F7" i="2" s="1"/>
  <c r="C8" i="2"/>
  <c r="F8" i="2" s="1"/>
  <c r="C9" i="2"/>
  <c r="F9" i="2" s="1"/>
  <c r="C10" i="2"/>
  <c r="E10" i="2" s="1"/>
  <c r="C11" i="2"/>
  <c r="F11" i="2" s="1"/>
  <c r="C12" i="2"/>
  <c r="E12" i="2" s="1"/>
  <c r="C13" i="2"/>
  <c r="F13" i="2" s="1"/>
  <c r="C14" i="2"/>
  <c r="E14" i="2" s="1"/>
  <c r="C15" i="2"/>
  <c r="F15" i="2" s="1"/>
  <c r="C16" i="2"/>
  <c r="E16" i="2" s="1"/>
  <c r="C17" i="2"/>
  <c r="F17" i="2" s="1"/>
  <c r="C5" i="2"/>
  <c r="F5" i="2" s="1"/>
  <c r="D22" i="1"/>
  <c r="B6" i="2" s="1"/>
  <c r="D23" i="1"/>
  <c r="D24" i="1"/>
  <c r="B8" i="2" s="1"/>
  <c r="D25" i="1"/>
  <c r="B9" i="2" s="1"/>
  <c r="D26" i="1"/>
  <c r="B10" i="2" s="1"/>
  <c r="D27" i="1"/>
  <c r="D28" i="1"/>
  <c r="B12" i="2" s="1"/>
  <c r="D29" i="1"/>
  <c r="B13" i="2" s="1"/>
  <c r="D30" i="1"/>
  <c r="B14" i="2" s="1"/>
  <c r="D31" i="1"/>
  <c r="D32" i="1"/>
  <c r="B16" i="2" s="1"/>
  <c r="D33" i="1"/>
  <c r="B17" i="2" s="1"/>
  <c r="D21" i="1"/>
  <c r="B5" i="2" s="1"/>
  <c r="G42" i="1" l="1"/>
  <c r="H40" i="1"/>
  <c r="I40" i="1"/>
  <c r="I41" i="1"/>
  <c r="K41" i="1"/>
  <c r="R7" i="2"/>
  <c r="D20" i="2"/>
  <c r="G21" i="2"/>
  <c r="O19" i="2"/>
  <c r="S20" i="2"/>
  <c r="W21" i="2"/>
  <c r="J42" i="1"/>
  <c r="D21" i="2"/>
  <c r="K19" i="2"/>
  <c r="O20" i="2"/>
  <c r="S21" i="2"/>
  <c r="G40" i="1"/>
  <c r="H41" i="1"/>
  <c r="I42" i="1"/>
  <c r="K40" i="1"/>
  <c r="G19" i="2"/>
  <c r="K20" i="2"/>
  <c r="O21" i="2"/>
  <c r="W19" i="2"/>
  <c r="K42" i="1" s="1"/>
  <c r="G41" i="1"/>
  <c r="H42" i="1"/>
  <c r="J40" i="1"/>
  <c r="D19" i="2"/>
  <c r="G20" i="2"/>
  <c r="K21" i="2"/>
  <c r="S19" i="2"/>
  <c r="W20" i="2"/>
  <c r="J41" i="1"/>
  <c r="F40" i="1"/>
  <c r="F41" i="1"/>
  <c r="F42" i="1"/>
  <c r="X5" i="2"/>
  <c r="Y5" i="2" s="1"/>
  <c r="X6" i="2"/>
  <c r="Z6" i="2" s="1"/>
  <c r="X8" i="2"/>
  <c r="Y8" i="2" s="1"/>
  <c r="X9" i="2"/>
  <c r="Y9" i="2" s="1"/>
  <c r="X10" i="2"/>
  <c r="Z10" i="2" s="1"/>
  <c r="X12" i="2"/>
  <c r="X13" i="2"/>
  <c r="Y13" i="2" s="1"/>
  <c r="X14" i="2"/>
  <c r="Z14" i="2" s="1"/>
  <c r="X16" i="2"/>
  <c r="Z16" i="2" s="1"/>
  <c r="X17" i="2"/>
  <c r="Y17" i="2" s="1"/>
  <c r="Y6" i="2"/>
  <c r="Y10" i="2"/>
  <c r="Y12" i="2"/>
  <c r="Y14" i="2"/>
  <c r="Y16" i="2"/>
  <c r="U10" i="2"/>
  <c r="U12" i="2"/>
  <c r="U14" i="2"/>
  <c r="T5" i="2"/>
  <c r="U5" i="2" s="1"/>
  <c r="T6" i="2"/>
  <c r="V6" i="2" s="1"/>
  <c r="T8" i="2"/>
  <c r="U8" i="2" s="1"/>
  <c r="T9" i="2"/>
  <c r="U9" i="2" s="1"/>
  <c r="T10" i="2"/>
  <c r="V10" i="2" s="1"/>
  <c r="T12" i="2"/>
  <c r="T13" i="2"/>
  <c r="U13" i="2" s="1"/>
  <c r="T14" i="2"/>
  <c r="V14" i="2" s="1"/>
  <c r="T16" i="2"/>
  <c r="V16" i="2" s="1"/>
  <c r="T17" i="2"/>
  <c r="U17" i="2" s="1"/>
  <c r="P5" i="2"/>
  <c r="Q5" i="2" s="1"/>
  <c r="P6" i="2"/>
  <c r="R6" i="2" s="1"/>
  <c r="P8" i="2"/>
  <c r="Q8" i="2" s="1"/>
  <c r="P9" i="2"/>
  <c r="Q9" i="2" s="1"/>
  <c r="P10" i="2"/>
  <c r="R10" i="2" s="1"/>
  <c r="P12" i="2"/>
  <c r="P13" i="2"/>
  <c r="Q13" i="2" s="1"/>
  <c r="P14" i="2"/>
  <c r="R14" i="2" s="1"/>
  <c r="P16" i="2"/>
  <c r="R16" i="2" s="1"/>
  <c r="P17" i="2"/>
  <c r="Q17" i="2" s="1"/>
  <c r="Q6" i="2"/>
  <c r="Q10" i="2"/>
  <c r="Q12" i="2"/>
  <c r="Q14" i="2"/>
  <c r="Q16" i="2"/>
  <c r="M10" i="2"/>
  <c r="M12" i="2"/>
  <c r="M14" i="2"/>
  <c r="M16" i="2"/>
  <c r="L5" i="2"/>
  <c r="M5" i="2" s="1"/>
  <c r="L6" i="2"/>
  <c r="N6" i="2" s="1"/>
  <c r="L8" i="2"/>
  <c r="M8" i="2" s="1"/>
  <c r="L9" i="2"/>
  <c r="M9" i="2" s="1"/>
  <c r="L10" i="2"/>
  <c r="N10" i="2" s="1"/>
  <c r="L12" i="2"/>
  <c r="L13" i="2"/>
  <c r="M13" i="2" s="1"/>
  <c r="L14" i="2"/>
  <c r="N14" i="2" s="1"/>
  <c r="L16" i="2"/>
  <c r="N16" i="2" s="1"/>
  <c r="L17" i="2"/>
  <c r="M17" i="2" s="1"/>
  <c r="D17" i="2"/>
  <c r="E17" i="2" s="1"/>
  <c r="D13" i="2"/>
  <c r="E13" i="2" s="1"/>
  <c r="D9" i="2"/>
  <c r="E9" i="2" s="1"/>
  <c r="D5" i="2"/>
  <c r="D14" i="2"/>
  <c r="F14" i="2" s="1"/>
  <c r="D10" i="2"/>
  <c r="F10" i="2" s="1"/>
  <c r="D6" i="2"/>
  <c r="D8" i="2"/>
  <c r="E8" i="2" s="1"/>
  <c r="D16" i="2"/>
  <c r="F16" i="2" s="1"/>
  <c r="H12" i="2"/>
  <c r="D12" i="2"/>
  <c r="H17" i="2"/>
  <c r="I17" i="2" s="1"/>
  <c r="H9" i="2"/>
  <c r="I9" i="2" s="1"/>
  <c r="H16" i="2"/>
  <c r="J16" i="2" s="1"/>
  <c r="H8" i="2"/>
  <c r="I8" i="2" s="1"/>
  <c r="H13" i="2"/>
  <c r="I13" i="2" s="1"/>
  <c r="H14" i="2"/>
  <c r="J14" i="2" s="1"/>
  <c r="H10" i="2"/>
  <c r="J10" i="2" s="1"/>
  <c r="H6" i="2"/>
  <c r="H5" i="2"/>
  <c r="B15" i="2"/>
  <c r="D15" i="2" s="1"/>
  <c r="B11" i="2"/>
  <c r="D11" i="2" s="1"/>
  <c r="B7" i="2"/>
  <c r="D7" i="2" s="1"/>
  <c r="F12" i="2"/>
  <c r="I6" i="2"/>
  <c r="I10" i="2"/>
  <c r="I12" i="2"/>
  <c r="I14" i="2"/>
  <c r="I16" i="2"/>
  <c r="N8" i="2" l="1"/>
  <c r="F6" i="2"/>
  <c r="D23" i="2" s="1"/>
  <c r="J6" i="2"/>
  <c r="I5" i="2"/>
  <c r="E5" i="2"/>
  <c r="U16" i="2"/>
  <c r="Z13" i="2"/>
  <c r="Z8" i="2"/>
  <c r="J8" i="2"/>
  <c r="M6" i="2"/>
  <c r="U6" i="2"/>
  <c r="R5" i="2"/>
  <c r="O23" i="2" s="1"/>
  <c r="I45" i="1" s="1"/>
  <c r="J5" i="2"/>
  <c r="X15" i="2"/>
  <c r="Y15" i="2" s="1"/>
  <c r="X11" i="2"/>
  <c r="Y11" i="2" s="1"/>
  <c r="X7" i="2"/>
  <c r="Y7" i="2" s="1"/>
  <c r="T15" i="2"/>
  <c r="U15" i="2" s="1"/>
  <c r="T11" i="2"/>
  <c r="T7" i="2"/>
  <c r="U7" i="2" s="1"/>
  <c r="P15" i="2"/>
  <c r="Q15" i="2" s="1"/>
  <c r="P11" i="2"/>
  <c r="Q11" i="2" s="1"/>
  <c r="P7" i="2"/>
  <c r="Q7" i="2" s="1"/>
  <c r="L7" i="2"/>
  <c r="L11" i="2"/>
  <c r="M11" i="2" s="1"/>
  <c r="L15" i="2"/>
  <c r="M15" i="2" s="1"/>
  <c r="E7" i="2"/>
  <c r="H7" i="2"/>
  <c r="E11" i="2"/>
  <c r="H11" i="2"/>
  <c r="E15" i="2"/>
  <c r="H15" i="2"/>
  <c r="I15" i="2" s="1"/>
  <c r="F45" i="1" l="1"/>
  <c r="W23" i="2"/>
  <c r="K45" i="1" s="1"/>
  <c r="I7" i="2"/>
  <c r="U11" i="2"/>
  <c r="S22" i="2" s="1"/>
  <c r="J44" i="1" s="1"/>
  <c r="V11" i="2"/>
  <c r="S23" i="2" s="1"/>
  <c r="J45" i="1" s="1"/>
  <c r="I11" i="2"/>
  <c r="J11" i="2"/>
  <c r="G23" i="2" s="1"/>
  <c r="G45" i="1" s="1"/>
  <c r="M7" i="2"/>
  <c r="K22" i="2" s="1"/>
  <c r="H44" i="1" s="1"/>
  <c r="N7" i="2"/>
  <c r="K23" i="2" s="1"/>
  <c r="H45" i="1" s="1"/>
  <c r="W22" i="2"/>
  <c r="K44" i="1" s="1"/>
  <c r="O22" i="2"/>
  <c r="I44" i="1" s="1"/>
  <c r="I46" i="1" s="1"/>
  <c r="D22" i="2"/>
  <c r="G22" i="2" l="1"/>
  <c r="G44" i="1" s="1"/>
  <c r="G46" i="1" s="1"/>
  <c r="K46" i="1"/>
  <c r="J46" i="1"/>
  <c r="H46" i="1"/>
  <c r="F44" i="1"/>
  <c r="F46" i="1" s="1"/>
</calcChain>
</file>

<file path=xl/sharedStrings.xml><?xml version="1.0" encoding="utf-8"?>
<sst xmlns="http://schemas.openxmlformats.org/spreadsheetml/2006/main" count="207" uniqueCount="79">
  <si>
    <t>CRITERIOS</t>
  </si>
  <si>
    <t>PESO</t>
  </si>
  <si>
    <t>ALTERNATIVAS</t>
  </si>
  <si>
    <t>ALT1</t>
  </si>
  <si>
    <t>ALT2</t>
  </si>
  <si>
    <t>ALT3</t>
  </si>
  <si>
    <t>ALT4</t>
  </si>
  <si>
    <t>ALT5</t>
  </si>
  <si>
    <t>ALT6</t>
  </si>
  <si>
    <t>REFERENTE</t>
  </si>
  <si>
    <t>Criterio 1</t>
  </si>
  <si>
    <t>Criterio 2</t>
  </si>
  <si>
    <t>Criterio 3</t>
  </si>
  <si>
    <t>Criterio 4</t>
  </si>
  <si>
    <t>Criterio 5</t>
  </si>
  <si>
    <t>Criterio 6</t>
  </si>
  <si>
    <t>Criterio 7</t>
  </si>
  <si>
    <t>Criterio 8</t>
  </si>
  <si>
    <t>Criterio 9</t>
  </si>
  <si>
    <t>Criterio 10</t>
  </si>
  <si>
    <t>Criterio 11</t>
  </si>
  <si>
    <t>Criterio 12</t>
  </si>
  <si>
    <t>Criterio 13</t>
  </si>
  <si>
    <t>Muy malo</t>
  </si>
  <si>
    <t>Malo</t>
  </si>
  <si>
    <t>Igual</t>
  </si>
  <si>
    <t>Mejor</t>
  </si>
  <si>
    <t>Mucho Mejor</t>
  </si>
  <si>
    <t>Suma Mejores</t>
  </si>
  <si>
    <t>Suma Peores</t>
  </si>
  <si>
    <t>Suma Iguales</t>
  </si>
  <si>
    <t>Calificacion</t>
  </si>
  <si>
    <t>Weigthed</t>
  </si>
  <si>
    <t>Positivos</t>
  </si>
  <si>
    <t>Negativos</t>
  </si>
  <si>
    <t>ALTERNATIVA 1</t>
  </si>
  <si>
    <t>Peso</t>
  </si>
  <si>
    <t>ALTERNATIVA 2</t>
  </si>
  <si>
    <t>ALTERNATIVA 3</t>
  </si>
  <si>
    <t>ALTERNATIVA 4</t>
  </si>
  <si>
    <t>ALTERNATIVA 5</t>
  </si>
  <si>
    <t>ALTERNATIVA 6</t>
  </si>
  <si>
    <t>SUMA +</t>
  </si>
  <si>
    <t>SUMA -</t>
  </si>
  <si>
    <t>SUMA =</t>
  </si>
  <si>
    <t>SUMA W+</t>
  </si>
  <si>
    <t>SUMA W-</t>
  </si>
  <si>
    <t>¿Que es?</t>
  </si>
  <si>
    <t>La matriz de pugh es un diagrama matricial que permite la toma de decisiones multicriterio evitando que sean incosistentes e irracionales, es decir, buscando la repetibilidad del proceso de toma de decision y que los criterios sean validos y acordados.
Esta herramienta es muy util cuando se tienen claros los criterios de calificacion y se tiene un producto referente contra el cual comparar, ya que permite observar como esta cada uno de los criterios de todas las alternativas de solucion con respecto a la competencia o referente.</t>
  </si>
  <si>
    <t>Se debe definir cuales seran los criterios contra los cuales se van a calificar las alternativas de solucion. Estos criterios deben venir de un referente existente o desde una clara especificacion de diseño.
Estos criterios pueden ser del tipo: estetico, funcional, comercial, entre otros. Algunos ejemplos pueden ser:
Bajo mantenimiento, precio de venta, brillo, facilidad de uso, ergonomia, resistencia a la corrosion, sensacion al tacto, etc.</t>
  </si>
  <si>
    <t>Este item consiste en calificar en una escala de 1 a 10 los criterios seleccionados en nivel de importancia, siendo 1 el de menos importante y 10 el mas importante. Por ejemplo en el diseño de un ascensor el criterio factor de seguridad es muchos mas importante que criterio iluminacion. como se ha mencionado en herramientas anteriores, es importante y necesario en lo posible realizar todas estas calificaciones y selecciones de criterios en equipos multidisciplinarios para enriquecer el ejercicio con diferentes puntos de vista.</t>
  </si>
  <si>
    <t>En esta columna debemos colocar nuestro referente o especificacion meta sobre la cual compararemos cada unas de las alternativas de solucion. Esta actividad debe realizarse de la forma mas clara y consisa posible, si posee valores numericos para estos criterios deben ser escritos.</t>
  </si>
  <si>
    <t>Para cada una de las alternativas de solucion proceda a calificar cada criterio respecto al referente. La calificacion esta en una escala de 5 valores, los cuales son: Muy Malo, Malo, Igual, Mejor, Mucho Mejor. Analice cada alternativa criterio a criterio con respecto al referente y seleccion la calificacion que considere correcta.</t>
  </si>
  <si>
    <t>RESULTADOS</t>
  </si>
  <si>
    <t>Luego de realizar todo el procedimiento de calificar las alternativas, obtendra la siguiente informacion:</t>
  </si>
  <si>
    <t>Total Mejores</t>
  </si>
  <si>
    <t>Total Peores</t>
  </si>
  <si>
    <t>Calificacion total</t>
  </si>
  <si>
    <t>Al final obtendra una tabla donde se observaran el total de los criterios mejores y peores multiplicados por el peso de cada criterio, asi como una Calificacion total que seria la resta de Total Mejores menos Total Peores. Esta calificacion total sera la que indique segun los criterios y las valoraciones dadas cual es la mejor alternativa de solucion.</t>
  </si>
  <si>
    <t>TOOLBOX DE DISEÑO</t>
  </si>
  <si>
    <t>Selección de alternativas</t>
  </si>
  <si>
    <t>MATRIZ DE PUGH</t>
  </si>
  <si>
    <t>PROYECTO:</t>
  </si>
  <si>
    <t>RESPONSABLE:</t>
  </si>
  <si>
    <t>FECHA:</t>
  </si>
  <si>
    <t>VERSION:</t>
  </si>
  <si>
    <t>VALORACION DE ALTERNATIVAS</t>
  </si>
  <si>
    <t>OBSERVACIONES</t>
  </si>
  <si>
    <t>Construido por:</t>
  </si>
  <si>
    <t>Ing. Juan David Carvajal Corrales</t>
  </si>
  <si>
    <t>GUIA DE USO</t>
  </si>
  <si>
    <t>Criterios</t>
  </si>
  <si>
    <t>Peso de los criterios</t>
  </si>
  <si>
    <t>Referente</t>
  </si>
  <si>
    <t>Calificacion de alternativas</t>
  </si>
  <si>
    <t>Resultados</t>
  </si>
  <si>
    <r>
      <rPr>
        <b/>
        <i/>
        <sz val="11"/>
        <color theme="1"/>
        <rFont val="Calibri"/>
        <family val="2"/>
        <scheme val="minor"/>
      </rPr>
      <t>Suma Mejores:</t>
    </r>
    <r>
      <rPr>
        <sz val="11"/>
        <color theme="1"/>
        <rFont val="Calibri"/>
        <family val="2"/>
        <scheme val="minor"/>
      </rPr>
      <t xml:space="preserve"> total de criterios en los cuales ha superado al referente.</t>
    </r>
  </si>
  <si>
    <r>
      <rPr>
        <b/>
        <i/>
        <sz val="11"/>
        <color theme="1"/>
        <rFont val="Calibri"/>
        <family val="2"/>
        <scheme val="minor"/>
      </rPr>
      <t xml:space="preserve">Suma Peores: </t>
    </r>
    <r>
      <rPr>
        <sz val="11"/>
        <color theme="1"/>
        <rFont val="Calibri"/>
        <family val="2"/>
        <scheme val="minor"/>
      </rPr>
      <t>total de criterios en los cuales no ha logrado superar al referente</t>
    </r>
  </si>
  <si>
    <r>
      <rPr>
        <b/>
        <i/>
        <sz val="11"/>
        <color theme="1"/>
        <rFont val="Calibri"/>
        <family val="2"/>
        <scheme val="minor"/>
      </rPr>
      <t xml:space="preserve">Suma Iguales: </t>
    </r>
    <r>
      <rPr>
        <sz val="11"/>
        <color theme="1"/>
        <rFont val="Calibri"/>
        <family val="2"/>
        <scheme val="minor"/>
      </rPr>
      <t>total de criterios en los que solo logro igual al referente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</si>
</sst>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b/>
      <i/>
      <sz val="10"/>
      <color theme="1"/>
      <name val="Calibri"/>
      <family val="2"/>
      <scheme val="minor"/>
    </font>
    <font>
      <sz val="10"/>
      <color theme="1"/>
      <name val="Calibri"/>
      <family val="2"/>
      <scheme val="minor"/>
    </font>
    <font>
      <b/>
      <sz val="20"/>
      <color theme="1"/>
      <name val="Calibri"/>
      <family val="2"/>
      <scheme val="minor"/>
    </font>
    <font>
      <b/>
      <sz val="18"/>
      <color theme="1"/>
      <name val="Calibri"/>
      <family val="2"/>
      <scheme val="minor"/>
    </font>
    <font>
      <b/>
      <u/>
      <sz val="16"/>
      <color theme="1"/>
      <name val="Calibri"/>
      <family val="2"/>
      <scheme val="minor"/>
    </font>
    <font>
      <i/>
      <sz val="9"/>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rgb="FF00B0F0"/>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s>
  <cellStyleXfs count="1">
    <xf numFmtId="0" fontId="0" fillId="0" borderId="0"/>
  </cellStyleXfs>
  <cellXfs count="126">
    <xf numFmtId="0" fontId="0" fillId="0" borderId="0" xfId="0"/>
    <xf numFmtId="0" fontId="0" fillId="0" borderId="0" xfId="0" applyAlignment="1">
      <alignment horizontal="center"/>
    </xf>
    <xf numFmtId="0" fontId="0" fillId="0" borderId="6"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2" borderId="14" xfId="0" applyFill="1" applyBorder="1" applyAlignment="1">
      <alignment horizontal="center"/>
    </xf>
    <xf numFmtId="0" fontId="0" fillId="3" borderId="15" xfId="0" applyFill="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2"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5" fillId="0" borderId="34" xfId="0" applyFont="1" applyBorder="1" applyAlignment="1">
      <alignment horizontal="center"/>
    </xf>
    <xf numFmtId="0" fontId="5" fillId="0" borderId="35" xfId="0" applyFont="1" applyBorder="1" applyAlignment="1">
      <alignment horizontal="center"/>
    </xf>
    <xf numFmtId="0" fontId="5" fillId="0" borderId="36" xfId="0" applyFont="1" applyBorder="1" applyAlignment="1">
      <alignment horizontal="center"/>
    </xf>
    <xf numFmtId="0" fontId="4" fillId="4" borderId="37" xfId="0" applyFont="1" applyFill="1" applyBorder="1" applyAlignment="1">
      <alignment horizontal="center"/>
    </xf>
    <xf numFmtId="0" fontId="4" fillId="4" borderId="27" xfId="0" applyFont="1" applyFill="1" applyBorder="1" applyAlignment="1">
      <alignment horizontal="center"/>
    </xf>
    <xf numFmtId="0" fontId="4" fillId="4" borderId="28" xfId="0" applyFont="1" applyFill="1" applyBorder="1" applyAlignment="1">
      <alignment horizontal="center"/>
    </xf>
    <xf numFmtId="0" fontId="1" fillId="4" borderId="16" xfId="0"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0" fontId="1" fillId="4" borderId="2" xfId="0" applyFont="1" applyFill="1" applyBorder="1" applyAlignment="1">
      <alignment horizontal="center"/>
    </xf>
    <xf numFmtId="0" fontId="1" fillId="4" borderId="17" xfId="0" applyFont="1" applyFill="1" applyBorder="1" applyAlignment="1">
      <alignment horizontal="center"/>
    </xf>
    <xf numFmtId="0" fontId="1" fillId="5" borderId="0" xfId="0" applyFont="1" applyFill="1" applyBorder="1" applyAlignment="1">
      <alignment horizontal="right"/>
    </xf>
    <xf numFmtId="0" fontId="0" fillId="5" borderId="0" xfId="0" applyFill="1" applyBorder="1" applyAlignment="1">
      <alignment horizontal="center"/>
    </xf>
    <xf numFmtId="0" fontId="1" fillId="5" borderId="0" xfId="0" applyFont="1" applyFill="1" applyBorder="1"/>
    <xf numFmtId="0" fontId="0" fillId="5" borderId="9" xfId="0" applyFill="1" applyBorder="1" applyAlignment="1">
      <alignment horizontal="center"/>
    </xf>
    <xf numFmtId="0" fontId="8" fillId="5" borderId="0" xfId="0" applyFont="1" applyFill="1" applyBorder="1" applyAlignment="1">
      <alignment horizontal="center"/>
    </xf>
    <xf numFmtId="0" fontId="0" fillId="5" borderId="0" xfId="0" applyFill="1" applyBorder="1"/>
    <xf numFmtId="0" fontId="1" fillId="5" borderId="16" xfId="0" applyFont="1" applyFill="1" applyBorder="1" applyAlignment="1">
      <alignment horizontal="center"/>
    </xf>
    <xf numFmtId="0" fontId="1" fillId="5" borderId="17" xfId="0" applyFont="1" applyFill="1" applyBorder="1" applyAlignment="1">
      <alignment horizontal="center"/>
    </xf>
    <xf numFmtId="0" fontId="1" fillId="5" borderId="18" xfId="0" applyFont="1" applyFill="1" applyBorder="1" applyAlignment="1">
      <alignment horizontal="center"/>
    </xf>
    <xf numFmtId="0" fontId="1" fillId="5" borderId="14" xfId="0" applyFont="1" applyFill="1" applyBorder="1" applyAlignment="1">
      <alignment horizontal="center"/>
    </xf>
    <xf numFmtId="0" fontId="1" fillId="5" borderId="24" xfId="0" applyFont="1" applyFill="1" applyBorder="1" applyAlignment="1">
      <alignment horizontal="center"/>
    </xf>
    <xf numFmtId="0" fontId="1" fillId="5" borderId="15" xfId="0" applyFont="1" applyFill="1" applyBorder="1" applyAlignment="1">
      <alignment horizontal="center"/>
    </xf>
    <xf numFmtId="0" fontId="3" fillId="5" borderId="0" xfId="0" applyFont="1" applyFill="1" applyBorder="1" applyAlignment="1">
      <alignment horizontal="center"/>
    </xf>
    <xf numFmtId="0" fontId="1" fillId="5" borderId="31" xfId="0" applyFont="1" applyFill="1" applyBorder="1" applyAlignment="1">
      <alignment horizontal="center"/>
    </xf>
    <xf numFmtId="0" fontId="1" fillId="5" borderId="41" xfId="0" applyFont="1" applyFill="1" applyBorder="1" applyAlignment="1">
      <alignment horizontal="center"/>
    </xf>
    <xf numFmtId="0" fontId="0" fillId="5" borderId="31" xfId="0" applyFill="1" applyBorder="1" applyAlignment="1">
      <alignment horizontal="center"/>
    </xf>
    <xf numFmtId="0" fontId="0" fillId="5" borderId="33" xfId="0" applyFill="1" applyBorder="1" applyAlignment="1">
      <alignment horizontal="center"/>
    </xf>
    <xf numFmtId="0" fontId="0" fillId="5" borderId="32" xfId="0" applyFill="1" applyBorder="1" applyAlignment="1">
      <alignment horizontal="center"/>
    </xf>
    <xf numFmtId="0" fontId="1" fillId="5" borderId="19" xfId="0" applyFont="1" applyFill="1" applyBorder="1" applyAlignment="1">
      <alignment horizontal="center"/>
    </xf>
    <xf numFmtId="0" fontId="1" fillId="5" borderId="11" xfId="0" applyFont="1" applyFill="1" applyBorder="1" applyAlignment="1">
      <alignment horizontal="center"/>
    </xf>
    <xf numFmtId="0" fontId="0" fillId="5" borderId="19" xfId="0" applyFill="1" applyBorder="1" applyAlignment="1">
      <alignment horizontal="center"/>
    </xf>
    <xf numFmtId="0" fontId="0" fillId="5" borderId="1" xfId="0" applyFill="1" applyBorder="1" applyAlignment="1">
      <alignment horizontal="center"/>
    </xf>
    <xf numFmtId="0" fontId="0" fillId="5" borderId="20" xfId="0" applyFill="1" applyBorder="1" applyAlignment="1">
      <alignment horizontal="center"/>
    </xf>
    <xf numFmtId="0" fontId="1" fillId="5" borderId="21" xfId="0" applyFont="1" applyFill="1" applyBorder="1" applyAlignment="1">
      <alignment horizontal="center"/>
    </xf>
    <xf numFmtId="0" fontId="1" fillId="5" borderId="42" xfId="0" applyFont="1" applyFill="1" applyBorder="1" applyAlignment="1">
      <alignment horizontal="center"/>
    </xf>
    <xf numFmtId="0" fontId="0" fillId="5" borderId="21" xfId="0" applyFill="1" applyBorder="1" applyAlignment="1">
      <alignment horizontal="center"/>
    </xf>
    <xf numFmtId="0" fontId="0" fillId="5" borderId="22" xfId="0" applyFill="1" applyBorder="1" applyAlignment="1">
      <alignment horizontal="center"/>
    </xf>
    <xf numFmtId="0" fontId="0" fillId="5" borderId="23" xfId="0" applyFill="1" applyBorder="1" applyAlignment="1">
      <alignment horizontal="center"/>
    </xf>
    <xf numFmtId="0" fontId="0" fillId="5" borderId="6" xfId="0" applyFill="1" applyBorder="1" applyAlignment="1">
      <alignment horizontal="center"/>
    </xf>
    <xf numFmtId="0" fontId="0" fillId="5" borderId="7" xfId="0" applyFill="1" applyBorder="1" applyAlignment="1">
      <alignment horizontal="center"/>
    </xf>
    <xf numFmtId="0" fontId="1" fillId="5" borderId="38" xfId="0" applyFont="1" applyFill="1" applyBorder="1" applyAlignment="1">
      <alignment horizontal="center"/>
    </xf>
    <xf numFmtId="0" fontId="1" fillId="5" borderId="43" xfId="0" applyFont="1" applyFill="1" applyBorder="1" applyAlignment="1">
      <alignment horizontal="center"/>
    </xf>
    <xf numFmtId="0" fontId="0" fillId="5" borderId="38" xfId="0" applyFill="1" applyBorder="1" applyAlignment="1">
      <alignment horizontal="center"/>
    </xf>
    <xf numFmtId="0" fontId="0" fillId="5" borderId="40" xfId="0" applyFill="1" applyBorder="1" applyAlignment="1">
      <alignment horizontal="center"/>
    </xf>
    <xf numFmtId="0" fontId="0" fillId="5" borderId="39" xfId="0" applyFill="1" applyBorder="1" applyAlignment="1">
      <alignment horizontal="center"/>
    </xf>
    <xf numFmtId="0" fontId="1" fillId="5" borderId="14" xfId="0" applyFont="1" applyFill="1" applyBorder="1" applyAlignment="1">
      <alignment horizontal="center"/>
    </xf>
    <xf numFmtId="0" fontId="1" fillId="5" borderId="44" xfId="0" applyFont="1" applyFill="1" applyBorder="1" applyAlignment="1">
      <alignment horizontal="center"/>
    </xf>
    <xf numFmtId="0" fontId="0" fillId="5" borderId="14" xfId="0" applyFill="1" applyBorder="1" applyAlignment="1">
      <alignment horizontal="center"/>
    </xf>
    <xf numFmtId="0" fontId="0" fillId="5" borderId="24" xfId="0" applyFill="1" applyBorder="1" applyAlignment="1">
      <alignment horizontal="center"/>
    </xf>
    <xf numFmtId="0" fontId="0" fillId="5" borderId="15" xfId="0" applyFill="1" applyBorder="1" applyAlignment="1">
      <alignment horizontal="center"/>
    </xf>
    <xf numFmtId="0" fontId="0" fillId="5" borderId="3" xfId="0" applyFill="1" applyBorder="1"/>
    <xf numFmtId="0" fontId="0" fillId="5" borderId="4" xfId="0" applyFill="1" applyBorder="1"/>
    <xf numFmtId="0" fontId="0" fillId="5" borderId="4" xfId="0" applyFill="1" applyBorder="1" applyAlignment="1">
      <alignment horizontal="center"/>
    </xf>
    <xf numFmtId="0" fontId="0" fillId="5" borderId="5" xfId="0" applyFill="1" applyBorder="1"/>
    <xf numFmtId="0" fontId="0" fillId="5" borderId="6" xfId="0" applyFill="1" applyBorder="1"/>
    <xf numFmtId="0" fontId="0" fillId="5" borderId="7" xfId="0" applyFill="1" applyBorder="1"/>
    <xf numFmtId="0" fontId="6" fillId="5" borderId="0" xfId="0" applyFont="1" applyFill="1" applyBorder="1" applyAlignment="1">
      <alignment horizontal="center"/>
    </xf>
    <xf numFmtId="0" fontId="7" fillId="5" borderId="0" xfId="0" applyFont="1" applyFill="1" applyBorder="1" applyAlignment="1">
      <alignment horizontal="center"/>
    </xf>
    <xf numFmtId="0" fontId="0" fillId="5" borderId="8" xfId="0" applyFill="1" applyBorder="1"/>
    <xf numFmtId="0" fontId="0" fillId="5" borderId="9" xfId="0" applyFill="1" applyBorder="1"/>
    <xf numFmtId="0" fontId="0" fillId="5" borderId="10" xfId="0" applyFill="1" applyBorder="1"/>
    <xf numFmtId="0" fontId="9" fillId="5" borderId="0" xfId="0" applyFont="1" applyFill="1" applyBorder="1"/>
    <xf numFmtId="0" fontId="1" fillId="6" borderId="14" xfId="0" applyFont="1" applyFill="1" applyBorder="1" applyAlignment="1">
      <alignment horizontal="center"/>
    </xf>
    <xf numFmtId="0" fontId="1" fillId="6" borderId="24" xfId="0" applyFont="1" applyFill="1" applyBorder="1" applyAlignment="1">
      <alignment horizontal="center"/>
    </xf>
    <xf numFmtId="0" fontId="1" fillId="6" borderId="15" xfId="0" applyFont="1" applyFill="1" applyBorder="1" applyAlignment="1">
      <alignment horizontal="center"/>
    </xf>
    <xf numFmtId="0" fontId="10" fillId="5" borderId="0" xfId="0" applyFont="1" applyFill="1" applyBorder="1"/>
    <xf numFmtId="0" fontId="0" fillId="5" borderId="0" xfId="0" applyFont="1" applyFill="1" applyBorder="1" applyAlignment="1">
      <alignment vertical="top" wrapText="1"/>
    </xf>
    <xf numFmtId="0" fontId="10" fillId="5" borderId="0" xfId="0" applyFont="1" applyFill="1" applyBorder="1" applyAlignment="1">
      <alignment horizontal="center"/>
    </xf>
    <xf numFmtId="0" fontId="0" fillId="5" borderId="0" xfId="0" applyFill="1" applyBorder="1" applyAlignment="1">
      <alignment vertical="top" wrapText="1"/>
    </xf>
    <xf numFmtId="0" fontId="0" fillId="5" borderId="0" xfId="0" applyFill="1" applyBorder="1" applyAlignment="1">
      <alignment vertical="top" wrapText="1"/>
    </xf>
    <xf numFmtId="0" fontId="0" fillId="5" borderId="0" xfId="0" applyFill="1" applyBorder="1" applyAlignment="1">
      <alignment wrapText="1"/>
    </xf>
    <xf numFmtId="0" fontId="5" fillId="5" borderId="34" xfId="0" applyFont="1" applyFill="1" applyBorder="1" applyAlignment="1">
      <alignment horizontal="center"/>
    </xf>
    <xf numFmtId="0" fontId="5" fillId="5" borderId="35" xfId="0" applyFont="1" applyFill="1" applyBorder="1" applyAlignment="1">
      <alignment horizontal="center"/>
    </xf>
    <xf numFmtId="0" fontId="5" fillId="5" borderId="36" xfId="0" applyFont="1" applyFill="1" applyBorder="1" applyAlignment="1">
      <alignment horizontal="center"/>
    </xf>
    <xf numFmtId="0" fontId="0" fillId="5" borderId="0" xfId="0" applyFill="1" applyBorder="1" applyAlignment="1">
      <alignment vertical="top"/>
    </xf>
    <xf numFmtId="0" fontId="0" fillId="5" borderId="0" xfId="0" applyFill="1" applyBorder="1" applyAlignment="1">
      <alignment horizontal="left" vertical="top" wrapText="1"/>
    </xf>
    <xf numFmtId="0" fontId="4" fillId="7" borderId="37" xfId="0" applyFont="1" applyFill="1" applyBorder="1" applyAlignment="1">
      <alignment horizontal="center"/>
    </xf>
    <xf numFmtId="0" fontId="4" fillId="7" borderId="27" xfId="0" applyFont="1" applyFill="1" applyBorder="1" applyAlignment="1">
      <alignment horizontal="center"/>
    </xf>
    <xf numFmtId="0" fontId="4" fillId="7" borderId="28" xfId="0" applyFont="1" applyFill="1" applyBorder="1" applyAlignment="1">
      <alignment horizontal="center"/>
    </xf>
    <xf numFmtId="0" fontId="3" fillId="5" borderId="26" xfId="0" applyFont="1" applyFill="1" applyBorder="1" applyAlignment="1" applyProtection="1">
      <alignment horizontal="center"/>
      <protection locked="0"/>
    </xf>
    <xf numFmtId="0" fontId="0" fillId="5" borderId="29" xfId="0" applyFill="1" applyBorder="1" applyAlignment="1" applyProtection="1">
      <alignment horizontal="center"/>
      <protection locked="0"/>
    </xf>
    <xf numFmtId="0" fontId="0" fillId="5" borderId="26" xfId="0" applyFill="1" applyBorder="1" applyAlignment="1" applyProtection="1">
      <alignment horizontal="center"/>
      <protection locked="0"/>
    </xf>
    <xf numFmtId="0" fontId="3" fillId="5" borderId="27" xfId="0" applyFont="1" applyFill="1" applyBorder="1" applyAlignment="1" applyProtection="1">
      <alignment horizontal="center"/>
      <protection locked="0"/>
    </xf>
    <xf numFmtId="0" fontId="0" fillId="5" borderId="25" xfId="0" applyFill="1" applyBorder="1" applyAlignment="1" applyProtection="1">
      <alignment horizontal="center"/>
      <protection locked="0"/>
    </xf>
    <xf numFmtId="0" fontId="0" fillId="5" borderId="27" xfId="0" applyFill="1" applyBorder="1" applyAlignment="1" applyProtection="1">
      <alignment horizontal="center"/>
      <protection locked="0"/>
    </xf>
    <xf numFmtId="0" fontId="3" fillId="5" borderId="28" xfId="0" applyFont="1" applyFill="1" applyBorder="1" applyAlignment="1" applyProtection="1">
      <alignment horizontal="center"/>
      <protection locked="0"/>
    </xf>
    <xf numFmtId="0" fontId="0" fillId="5" borderId="30" xfId="0" applyFill="1" applyBorder="1" applyAlignment="1" applyProtection="1">
      <alignment horizontal="center"/>
      <protection locked="0"/>
    </xf>
    <xf numFmtId="0" fontId="0" fillId="5" borderId="28" xfId="0" applyFill="1" applyBorder="1" applyAlignment="1" applyProtection="1">
      <alignment horizontal="center"/>
      <protection locked="0"/>
    </xf>
    <xf numFmtId="0" fontId="0" fillId="5" borderId="3" xfId="0" applyFill="1" applyBorder="1" applyAlignment="1" applyProtection="1">
      <alignment horizontal="center"/>
      <protection locked="0"/>
    </xf>
    <xf numFmtId="0" fontId="0" fillId="5" borderId="4"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0" fillId="5" borderId="0" xfId="0" applyFill="1" applyBorder="1" applyAlignment="1" applyProtection="1">
      <alignment horizontal="center"/>
      <protection locked="0"/>
    </xf>
    <xf numFmtId="0" fontId="0" fillId="5" borderId="7" xfId="0" applyFill="1" applyBorder="1" applyAlignment="1" applyProtection="1">
      <alignment horizontal="center"/>
      <protection locked="0"/>
    </xf>
    <xf numFmtId="0" fontId="0" fillId="5" borderId="8" xfId="0" applyFill="1" applyBorder="1" applyAlignment="1" applyProtection="1">
      <alignment horizontal="center"/>
      <protection locked="0"/>
    </xf>
    <xf numFmtId="0" fontId="0" fillId="5" borderId="9" xfId="0" applyFill="1" applyBorder="1" applyAlignment="1" applyProtection="1">
      <alignment horizontal="center"/>
      <protection locked="0"/>
    </xf>
    <xf numFmtId="0" fontId="0" fillId="5" borderId="10" xfId="0" applyFill="1" applyBorder="1" applyAlignment="1" applyProtection="1">
      <alignment horizontal="center"/>
      <protection locked="0"/>
    </xf>
    <xf numFmtId="0" fontId="3" fillId="5" borderId="31" xfId="0" applyFont="1" applyFill="1" applyBorder="1" applyAlignment="1" applyProtection="1">
      <alignment horizontal="center"/>
      <protection locked="0"/>
    </xf>
    <xf numFmtId="0" fontId="3" fillId="5" borderId="33" xfId="0" applyFont="1" applyFill="1" applyBorder="1" applyAlignment="1" applyProtection="1">
      <alignment horizontal="center"/>
      <protection locked="0"/>
    </xf>
    <xf numFmtId="0" fontId="3" fillId="5" borderId="32" xfId="0" applyFont="1" applyFill="1" applyBorder="1" applyAlignment="1" applyProtection="1">
      <alignment horizontal="center"/>
      <protection locked="0"/>
    </xf>
    <xf numFmtId="0" fontId="3" fillId="5" borderId="19" xfId="0" applyFont="1" applyFill="1" applyBorder="1" applyAlignment="1" applyProtection="1">
      <alignment horizontal="center"/>
      <protection locked="0"/>
    </xf>
    <xf numFmtId="0" fontId="3" fillId="5" borderId="1" xfId="0" applyFont="1" applyFill="1" applyBorder="1" applyAlignment="1" applyProtection="1">
      <alignment horizontal="center"/>
      <protection locked="0"/>
    </xf>
    <xf numFmtId="0" fontId="3" fillId="5" borderId="20" xfId="0" applyFont="1" applyFill="1" applyBorder="1" applyAlignment="1" applyProtection="1">
      <alignment horizontal="center"/>
      <protection locked="0"/>
    </xf>
    <xf numFmtId="0" fontId="3" fillId="5" borderId="21" xfId="0" applyFont="1" applyFill="1" applyBorder="1" applyAlignment="1" applyProtection="1">
      <alignment horizontal="center"/>
      <protection locked="0"/>
    </xf>
    <xf numFmtId="0" fontId="3" fillId="5" borderId="22" xfId="0" applyFont="1" applyFill="1" applyBorder="1" applyAlignment="1" applyProtection="1">
      <alignment horizontal="center"/>
      <protection locked="0"/>
    </xf>
    <xf numFmtId="0" fontId="3" fillId="5" borderId="23" xfId="0"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66</xdr:row>
      <xdr:rowOff>39984</xdr:rowOff>
    </xdr:from>
    <xdr:to>
      <xdr:col>10</xdr:col>
      <xdr:colOff>560337</xdr:colOff>
      <xdr:row>69</xdr:row>
      <xdr:rowOff>8484</xdr:rowOff>
    </xdr:to>
    <xdr:pic>
      <xdr:nvPicPr>
        <xdr:cNvPr id="2" name="Imagen 1">
          <a:extLst>
            <a:ext uri="{FF2B5EF4-FFF2-40B4-BE49-F238E27FC236}">
              <a16:creationId xmlns:a16="http://schemas.microsoft.com/office/drawing/2014/main" id="{C86854D3-9FC2-4919-8E1C-A4906C4637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2600" y="10155534"/>
          <a:ext cx="6427737" cy="54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74</xdr:row>
      <xdr:rowOff>57150</xdr:rowOff>
    </xdr:from>
    <xdr:to>
      <xdr:col>10</xdr:col>
      <xdr:colOff>563089</xdr:colOff>
      <xdr:row>77</xdr:row>
      <xdr:rowOff>25650</xdr:rowOff>
    </xdr:to>
    <xdr:pic>
      <xdr:nvPicPr>
        <xdr:cNvPr id="5" name="Imagen 4">
          <a:extLst>
            <a:ext uri="{FF2B5EF4-FFF2-40B4-BE49-F238E27FC236}">
              <a16:creationId xmlns:a16="http://schemas.microsoft.com/office/drawing/2014/main" id="{26FA3DE6-6B4E-4934-A471-3DB3E6919E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6375" y="14135100"/>
          <a:ext cx="6325714" cy="54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219075</xdr:colOff>
      <xdr:row>1</xdr:row>
      <xdr:rowOff>152400</xdr:rowOff>
    </xdr:from>
    <xdr:to>
      <xdr:col>2</xdr:col>
      <xdr:colOff>709275</xdr:colOff>
      <xdr:row>6</xdr:row>
      <xdr:rowOff>32250</xdr:rowOff>
    </xdr:to>
    <xdr:pic>
      <xdr:nvPicPr>
        <xdr:cNvPr id="10" name="Imagen 9">
          <a:extLst>
            <a:ext uri="{FF2B5EF4-FFF2-40B4-BE49-F238E27FC236}">
              <a16:creationId xmlns:a16="http://schemas.microsoft.com/office/drawing/2014/main" id="{BF60B5EE-BBA5-4385-9BF5-34C108A0AFF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81075" y="342900"/>
          <a:ext cx="871200" cy="1080000"/>
        </a:xfrm>
        <a:prstGeom prst="rect">
          <a:avLst/>
        </a:prstGeom>
      </xdr:spPr>
    </xdr:pic>
    <xdr:clientData/>
  </xdr:twoCellAnchor>
  <xdr:twoCellAnchor editAs="oneCell">
    <xdr:from>
      <xdr:col>9</xdr:col>
      <xdr:colOff>245249</xdr:colOff>
      <xdr:row>2</xdr:row>
      <xdr:rowOff>161925</xdr:rowOff>
    </xdr:from>
    <xdr:to>
      <xdr:col>11</xdr:col>
      <xdr:colOff>521249</xdr:colOff>
      <xdr:row>6</xdr:row>
      <xdr:rowOff>1875</xdr:rowOff>
    </xdr:to>
    <xdr:pic>
      <xdr:nvPicPr>
        <xdr:cNvPr id="11" name="Imagen 10">
          <a:extLst>
            <a:ext uri="{FF2B5EF4-FFF2-40B4-BE49-F238E27FC236}">
              <a16:creationId xmlns:a16="http://schemas.microsoft.com/office/drawing/2014/main" id="{0951746F-07C8-4D61-8FA4-A48BD2B9514C}"/>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25400" b="27504"/>
        <a:stretch/>
      </xdr:blipFill>
      <xdr:spPr>
        <a:xfrm>
          <a:off x="6722249" y="352425"/>
          <a:ext cx="1800000" cy="84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323850</xdr:colOff>
      <xdr:row>2</xdr:row>
      <xdr:rowOff>38100</xdr:rowOff>
    </xdr:from>
    <xdr:to>
      <xdr:col>2</xdr:col>
      <xdr:colOff>1195050</xdr:colOff>
      <xdr:row>6</xdr:row>
      <xdr:rowOff>108450</xdr:rowOff>
    </xdr:to>
    <xdr:pic>
      <xdr:nvPicPr>
        <xdr:cNvPr id="2" name="Imagen 1">
          <a:extLst>
            <a:ext uri="{FF2B5EF4-FFF2-40B4-BE49-F238E27FC236}">
              <a16:creationId xmlns:a16="http://schemas.microsoft.com/office/drawing/2014/main" id="{25374069-A656-43D1-B4B3-062459B95D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5850" y="419100"/>
          <a:ext cx="871200" cy="1080000"/>
        </a:xfrm>
        <a:prstGeom prst="rect">
          <a:avLst/>
        </a:prstGeom>
      </xdr:spPr>
    </xdr:pic>
    <xdr:clientData/>
  </xdr:twoCellAnchor>
  <xdr:twoCellAnchor editAs="oneCell">
    <xdr:from>
      <xdr:col>8</xdr:col>
      <xdr:colOff>969149</xdr:colOff>
      <xdr:row>2</xdr:row>
      <xdr:rowOff>171450</xdr:rowOff>
    </xdr:from>
    <xdr:to>
      <xdr:col>10</xdr:col>
      <xdr:colOff>806999</xdr:colOff>
      <xdr:row>6</xdr:row>
      <xdr:rowOff>11400</xdr:rowOff>
    </xdr:to>
    <xdr:pic>
      <xdr:nvPicPr>
        <xdr:cNvPr id="3" name="Imagen 2">
          <a:extLst>
            <a:ext uri="{FF2B5EF4-FFF2-40B4-BE49-F238E27FC236}">
              <a16:creationId xmlns:a16="http://schemas.microsoft.com/office/drawing/2014/main" id="{4D0BE693-DEE1-4D29-AD65-29BCC057AC3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400" b="27504"/>
        <a:stretch/>
      </xdr:blipFill>
      <xdr:spPr>
        <a:xfrm>
          <a:off x="7493774" y="552450"/>
          <a:ext cx="1800000" cy="849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22778-4200-4289-9BCC-53C5CF0146A6}">
  <dimension ref="B1:M82"/>
  <sheetViews>
    <sheetView tabSelected="1" workbookViewId="0">
      <selection activeCell="Q11" sqref="Q11"/>
    </sheetView>
  </sheetViews>
  <sheetFormatPr baseColWidth="10" defaultRowHeight="15" x14ac:dyDescent="0.25"/>
  <cols>
    <col min="1" max="2" width="5.7109375" customWidth="1"/>
    <col min="13" max="14" width="5.7109375" customWidth="1"/>
  </cols>
  <sheetData>
    <row r="1" spans="2:13" ht="15.75" thickBot="1" x14ac:dyDescent="0.3"/>
    <row r="2" spans="2:13" x14ac:dyDescent="0.25">
      <c r="B2" s="70"/>
      <c r="C2" s="71"/>
      <c r="D2" s="71"/>
      <c r="E2" s="71"/>
      <c r="F2" s="71"/>
      <c r="G2" s="71"/>
      <c r="H2" s="71"/>
      <c r="I2" s="71"/>
      <c r="J2" s="71"/>
      <c r="K2" s="71"/>
      <c r="L2" s="71"/>
      <c r="M2" s="73"/>
    </row>
    <row r="3" spans="2:13" x14ac:dyDescent="0.25">
      <c r="B3" s="74"/>
      <c r="C3" s="35"/>
      <c r="D3" s="35"/>
      <c r="E3" s="35"/>
      <c r="F3" s="35"/>
      <c r="G3" s="35"/>
      <c r="H3" s="35"/>
      <c r="I3" s="35"/>
      <c r="J3" s="35"/>
      <c r="K3" s="35"/>
      <c r="L3" s="35"/>
      <c r="M3" s="75"/>
    </row>
    <row r="4" spans="2:13" ht="26.25" x14ac:dyDescent="0.4">
      <c r="B4" s="74"/>
      <c r="C4" s="35"/>
      <c r="D4" s="76" t="s">
        <v>59</v>
      </c>
      <c r="E4" s="76"/>
      <c r="F4" s="76"/>
      <c r="G4" s="76"/>
      <c r="H4" s="76"/>
      <c r="I4" s="76"/>
      <c r="J4" s="76"/>
      <c r="K4" s="35"/>
      <c r="L4" s="35"/>
      <c r="M4" s="75"/>
    </row>
    <row r="5" spans="2:13" x14ac:dyDescent="0.25">
      <c r="B5" s="74"/>
      <c r="C5" s="35"/>
      <c r="D5" s="31"/>
      <c r="E5" s="35"/>
      <c r="F5" s="35"/>
      <c r="G5" s="35"/>
      <c r="H5" s="35"/>
      <c r="I5" s="35"/>
      <c r="J5" s="35"/>
      <c r="K5" s="35"/>
      <c r="L5" s="35"/>
      <c r="M5" s="75"/>
    </row>
    <row r="6" spans="2:13" ht="23.25" x14ac:dyDescent="0.35">
      <c r="B6" s="74"/>
      <c r="C6" s="35"/>
      <c r="D6" s="77" t="s">
        <v>61</v>
      </c>
      <c r="E6" s="77"/>
      <c r="F6" s="77"/>
      <c r="G6" s="77"/>
      <c r="H6" s="77"/>
      <c r="I6" s="77"/>
      <c r="J6" s="77"/>
      <c r="K6" s="35"/>
      <c r="L6" s="35"/>
      <c r="M6" s="75"/>
    </row>
    <row r="7" spans="2:13" ht="23.25" x14ac:dyDescent="0.35">
      <c r="B7" s="74"/>
      <c r="C7" s="35"/>
      <c r="D7" s="77" t="s">
        <v>60</v>
      </c>
      <c r="E7" s="77"/>
      <c r="F7" s="77"/>
      <c r="G7" s="77"/>
      <c r="H7" s="77"/>
      <c r="I7" s="77"/>
      <c r="J7" s="77"/>
      <c r="K7" s="35"/>
      <c r="L7" s="35"/>
      <c r="M7" s="75"/>
    </row>
    <row r="8" spans="2:13" x14ac:dyDescent="0.25">
      <c r="B8" s="74"/>
      <c r="C8" s="35"/>
      <c r="D8" s="35"/>
      <c r="E8" s="35"/>
      <c r="F8" s="35"/>
      <c r="G8" s="35"/>
      <c r="H8" s="35"/>
      <c r="I8" s="35"/>
      <c r="J8" s="35"/>
      <c r="K8" s="35"/>
      <c r="L8" s="35"/>
      <c r="M8" s="75"/>
    </row>
    <row r="9" spans="2:13" ht="18.75" x14ac:dyDescent="0.3">
      <c r="B9" s="74"/>
      <c r="C9" s="85" t="s">
        <v>47</v>
      </c>
      <c r="D9" s="35"/>
      <c r="E9" s="35"/>
      <c r="F9" s="35"/>
      <c r="G9" s="35"/>
      <c r="H9" s="35"/>
      <c r="I9" s="35"/>
      <c r="J9" s="35"/>
      <c r="K9" s="35"/>
      <c r="L9" s="35"/>
      <c r="M9" s="75"/>
    </row>
    <row r="10" spans="2:13" x14ac:dyDescent="0.25">
      <c r="B10" s="74"/>
      <c r="C10" s="35"/>
      <c r="D10" s="35"/>
      <c r="E10" s="35"/>
      <c r="F10" s="35"/>
      <c r="G10" s="35"/>
      <c r="H10" s="35"/>
      <c r="I10" s="35"/>
      <c r="J10" s="35"/>
      <c r="K10" s="35"/>
      <c r="L10" s="35"/>
      <c r="M10" s="75"/>
    </row>
    <row r="11" spans="2:13" ht="15" customHeight="1" x14ac:dyDescent="0.25">
      <c r="B11" s="74"/>
      <c r="C11" s="86" t="s">
        <v>48</v>
      </c>
      <c r="D11" s="86"/>
      <c r="E11" s="86"/>
      <c r="F11" s="86"/>
      <c r="G11" s="86"/>
      <c r="H11" s="86"/>
      <c r="I11" s="86"/>
      <c r="J11" s="86"/>
      <c r="K11" s="86"/>
      <c r="L11" s="86"/>
      <c r="M11" s="75"/>
    </row>
    <row r="12" spans="2:13" x14ac:dyDescent="0.25">
      <c r="B12" s="74"/>
      <c r="C12" s="86"/>
      <c r="D12" s="86"/>
      <c r="E12" s="86"/>
      <c r="F12" s="86"/>
      <c r="G12" s="86"/>
      <c r="H12" s="86"/>
      <c r="I12" s="86"/>
      <c r="J12" s="86"/>
      <c r="K12" s="86"/>
      <c r="L12" s="86"/>
      <c r="M12" s="75"/>
    </row>
    <row r="13" spans="2:13" x14ac:dyDescent="0.25">
      <c r="B13" s="74"/>
      <c r="C13" s="86"/>
      <c r="D13" s="86"/>
      <c r="E13" s="86"/>
      <c r="F13" s="86"/>
      <c r="G13" s="86"/>
      <c r="H13" s="86"/>
      <c r="I13" s="86"/>
      <c r="J13" s="86"/>
      <c r="K13" s="86"/>
      <c r="L13" s="86"/>
      <c r="M13" s="75"/>
    </row>
    <row r="14" spans="2:13" x14ac:dyDescent="0.25">
      <c r="B14" s="74"/>
      <c r="C14" s="86"/>
      <c r="D14" s="86"/>
      <c r="E14" s="86"/>
      <c r="F14" s="86"/>
      <c r="G14" s="86"/>
      <c r="H14" s="86"/>
      <c r="I14" s="86"/>
      <c r="J14" s="86"/>
      <c r="K14" s="86"/>
      <c r="L14" s="86"/>
      <c r="M14" s="75"/>
    </row>
    <row r="15" spans="2:13" x14ac:dyDescent="0.25">
      <c r="B15" s="74"/>
      <c r="C15" s="86"/>
      <c r="D15" s="86"/>
      <c r="E15" s="86"/>
      <c r="F15" s="86"/>
      <c r="G15" s="86"/>
      <c r="H15" s="86"/>
      <c r="I15" s="86"/>
      <c r="J15" s="86"/>
      <c r="K15" s="86"/>
      <c r="L15" s="86"/>
      <c r="M15" s="75"/>
    </row>
    <row r="16" spans="2:13" x14ac:dyDescent="0.25">
      <c r="B16" s="74"/>
      <c r="C16" s="86"/>
      <c r="D16" s="86"/>
      <c r="E16" s="86"/>
      <c r="F16" s="86"/>
      <c r="G16" s="86"/>
      <c r="H16" s="86"/>
      <c r="I16" s="86"/>
      <c r="J16" s="86"/>
      <c r="K16" s="86"/>
      <c r="L16" s="86"/>
      <c r="M16" s="75"/>
    </row>
    <row r="17" spans="2:13" x14ac:dyDescent="0.25">
      <c r="B17" s="74"/>
      <c r="C17" s="35"/>
      <c r="D17" s="35"/>
      <c r="E17" s="35"/>
      <c r="F17" s="35"/>
      <c r="G17" s="35"/>
      <c r="H17" s="35"/>
      <c r="I17" s="35"/>
      <c r="J17" s="35"/>
      <c r="K17" s="35"/>
      <c r="L17" s="35"/>
      <c r="M17" s="75"/>
    </row>
    <row r="18" spans="2:13" ht="18.75" x14ac:dyDescent="0.3">
      <c r="B18" s="74"/>
      <c r="C18" s="87" t="s">
        <v>70</v>
      </c>
      <c r="D18" s="87"/>
      <c r="E18" s="87"/>
      <c r="F18" s="87"/>
      <c r="G18" s="87"/>
      <c r="H18" s="87"/>
      <c r="I18" s="87"/>
      <c r="J18" s="87"/>
      <c r="K18" s="87"/>
      <c r="L18" s="87"/>
      <c r="M18" s="75"/>
    </row>
    <row r="19" spans="2:13" x14ac:dyDescent="0.25">
      <c r="B19" s="74"/>
      <c r="C19" s="35"/>
      <c r="D19" s="35"/>
      <c r="E19" s="35"/>
      <c r="F19" s="35"/>
      <c r="G19" s="35"/>
      <c r="H19" s="35"/>
      <c r="I19" s="35"/>
      <c r="J19" s="35"/>
      <c r="K19" s="35"/>
      <c r="L19" s="35"/>
      <c r="M19" s="75"/>
    </row>
    <row r="20" spans="2:13" ht="18.75" x14ac:dyDescent="0.3">
      <c r="B20" s="74"/>
      <c r="C20" s="85" t="s">
        <v>71</v>
      </c>
      <c r="D20" s="35"/>
      <c r="E20" s="35"/>
      <c r="F20" s="35"/>
      <c r="G20" s="35"/>
      <c r="H20" s="35"/>
      <c r="I20" s="35"/>
      <c r="J20" s="35"/>
      <c r="K20" s="35"/>
      <c r="L20" s="35"/>
      <c r="M20" s="75"/>
    </row>
    <row r="21" spans="2:13" ht="6.95" customHeight="1" x14ac:dyDescent="0.25">
      <c r="B21" s="74"/>
      <c r="C21" s="35"/>
      <c r="D21" s="35"/>
      <c r="E21" s="35"/>
      <c r="F21" s="35"/>
      <c r="G21" s="35"/>
      <c r="H21" s="35"/>
      <c r="I21" s="35"/>
      <c r="J21" s="35"/>
      <c r="K21" s="35"/>
      <c r="L21" s="35"/>
      <c r="M21" s="75"/>
    </row>
    <row r="22" spans="2:13" ht="15" customHeight="1" x14ac:dyDescent="0.25">
      <c r="B22" s="74"/>
      <c r="C22" s="88" t="s">
        <v>49</v>
      </c>
      <c r="D22" s="88"/>
      <c r="E22" s="88"/>
      <c r="F22" s="88"/>
      <c r="G22" s="88"/>
      <c r="H22" s="88"/>
      <c r="I22" s="88"/>
      <c r="J22" s="88"/>
      <c r="K22" s="88"/>
      <c r="L22" s="88"/>
      <c r="M22" s="75"/>
    </row>
    <row r="23" spans="2:13" x14ac:dyDescent="0.25">
      <c r="B23" s="74"/>
      <c r="C23" s="88"/>
      <c r="D23" s="88"/>
      <c r="E23" s="88"/>
      <c r="F23" s="88"/>
      <c r="G23" s="88"/>
      <c r="H23" s="88"/>
      <c r="I23" s="88"/>
      <c r="J23" s="88"/>
      <c r="K23" s="88"/>
      <c r="L23" s="88"/>
      <c r="M23" s="75"/>
    </row>
    <row r="24" spans="2:13" x14ac:dyDescent="0.25">
      <c r="B24" s="74"/>
      <c r="C24" s="88"/>
      <c r="D24" s="88"/>
      <c r="E24" s="88"/>
      <c r="F24" s="88"/>
      <c r="G24" s="88"/>
      <c r="H24" s="88"/>
      <c r="I24" s="88"/>
      <c r="J24" s="88"/>
      <c r="K24" s="88"/>
      <c r="L24" s="88"/>
      <c r="M24" s="75"/>
    </row>
    <row r="25" spans="2:13" x14ac:dyDescent="0.25">
      <c r="B25" s="74"/>
      <c r="C25" s="88"/>
      <c r="D25" s="88"/>
      <c r="E25" s="88"/>
      <c r="F25" s="88"/>
      <c r="G25" s="88"/>
      <c r="H25" s="88"/>
      <c r="I25" s="88"/>
      <c r="J25" s="88"/>
      <c r="K25" s="88"/>
      <c r="L25" s="88"/>
      <c r="M25" s="75"/>
    </row>
    <row r="26" spans="2:13" x14ac:dyDescent="0.25">
      <c r="B26" s="74"/>
      <c r="C26" s="88"/>
      <c r="D26" s="88"/>
      <c r="E26" s="88"/>
      <c r="F26" s="88"/>
      <c r="G26" s="88"/>
      <c r="H26" s="88"/>
      <c r="I26" s="88"/>
      <c r="J26" s="88"/>
      <c r="K26" s="88"/>
      <c r="L26" s="88"/>
      <c r="M26" s="75"/>
    </row>
    <row r="27" spans="2:13" x14ac:dyDescent="0.25">
      <c r="B27" s="74"/>
      <c r="C27" s="89"/>
      <c r="D27" s="89"/>
      <c r="E27" s="89"/>
      <c r="F27" s="89"/>
      <c r="G27" s="89"/>
      <c r="H27" s="89"/>
      <c r="I27" s="89"/>
      <c r="J27" s="89"/>
      <c r="K27" s="89"/>
      <c r="L27" s="35"/>
      <c r="M27" s="75"/>
    </row>
    <row r="28" spans="2:13" ht="18.75" x14ac:dyDescent="0.3">
      <c r="B28" s="74"/>
      <c r="C28" s="85" t="s">
        <v>72</v>
      </c>
      <c r="D28" s="35"/>
      <c r="E28" s="35"/>
      <c r="F28" s="35"/>
      <c r="G28" s="35"/>
      <c r="H28" s="35"/>
      <c r="I28" s="35"/>
      <c r="J28" s="35"/>
      <c r="K28" s="35"/>
      <c r="L28" s="35"/>
      <c r="M28" s="75"/>
    </row>
    <row r="29" spans="2:13" ht="6.95" customHeight="1" x14ac:dyDescent="0.25">
      <c r="B29" s="74"/>
      <c r="C29" s="35"/>
      <c r="D29" s="35"/>
      <c r="E29" s="35"/>
      <c r="F29" s="35"/>
      <c r="G29" s="35"/>
      <c r="H29" s="35"/>
      <c r="I29" s="35"/>
      <c r="J29" s="35"/>
      <c r="K29" s="35"/>
      <c r="L29" s="35"/>
      <c r="M29" s="75"/>
    </row>
    <row r="30" spans="2:13" ht="15" customHeight="1" x14ac:dyDescent="0.25">
      <c r="B30" s="74"/>
      <c r="C30" s="88" t="s">
        <v>50</v>
      </c>
      <c r="D30" s="88"/>
      <c r="E30" s="88"/>
      <c r="F30" s="88"/>
      <c r="G30" s="88"/>
      <c r="H30" s="88"/>
      <c r="I30" s="88"/>
      <c r="J30" s="88"/>
      <c r="K30" s="88"/>
      <c r="L30" s="88"/>
      <c r="M30" s="75"/>
    </row>
    <row r="31" spans="2:13" x14ac:dyDescent="0.25">
      <c r="B31" s="74"/>
      <c r="C31" s="88"/>
      <c r="D31" s="88"/>
      <c r="E31" s="88"/>
      <c r="F31" s="88"/>
      <c r="G31" s="88"/>
      <c r="H31" s="88"/>
      <c r="I31" s="88"/>
      <c r="J31" s="88"/>
      <c r="K31" s="88"/>
      <c r="L31" s="88"/>
      <c r="M31" s="75"/>
    </row>
    <row r="32" spans="2:13" x14ac:dyDescent="0.25">
      <c r="B32" s="74"/>
      <c r="C32" s="88"/>
      <c r="D32" s="88"/>
      <c r="E32" s="88"/>
      <c r="F32" s="88"/>
      <c r="G32" s="88"/>
      <c r="H32" s="88"/>
      <c r="I32" s="88"/>
      <c r="J32" s="88"/>
      <c r="K32" s="88"/>
      <c r="L32" s="88"/>
      <c r="M32" s="75"/>
    </row>
    <row r="33" spans="2:13" x14ac:dyDescent="0.25">
      <c r="B33" s="74"/>
      <c r="C33" s="88"/>
      <c r="D33" s="88"/>
      <c r="E33" s="88"/>
      <c r="F33" s="88"/>
      <c r="G33" s="88"/>
      <c r="H33" s="88"/>
      <c r="I33" s="88"/>
      <c r="J33" s="88"/>
      <c r="K33" s="88"/>
      <c r="L33" s="88"/>
      <c r="M33" s="75"/>
    </row>
    <row r="34" spans="2:13" x14ac:dyDescent="0.25">
      <c r="B34" s="74"/>
      <c r="C34" s="88"/>
      <c r="D34" s="88"/>
      <c r="E34" s="88"/>
      <c r="F34" s="88"/>
      <c r="G34" s="88"/>
      <c r="H34" s="88"/>
      <c r="I34" s="88"/>
      <c r="J34" s="88"/>
      <c r="K34" s="88"/>
      <c r="L34" s="88"/>
      <c r="M34" s="75"/>
    </row>
    <row r="35" spans="2:13" x14ac:dyDescent="0.25">
      <c r="B35" s="74"/>
      <c r="C35" s="88"/>
      <c r="D35" s="88"/>
      <c r="E35" s="88"/>
      <c r="F35" s="88"/>
      <c r="G35" s="88"/>
      <c r="H35" s="88"/>
      <c r="I35" s="88"/>
      <c r="J35" s="88"/>
      <c r="K35" s="88"/>
      <c r="L35" s="88"/>
      <c r="M35" s="75"/>
    </row>
    <row r="36" spans="2:13" x14ac:dyDescent="0.25">
      <c r="B36" s="74"/>
      <c r="C36" s="90"/>
      <c r="D36" s="90"/>
      <c r="E36" s="90"/>
      <c r="F36" s="90"/>
      <c r="G36" s="90"/>
      <c r="H36" s="90"/>
      <c r="I36" s="90"/>
      <c r="J36" s="90"/>
      <c r="K36" s="90"/>
      <c r="L36" s="35"/>
      <c r="M36" s="75"/>
    </row>
    <row r="37" spans="2:13" ht="18.75" x14ac:dyDescent="0.3">
      <c r="B37" s="74"/>
      <c r="C37" s="85" t="s">
        <v>73</v>
      </c>
      <c r="D37" s="35"/>
      <c r="E37" s="35"/>
      <c r="F37" s="35"/>
      <c r="G37" s="35"/>
      <c r="H37" s="35"/>
      <c r="I37" s="35"/>
      <c r="J37" s="35"/>
      <c r="K37" s="35"/>
      <c r="L37" s="35"/>
      <c r="M37" s="75"/>
    </row>
    <row r="38" spans="2:13" ht="6.95" customHeight="1" x14ac:dyDescent="0.25">
      <c r="B38" s="74"/>
      <c r="C38" s="35"/>
      <c r="D38" s="35"/>
      <c r="E38" s="35"/>
      <c r="F38" s="35"/>
      <c r="G38" s="35"/>
      <c r="H38" s="35"/>
      <c r="I38" s="35"/>
      <c r="J38" s="35"/>
      <c r="K38" s="35"/>
      <c r="L38" s="35"/>
      <c r="M38" s="75"/>
    </row>
    <row r="39" spans="2:13" ht="15" customHeight="1" x14ac:dyDescent="0.25">
      <c r="B39" s="74"/>
      <c r="C39" s="88" t="s">
        <v>51</v>
      </c>
      <c r="D39" s="88"/>
      <c r="E39" s="88"/>
      <c r="F39" s="88"/>
      <c r="G39" s="88"/>
      <c r="H39" s="88"/>
      <c r="I39" s="88"/>
      <c r="J39" s="88"/>
      <c r="K39" s="88"/>
      <c r="L39" s="88"/>
      <c r="M39" s="75"/>
    </row>
    <row r="40" spans="2:13" x14ac:dyDescent="0.25">
      <c r="B40" s="74"/>
      <c r="C40" s="88"/>
      <c r="D40" s="88"/>
      <c r="E40" s="88"/>
      <c r="F40" s="88"/>
      <c r="G40" s="88"/>
      <c r="H40" s="88"/>
      <c r="I40" s="88"/>
      <c r="J40" s="88"/>
      <c r="K40" s="88"/>
      <c r="L40" s="88"/>
      <c r="M40" s="75"/>
    </row>
    <row r="41" spans="2:13" x14ac:dyDescent="0.25">
      <c r="B41" s="74"/>
      <c r="C41" s="88"/>
      <c r="D41" s="88"/>
      <c r="E41" s="88"/>
      <c r="F41" s="88"/>
      <c r="G41" s="88"/>
      <c r="H41" s="88"/>
      <c r="I41" s="88"/>
      <c r="J41" s="88"/>
      <c r="K41" s="88"/>
      <c r="L41" s="88"/>
      <c r="M41" s="75"/>
    </row>
    <row r="42" spans="2:13" x14ac:dyDescent="0.25">
      <c r="B42" s="74"/>
      <c r="C42" s="88"/>
      <c r="D42" s="88"/>
      <c r="E42" s="88"/>
      <c r="F42" s="88"/>
      <c r="G42" s="88"/>
      <c r="H42" s="88"/>
      <c r="I42" s="88"/>
      <c r="J42" s="88"/>
      <c r="K42" s="88"/>
      <c r="L42" s="88"/>
      <c r="M42" s="75"/>
    </row>
    <row r="43" spans="2:13" x14ac:dyDescent="0.25">
      <c r="B43" s="74"/>
      <c r="C43" s="35"/>
      <c r="D43" s="35"/>
      <c r="E43" s="35"/>
      <c r="F43" s="35"/>
      <c r="G43" s="35"/>
      <c r="H43" s="35"/>
      <c r="I43" s="35"/>
      <c r="J43" s="35"/>
      <c r="K43" s="35"/>
      <c r="L43" s="35"/>
      <c r="M43" s="75"/>
    </row>
    <row r="44" spans="2:13" ht="18.75" x14ac:dyDescent="0.3">
      <c r="B44" s="74"/>
      <c r="C44" s="85" t="s">
        <v>74</v>
      </c>
      <c r="D44" s="35"/>
      <c r="E44" s="35"/>
      <c r="F44" s="35"/>
      <c r="G44" s="35"/>
      <c r="H44" s="35"/>
      <c r="I44" s="35"/>
      <c r="J44" s="35"/>
      <c r="K44" s="35"/>
      <c r="L44" s="35"/>
      <c r="M44" s="75"/>
    </row>
    <row r="45" spans="2:13" ht="6.95" customHeight="1" x14ac:dyDescent="0.25">
      <c r="B45" s="74"/>
      <c r="C45" s="35"/>
      <c r="D45" s="35"/>
      <c r="E45" s="35"/>
      <c r="F45" s="35"/>
      <c r="G45" s="35"/>
      <c r="H45" s="35"/>
      <c r="I45" s="35"/>
      <c r="J45" s="35"/>
      <c r="K45" s="35"/>
      <c r="L45" s="35"/>
      <c r="M45" s="75"/>
    </row>
    <row r="46" spans="2:13" ht="15" customHeight="1" x14ac:dyDescent="0.25">
      <c r="B46" s="74"/>
      <c r="C46" s="88" t="s">
        <v>52</v>
      </c>
      <c r="D46" s="88"/>
      <c r="E46" s="88"/>
      <c r="F46" s="88"/>
      <c r="G46" s="88"/>
      <c r="H46" s="88"/>
      <c r="I46" s="88"/>
      <c r="J46" s="88"/>
      <c r="K46" s="88"/>
      <c r="L46" s="88"/>
      <c r="M46" s="75"/>
    </row>
    <row r="47" spans="2:13" x14ac:dyDescent="0.25">
      <c r="B47" s="74"/>
      <c r="C47" s="88"/>
      <c r="D47" s="88"/>
      <c r="E47" s="88"/>
      <c r="F47" s="88"/>
      <c r="G47" s="88"/>
      <c r="H47" s="88"/>
      <c r="I47" s="88"/>
      <c r="J47" s="88"/>
      <c r="K47" s="88"/>
      <c r="L47" s="88"/>
      <c r="M47" s="75"/>
    </row>
    <row r="48" spans="2:13" x14ac:dyDescent="0.25">
      <c r="B48" s="74"/>
      <c r="C48" s="88"/>
      <c r="D48" s="88"/>
      <c r="E48" s="88"/>
      <c r="F48" s="88"/>
      <c r="G48" s="88"/>
      <c r="H48" s="88"/>
      <c r="I48" s="88"/>
      <c r="J48" s="88"/>
      <c r="K48" s="88"/>
      <c r="L48" s="88"/>
      <c r="M48" s="75"/>
    </row>
    <row r="49" spans="2:13" x14ac:dyDescent="0.25">
      <c r="B49" s="74"/>
      <c r="C49" s="88"/>
      <c r="D49" s="88"/>
      <c r="E49" s="88"/>
      <c r="F49" s="88"/>
      <c r="G49" s="88"/>
      <c r="H49" s="88"/>
      <c r="I49" s="88"/>
      <c r="J49" s="88"/>
      <c r="K49" s="88"/>
      <c r="L49" s="88"/>
      <c r="M49" s="75"/>
    </row>
    <row r="50" spans="2:13" ht="15.75" thickBot="1" x14ac:dyDescent="0.3">
      <c r="B50" s="74"/>
      <c r="C50" s="35"/>
      <c r="D50" s="35"/>
      <c r="E50" s="35"/>
      <c r="F50" s="35"/>
      <c r="G50" s="35"/>
      <c r="H50" s="35"/>
      <c r="I50" s="35"/>
      <c r="J50" s="35"/>
      <c r="K50" s="35"/>
      <c r="L50" s="35"/>
      <c r="M50" s="75"/>
    </row>
    <row r="51" spans="2:13" x14ac:dyDescent="0.25">
      <c r="B51" s="74"/>
      <c r="C51" s="35"/>
      <c r="D51" s="35"/>
      <c r="E51" s="35"/>
      <c r="F51" s="35"/>
      <c r="G51" s="96" t="s">
        <v>23</v>
      </c>
      <c r="H51" s="91">
        <v>1</v>
      </c>
      <c r="I51" s="35"/>
      <c r="J51" s="35"/>
      <c r="K51" s="35"/>
      <c r="L51" s="35"/>
      <c r="M51" s="75"/>
    </row>
    <row r="52" spans="2:13" x14ac:dyDescent="0.25">
      <c r="B52" s="74"/>
      <c r="C52" s="35"/>
      <c r="D52" s="35"/>
      <c r="E52" s="35"/>
      <c r="F52" s="35"/>
      <c r="G52" s="97" t="s">
        <v>24</v>
      </c>
      <c r="H52" s="92">
        <v>2</v>
      </c>
      <c r="I52" s="35"/>
      <c r="J52" s="35"/>
      <c r="K52" s="35"/>
      <c r="L52" s="35"/>
      <c r="M52" s="75"/>
    </row>
    <row r="53" spans="2:13" x14ac:dyDescent="0.25">
      <c r="B53" s="74"/>
      <c r="C53" s="35"/>
      <c r="D53" s="35"/>
      <c r="E53" s="35"/>
      <c r="F53" s="35"/>
      <c r="G53" s="97" t="s">
        <v>25</v>
      </c>
      <c r="H53" s="92">
        <v>3</v>
      </c>
      <c r="I53" s="35"/>
      <c r="J53" s="35"/>
      <c r="K53" s="35"/>
      <c r="L53" s="35"/>
      <c r="M53" s="75"/>
    </row>
    <row r="54" spans="2:13" x14ac:dyDescent="0.25">
      <c r="B54" s="74"/>
      <c r="C54" s="35"/>
      <c r="D54" s="35"/>
      <c r="E54" s="35"/>
      <c r="F54" s="35"/>
      <c r="G54" s="97" t="s">
        <v>26</v>
      </c>
      <c r="H54" s="92">
        <v>4</v>
      </c>
      <c r="I54" s="35"/>
      <c r="J54" s="35"/>
      <c r="K54" s="35"/>
      <c r="L54" s="35"/>
      <c r="M54" s="75"/>
    </row>
    <row r="55" spans="2:13" ht="15.75" thickBot="1" x14ac:dyDescent="0.3">
      <c r="B55" s="74"/>
      <c r="C55" s="35"/>
      <c r="D55" s="35"/>
      <c r="E55" s="35"/>
      <c r="F55" s="35"/>
      <c r="G55" s="98" t="s">
        <v>27</v>
      </c>
      <c r="H55" s="93">
        <v>5</v>
      </c>
      <c r="I55" s="35"/>
      <c r="J55" s="35"/>
      <c r="K55" s="35"/>
      <c r="L55" s="35"/>
      <c r="M55" s="75"/>
    </row>
    <row r="56" spans="2:13" x14ac:dyDescent="0.25">
      <c r="B56" s="74"/>
      <c r="C56" s="35"/>
      <c r="D56" s="35"/>
      <c r="E56" s="35"/>
      <c r="F56" s="35"/>
      <c r="G56" s="35"/>
      <c r="H56" s="35"/>
      <c r="I56" s="35"/>
      <c r="J56" s="35"/>
      <c r="K56" s="35"/>
      <c r="L56" s="35"/>
      <c r="M56" s="75"/>
    </row>
    <row r="57" spans="2:13" ht="18.75" x14ac:dyDescent="0.3">
      <c r="B57" s="74"/>
      <c r="C57" s="85" t="s">
        <v>75</v>
      </c>
      <c r="D57" s="35"/>
      <c r="E57" s="35"/>
      <c r="F57" s="35"/>
      <c r="G57" s="35"/>
      <c r="H57" s="35"/>
      <c r="I57" s="35"/>
      <c r="J57" s="35"/>
      <c r="K57" s="35"/>
      <c r="L57" s="35"/>
      <c r="M57" s="75"/>
    </row>
    <row r="58" spans="2:13" ht="6.95" customHeight="1" x14ac:dyDescent="0.25">
      <c r="B58" s="74"/>
      <c r="C58" s="35"/>
      <c r="D58" s="35"/>
      <c r="E58" s="35"/>
      <c r="F58" s="35"/>
      <c r="G58" s="35"/>
      <c r="H58" s="35"/>
      <c r="I58" s="35"/>
      <c r="J58" s="35"/>
      <c r="K58" s="35"/>
      <c r="L58" s="35"/>
      <c r="M58" s="75"/>
    </row>
    <row r="59" spans="2:13" x14ac:dyDescent="0.25">
      <c r="B59" s="74"/>
      <c r="C59" s="94" t="s">
        <v>54</v>
      </c>
      <c r="D59" s="94"/>
      <c r="E59" s="94"/>
      <c r="F59" s="94"/>
      <c r="G59" s="94"/>
      <c r="H59" s="94"/>
      <c r="I59" s="94"/>
      <c r="J59" s="94"/>
      <c r="K59" s="94"/>
      <c r="L59" s="94"/>
      <c r="M59" s="75"/>
    </row>
    <row r="60" spans="2:13" x14ac:dyDescent="0.25">
      <c r="B60" s="74"/>
      <c r="C60" s="35"/>
      <c r="D60" s="35"/>
      <c r="E60" s="35"/>
      <c r="F60" s="35"/>
      <c r="G60" s="35"/>
      <c r="H60" s="35"/>
      <c r="I60" s="35"/>
      <c r="J60" s="35"/>
      <c r="K60" s="35"/>
      <c r="L60" s="35"/>
      <c r="M60" s="75"/>
    </row>
    <row r="61" spans="2:13" x14ac:dyDescent="0.25">
      <c r="B61" s="74"/>
      <c r="C61" s="35"/>
      <c r="D61" s="35" t="s">
        <v>76</v>
      </c>
      <c r="E61" s="35"/>
      <c r="F61" s="35"/>
      <c r="G61" s="35"/>
      <c r="H61" s="35"/>
      <c r="I61" s="35"/>
      <c r="J61" s="35"/>
      <c r="K61" s="35"/>
      <c r="L61" s="35"/>
      <c r="M61" s="75"/>
    </row>
    <row r="62" spans="2:13" ht="6.95" customHeight="1" x14ac:dyDescent="0.25">
      <c r="B62" s="74"/>
      <c r="C62" s="35"/>
      <c r="D62" s="35"/>
      <c r="E62" s="35"/>
      <c r="F62" s="35"/>
      <c r="G62" s="35"/>
      <c r="H62" s="35"/>
      <c r="I62" s="35"/>
      <c r="J62" s="35"/>
      <c r="K62" s="35"/>
      <c r="L62" s="35"/>
      <c r="M62" s="75"/>
    </row>
    <row r="63" spans="2:13" x14ac:dyDescent="0.25">
      <c r="B63" s="74"/>
      <c r="C63" s="35"/>
      <c r="D63" s="35" t="s">
        <v>77</v>
      </c>
      <c r="E63" s="35"/>
      <c r="F63" s="35"/>
      <c r="G63" s="35"/>
      <c r="H63" s="35"/>
      <c r="I63" s="35"/>
      <c r="J63" s="35"/>
      <c r="K63" s="35"/>
      <c r="L63" s="35"/>
      <c r="M63" s="75"/>
    </row>
    <row r="64" spans="2:13" ht="6.95" customHeight="1" x14ac:dyDescent="0.25">
      <c r="B64" s="74"/>
      <c r="C64" s="35"/>
      <c r="D64" s="35"/>
      <c r="E64" s="35"/>
      <c r="F64" s="35"/>
      <c r="G64" s="35"/>
      <c r="H64" s="35"/>
      <c r="I64" s="35"/>
      <c r="J64" s="35"/>
      <c r="K64" s="35"/>
      <c r="L64" s="35"/>
      <c r="M64" s="75"/>
    </row>
    <row r="65" spans="2:13" x14ac:dyDescent="0.25">
      <c r="B65" s="74"/>
      <c r="C65" s="35"/>
      <c r="D65" s="35" t="s">
        <v>78</v>
      </c>
      <c r="E65" s="35"/>
      <c r="F65" s="35"/>
      <c r="G65" s="35"/>
      <c r="H65" s="35"/>
      <c r="I65" s="35"/>
      <c r="J65" s="35"/>
      <c r="K65" s="35"/>
      <c r="L65" s="35"/>
      <c r="M65" s="75"/>
    </row>
    <row r="66" spans="2:13" x14ac:dyDescent="0.25">
      <c r="B66" s="74"/>
      <c r="C66" s="35"/>
      <c r="D66" s="35"/>
      <c r="E66" s="35"/>
      <c r="F66" s="35"/>
      <c r="G66" s="35"/>
      <c r="H66" s="35"/>
      <c r="I66" s="35"/>
      <c r="J66" s="35"/>
      <c r="K66" s="35"/>
      <c r="L66" s="35"/>
      <c r="M66" s="75"/>
    </row>
    <row r="67" spans="2:13" x14ac:dyDescent="0.25">
      <c r="B67" s="74"/>
      <c r="C67" s="35"/>
      <c r="D67" s="35"/>
      <c r="E67" s="35"/>
      <c r="F67" s="35"/>
      <c r="G67" s="35"/>
      <c r="H67" s="35"/>
      <c r="I67" s="35"/>
      <c r="J67" s="35"/>
      <c r="K67" s="35"/>
      <c r="L67" s="35"/>
      <c r="M67" s="75"/>
    </row>
    <row r="68" spans="2:13" x14ac:dyDescent="0.25">
      <c r="B68" s="74"/>
      <c r="C68" s="35"/>
      <c r="D68" s="35"/>
      <c r="E68" s="35"/>
      <c r="F68" s="35"/>
      <c r="G68" s="35"/>
      <c r="H68" s="35"/>
      <c r="I68" s="35"/>
      <c r="J68" s="35"/>
      <c r="K68" s="35"/>
      <c r="L68" s="35"/>
      <c r="M68" s="75"/>
    </row>
    <row r="69" spans="2:13" x14ac:dyDescent="0.25">
      <c r="B69" s="74"/>
      <c r="C69" s="35"/>
      <c r="D69" s="35"/>
      <c r="E69" s="35"/>
      <c r="F69" s="35"/>
      <c r="G69" s="35"/>
      <c r="H69" s="35"/>
      <c r="I69" s="35"/>
      <c r="J69" s="35"/>
      <c r="K69" s="35"/>
      <c r="L69" s="35"/>
      <c r="M69" s="75"/>
    </row>
    <row r="70" spans="2:13" x14ac:dyDescent="0.25">
      <c r="B70" s="74"/>
      <c r="C70" s="35"/>
      <c r="D70" s="35"/>
      <c r="E70" s="35"/>
      <c r="F70" s="35"/>
      <c r="G70" s="35"/>
      <c r="H70" s="35"/>
      <c r="I70" s="35"/>
      <c r="J70" s="35"/>
      <c r="K70" s="35"/>
      <c r="L70" s="35"/>
      <c r="M70" s="75"/>
    </row>
    <row r="71" spans="2:13" ht="15" customHeight="1" x14ac:dyDescent="0.25">
      <c r="B71" s="74"/>
      <c r="C71" s="95" t="s">
        <v>58</v>
      </c>
      <c r="D71" s="95"/>
      <c r="E71" s="95"/>
      <c r="F71" s="95"/>
      <c r="G71" s="95"/>
      <c r="H71" s="95"/>
      <c r="I71" s="95"/>
      <c r="J71" s="95"/>
      <c r="K71" s="95"/>
      <c r="L71" s="95"/>
      <c r="M71" s="75"/>
    </row>
    <row r="72" spans="2:13" x14ac:dyDescent="0.25">
      <c r="B72" s="74"/>
      <c r="C72" s="95"/>
      <c r="D72" s="95"/>
      <c r="E72" s="95"/>
      <c r="F72" s="95"/>
      <c r="G72" s="95"/>
      <c r="H72" s="95"/>
      <c r="I72" s="95"/>
      <c r="J72" s="95"/>
      <c r="K72" s="95"/>
      <c r="L72" s="95"/>
      <c r="M72" s="75"/>
    </row>
    <row r="73" spans="2:13" x14ac:dyDescent="0.25">
      <c r="B73" s="74"/>
      <c r="C73" s="95"/>
      <c r="D73" s="95"/>
      <c r="E73" s="95"/>
      <c r="F73" s="95"/>
      <c r="G73" s="95"/>
      <c r="H73" s="95"/>
      <c r="I73" s="95"/>
      <c r="J73" s="95"/>
      <c r="K73" s="95"/>
      <c r="L73" s="95"/>
      <c r="M73" s="75"/>
    </row>
    <row r="74" spans="2:13" x14ac:dyDescent="0.25">
      <c r="B74" s="74"/>
      <c r="C74" s="95"/>
      <c r="D74" s="95"/>
      <c r="E74" s="95"/>
      <c r="F74" s="95"/>
      <c r="G74" s="95"/>
      <c r="H74" s="95"/>
      <c r="I74" s="95"/>
      <c r="J74" s="95"/>
      <c r="K74" s="95"/>
      <c r="L74" s="95"/>
      <c r="M74" s="75"/>
    </row>
    <row r="75" spans="2:13" x14ac:dyDescent="0.25">
      <c r="B75" s="74"/>
      <c r="C75" s="95"/>
      <c r="D75" s="95"/>
      <c r="E75" s="95"/>
      <c r="F75" s="95"/>
      <c r="G75" s="95"/>
      <c r="H75" s="95"/>
      <c r="I75" s="95"/>
      <c r="J75" s="95"/>
      <c r="K75" s="95"/>
      <c r="L75" s="95"/>
      <c r="M75" s="75"/>
    </row>
    <row r="76" spans="2:13" x14ac:dyDescent="0.25">
      <c r="B76" s="74"/>
      <c r="C76" s="35"/>
      <c r="D76" s="35"/>
      <c r="E76" s="35"/>
      <c r="F76" s="35"/>
      <c r="G76" s="35"/>
      <c r="H76" s="35"/>
      <c r="I76" s="35"/>
      <c r="J76" s="35"/>
      <c r="K76" s="35"/>
      <c r="L76" s="35"/>
      <c r="M76" s="75"/>
    </row>
    <row r="77" spans="2:13" x14ac:dyDescent="0.25">
      <c r="B77" s="74"/>
      <c r="C77" s="35"/>
      <c r="D77" s="35"/>
      <c r="E77" s="35"/>
      <c r="F77" s="35"/>
      <c r="G77" s="35"/>
      <c r="H77" s="35"/>
      <c r="I77" s="35"/>
      <c r="J77" s="35"/>
      <c r="K77" s="35"/>
      <c r="L77" s="35"/>
      <c r="M77" s="75"/>
    </row>
    <row r="78" spans="2:13" x14ac:dyDescent="0.25">
      <c r="B78" s="74"/>
      <c r="C78" s="35"/>
      <c r="D78" s="35"/>
      <c r="E78" s="35"/>
      <c r="F78" s="35"/>
      <c r="G78" s="35"/>
      <c r="H78" s="35"/>
      <c r="I78" s="35"/>
      <c r="J78" s="35"/>
      <c r="K78" s="35"/>
      <c r="L78" s="35"/>
      <c r="M78" s="75"/>
    </row>
    <row r="79" spans="2:13" x14ac:dyDescent="0.25">
      <c r="B79" s="74"/>
      <c r="C79" s="35"/>
      <c r="D79" s="35"/>
      <c r="E79" s="35"/>
      <c r="F79" s="35"/>
      <c r="G79" s="35"/>
      <c r="H79" s="35"/>
      <c r="I79" s="35"/>
      <c r="J79" s="35"/>
      <c r="K79" s="35"/>
      <c r="L79" s="35"/>
      <c r="M79" s="75"/>
    </row>
    <row r="80" spans="2:13" x14ac:dyDescent="0.25">
      <c r="B80" s="74"/>
      <c r="C80" s="35"/>
      <c r="D80" s="35"/>
      <c r="E80" s="35"/>
      <c r="F80" s="35"/>
      <c r="G80" s="35"/>
      <c r="H80" s="35"/>
      <c r="I80" s="35"/>
      <c r="J80" s="81" t="s">
        <v>68</v>
      </c>
      <c r="K80" s="35"/>
      <c r="L80" s="35"/>
      <c r="M80" s="75"/>
    </row>
    <row r="81" spans="2:13" x14ac:dyDescent="0.25">
      <c r="B81" s="74"/>
      <c r="C81" s="35"/>
      <c r="D81" s="35"/>
      <c r="E81" s="35"/>
      <c r="F81" s="35"/>
      <c r="G81" s="35"/>
      <c r="H81" s="35"/>
      <c r="I81" s="35"/>
      <c r="J81" s="81" t="s">
        <v>69</v>
      </c>
      <c r="K81" s="35"/>
      <c r="L81" s="35"/>
      <c r="M81" s="75"/>
    </row>
    <row r="82" spans="2:13" ht="15.75" thickBot="1" x14ac:dyDescent="0.3">
      <c r="B82" s="78"/>
      <c r="C82" s="79"/>
      <c r="D82" s="79"/>
      <c r="E82" s="79"/>
      <c r="F82" s="79"/>
      <c r="G82" s="79"/>
      <c r="H82" s="79"/>
      <c r="I82" s="79"/>
      <c r="J82" s="79"/>
      <c r="K82" s="79"/>
      <c r="L82" s="79"/>
      <c r="M82" s="80"/>
    </row>
  </sheetData>
  <sheetProtection algorithmName="SHA-512" hashValue="M5IWJ4oOY9s2/Gbu7CvqtHbRPsIGZHaK3zRs+8odouc1LoC65hvNy9OZfrURaJWMIWtCK9artmH6fN1werg82A==" saltValue="wVY00Dgw3pA2Htq7YTnXTw==" spinCount="100000" sheet="1" objects="1" scenarios="1"/>
  <mergeCells count="11">
    <mergeCell ref="C30:L35"/>
    <mergeCell ref="C39:L42"/>
    <mergeCell ref="C46:L49"/>
    <mergeCell ref="C59:L59"/>
    <mergeCell ref="C71:L75"/>
    <mergeCell ref="D4:J4"/>
    <mergeCell ref="D6:J6"/>
    <mergeCell ref="D7:J7"/>
    <mergeCell ref="C11:L16"/>
    <mergeCell ref="C18:L18"/>
    <mergeCell ref="C22:L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1FBEE-4506-4A5C-B37A-F65EAA1813E0}">
  <dimension ref="B1:L61"/>
  <sheetViews>
    <sheetView topLeftCell="A28" workbookViewId="0">
      <selection activeCell="F44" sqref="F44"/>
    </sheetView>
  </sheetViews>
  <sheetFormatPr baseColWidth="10" defaultRowHeight="15" x14ac:dyDescent="0.25"/>
  <cols>
    <col min="1" max="2" width="5.7109375" customWidth="1"/>
    <col min="3" max="3" width="20.85546875" customWidth="1"/>
    <col min="4" max="4" width="5.5703125" style="1" bestFit="1" customWidth="1"/>
    <col min="5" max="5" width="15.85546875" customWidth="1"/>
    <col min="6" max="11" width="14.7109375" customWidth="1"/>
    <col min="12" max="12" width="5.7109375" customWidth="1"/>
  </cols>
  <sheetData>
    <row r="1" spans="2:12" ht="15.75" thickBot="1" x14ac:dyDescent="0.3"/>
    <row r="2" spans="2:12" x14ac:dyDescent="0.25">
      <c r="B2" s="70"/>
      <c r="C2" s="71"/>
      <c r="D2" s="72"/>
      <c r="E2" s="71"/>
      <c r="F2" s="71"/>
      <c r="G2" s="71"/>
      <c r="H2" s="71"/>
      <c r="I2" s="71"/>
      <c r="J2" s="71"/>
      <c r="K2" s="71"/>
      <c r="L2" s="73"/>
    </row>
    <row r="3" spans="2:12" x14ac:dyDescent="0.25">
      <c r="B3" s="74"/>
      <c r="C3" s="35"/>
      <c r="D3" s="31"/>
      <c r="E3" s="35"/>
      <c r="F3" s="35"/>
      <c r="G3" s="35"/>
      <c r="H3" s="35"/>
      <c r="I3" s="35"/>
      <c r="J3" s="35"/>
      <c r="K3" s="35"/>
      <c r="L3" s="75"/>
    </row>
    <row r="4" spans="2:12" ht="26.25" x14ac:dyDescent="0.4">
      <c r="B4" s="74"/>
      <c r="C4" s="35"/>
      <c r="D4" s="76" t="s">
        <v>59</v>
      </c>
      <c r="E4" s="76"/>
      <c r="F4" s="76"/>
      <c r="G4" s="76"/>
      <c r="H4" s="76"/>
      <c r="I4" s="76"/>
      <c r="J4" s="35"/>
      <c r="K4" s="35"/>
      <c r="L4" s="75"/>
    </row>
    <row r="5" spans="2:12" x14ac:dyDescent="0.25">
      <c r="B5" s="74"/>
      <c r="C5" s="35"/>
      <c r="D5" s="31"/>
      <c r="E5" s="35"/>
      <c r="F5" s="35"/>
      <c r="G5" s="35"/>
      <c r="H5" s="35"/>
      <c r="I5" s="35"/>
      <c r="J5" s="35"/>
      <c r="K5" s="35"/>
      <c r="L5" s="75"/>
    </row>
    <row r="6" spans="2:12" ht="23.25" x14ac:dyDescent="0.35">
      <c r="B6" s="74"/>
      <c r="C6" s="35"/>
      <c r="D6" s="77" t="s">
        <v>61</v>
      </c>
      <c r="E6" s="77"/>
      <c r="F6" s="77"/>
      <c r="G6" s="77"/>
      <c r="H6" s="77"/>
      <c r="I6" s="77"/>
      <c r="J6" s="35"/>
      <c r="K6" s="35"/>
      <c r="L6" s="75"/>
    </row>
    <row r="7" spans="2:12" ht="23.25" x14ac:dyDescent="0.35">
      <c r="B7" s="74"/>
      <c r="C7" s="35"/>
      <c r="D7" s="77" t="s">
        <v>60</v>
      </c>
      <c r="E7" s="77"/>
      <c r="F7" s="77"/>
      <c r="G7" s="77"/>
      <c r="H7" s="77"/>
      <c r="I7" s="77"/>
      <c r="J7" s="35"/>
      <c r="K7" s="35"/>
      <c r="L7" s="75"/>
    </row>
    <row r="8" spans="2:12" x14ac:dyDescent="0.25">
      <c r="B8" s="74"/>
      <c r="C8" s="35"/>
      <c r="D8" s="31"/>
      <c r="E8" s="35"/>
      <c r="F8" s="35"/>
      <c r="G8" s="35"/>
      <c r="H8" s="35"/>
      <c r="I8" s="35"/>
      <c r="J8" s="35"/>
      <c r="K8" s="35"/>
      <c r="L8" s="75"/>
    </row>
    <row r="9" spans="2:12" ht="15.75" thickBot="1" x14ac:dyDescent="0.3">
      <c r="B9" s="74"/>
      <c r="C9" s="30" t="s">
        <v>62</v>
      </c>
      <c r="D9" s="115"/>
      <c r="E9" s="115"/>
      <c r="F9" s="115"/>
      <c r="G9" s="115"/>
      <c r="H9" s="115"/>
      <c r="I9" s="115"/>
      <c r="J9" s="115"/>
      <c r="K9" s="35"/>
      <c r="L9" s="75"/>
    </row>
    <row r="10" spans="2:12" ht="5.0999999999999996" customHeight="1" x14ac:dyDescent="0.25">
      <c r="B10" s="74"/>
      <c r="C10" s="30"/>
      <c r="D10" s="31"/>
      <c r="E10" s="31"/>
      <c r="F10" s="31"/>
      <c r="G10" s="31"/>
      <c r="H10" s="31"/>
      <c r="I10" s="35"/>
      <c r="J10" s="35"/>
      <c r="K10" s="35"/>
      <c r="L10" s="75"/>
    </row>
    <row r="11" spans="2:12" ht="15.75" thickBot="1" x14ac:dyDescent="0.3">
      <c r="B11" s="74"/>
      <c r="C11" s="30" t="s">
        <v>63</v>
      </c>
      <c r="D11" s="115"/>
      <c r="E11" s="115"/>
      <c r="F11" s="115"/>
      <c r="G11" s="115"/>
      <c r="H11" s="115"/>
      <c r="I11" s="115"/>
      <c r="J11" s="115"/>
      <c r="K11" s="35"/>
      <c r="L11" s="75"/>
    </row>
    <row r="12" spans="2:12" ht="5.0999999999999996" customHeight="1" x14ac:dyDescent="0.25">
      <c r="B12" s="74"/>
      <c r="C12" s="30"/>
      <c r="D12" s="31"/>
      <c r="E12" s="31"/>
      <c r="F12" s="31"/>
      <c r="G12" s="31"/>
      <c r="H12" s="31"/>
      <c r="I12" s="35"/>
      <c r="J12" s="35"/>
      <c r="K12" s="35"/>
      <c r="L12" s="75"/>
    </row>
    <row r="13" spans="2:12" ht="15.75" thickBot="1" x14ac:dyDescent="0.3">
      <c r="B13" s="74"/>
      <c r="C13" s="30" t="s">
        <v>64</v>
      </c>
      <c r="D13" s="115"/>
      <c r="E13" s="115"/>
      <c r="F13" s="115"/>
      <c r="G13" s="35"/>
      <c r="H13" s="32" t="s">
        <v>65</v>
      </c>
      <c r="I13" s="115"/>
      <c r="J13" s="115"/>
      <c r="K13" s="35"/>
      <c r="L13" s="75"/>
    </row>
    <row r="14" spans="2:12" x14ac:dyDescent="0.25">
      <c r="B14" s="74"/>
      <c r="C14" s="30"/>
      <c r="D14" s="31"/>
      <c r="E14" s="31"/>
      <c r="F14" s="31"/>
      <c r="G14" s="35"/>
      <c r="H14" s="32"/>
      <c r="I14" s="31"/>
      <c r="J14" s="31"/>
      <c r="K14" s="35"/>
      <c r="L14" s="75"/>
    </row>
    <row r="15" spans="2:12" x14ac:dyDescent="0.25">
      <c r="B15" s="74"/>
      <c r="C15" s="30"/>
      <c r="D15" s="31"/>
      <c r="E15" s="31"/>
      <c r="F15" s="31"/>
      <c r="G15" s="35"/>
      <c r="H15" s="32"/>
      <c r="I15" s="31"/>
      <c r="J15" s="31"/>
      <c r="K15" s="35"/>
      <c r="L15" s="75"/>
    </row>
    <row r="16" spans="2:12" ht="21" x14ac:dyDescent="0.35">
      <c r="B16" s="74"/>
      <c r="C16" s="30"/>
      <c r="D16" s="34" t="s">
        <v>66</v>
      </c>
      <c r="E16" s="34"/>
      <c r="F16" s="34"/>
      <c r="G16" s="34"/>
      <c r="H16" s="34"/>
      <c r="I16" s="34"/>
      <c r="J16" s="34"/>
      <c r="K16" s="35"/>
      <c r="L16" s="75"/>
    </row>
    <row r="17" spans="2:12" x14ac:dyDescent="0.25">
      <c r="B17" s="74"/>
      <c r="C17" s="30"/>
      <c r="D17" s="31"/>
      <c r="E17" s="31"/>
      <c r="F17" s="31"/>
      <c r="G17" s="35"/>
      <c r="H17" s="32"/>
      <c r="I17" s="31"/>
      <c r="J17" s="31"/>
      <c r="K17" s="35"/>
      <c r="L17" s="75"/>
    </row>
    <row r="18" spans="2:12" ht="15.75" thickBot="1" x14ac:dyDescent="0.3">
      <c r="B18" s="74"/>
      <c r="C18" s="35"/>
      <c r="D18" s="31"/>
      <c r="E18" s="35"/>
      <c r="F18" s="35"/>
      <c r="G18" s="35"/>
      <c r="H18" s="35"/>
      <c r="I18" s="35"/>
      <c r="J18" s="35"/>
      <c r="K18" s="35"/>
      <c r="L18" s="75"/>
    </row>
    <row r="19" spans="2:12" ht="15.75" thickBot="1" x14ac:dyDescent="0.3">
      <c r="B19" s="74"/>
      <c r="C19" s="35"/>
      <c r="D19" s="31"/>
      <c r="E19" s="35"/>
      <c r="F19" s="25" t="s">
        <v>2</v>
      </c>
      <c r="G19" s="26"/>
      <c r="H19" s="26"/>
      <c r="I19" s="26"/>
      <c r="J19" s="26"/>
      <c r="K19" s="27"/>
      <c r="L19" s="75"/>
    </row>
    <row r="20" spans="2:12" ht="15.75" thickBot="1" x14ac:dyDescent="0.3">
      <c r="B20" s="74"/>
      <c r="C20" s="28" t="s">
        <v>0</v>
      </c>
      <c r="D20" s="29" t="s">
        <v>1</v>
      </c>
      <c r="E20" s="28" t="s">
        <v>9</v>
      </c>
      <c r="F20" s="82" t="s">
        <v>3</v>
      </c>
      <c r="G20" s="83" t="s">
        <v>4</v>
      </c>
      <c r="H20" s="83" t="s">
        <v>5</v>
      </c>
      <c r="I20" s="83" t="s">
        <v>6</v>
      </c>
      <c r="J20" s="83" t="s">
        <v>7</v>
      </c>
      <c r="K20" s="84" t="s">
        <v>8</v>
      </c>
      <c r="L20" s="75"/>
    </row>
    <row r="21" spans="2:12" x14ac:dyDescent="0.25">
      <c r="B21" s="74"/>
      <c r="C21" s="99" t="s">
        <v>10</v>
      </c>
      <c r="D21" s="100">
        <f ca="1">+RANDBETWEEN(1,10)</f>
        <v>2</v>
      </c>
      <c r="E21" s="101" t="s">
        <v>25</v>
      </c>
      <c r="F21" s="117" t="s">
        <v>25</v>
      </c>
      <c r="G21" s="118" t="s">
        <v>24</v>
      </c>
      <c r="H21" s="118" t="s">
        <v>26</v>
      </c>
      <c r="I21" s="118" t="s">
        <v>23</v>
      </c>
      <c r="J21" s="118" t="s">
        <v>25</v>
      </c>
      <c r="K21" s="119" t="s">
        <v>26</v>
      </c>
      <c r="L21" s="75"/>
    </row>
    <row r="22" spans="2:12" x14ac:dyDescent="0.25">
      <c r="B22" s="74"/>
      <c r="C22" s="102" t="s">
        <v>11</v>
      </c>
      <c r="D22" s="103">
        <f t="shared" ref="D22:D33" ca="1" si="0">+RANDBETWEEN(1,10)</f>
        <v>4</v>
      </c>
      <c r="E22" s="104" t="s">
        <v>25</v>
      </c>
      <c r="F22" s="120" t="s">
        <v>24</v>
      </c>
      <c r="G22" s="121" t="s">
        <v>23</v>
      </c>
      <c r="H22" s="121" t="s">
        <v>26</v>
      </c>
      <c r="I22" s="121" t="s">
        <v>25</v>
      </c>
      <c r="J22" s="121" t="s">
        <v>26</v>
      </c>
      <c r="K22" s="122" t="s">
        <v>24</v>
      </c>
      <c r="L22" s="75"/>
    </row>
    <row r="23" spans="2:12" x14ac:dyDescent="0.25">
      <c r="B23" s="74"/>
      <c r="C23" s="102" t="s">
        <v>12</v>
      </c>
      <c r="D23" s="103">
        <f t="shared" ca="1" si="0"/>
        <v>7</v>
      </c>
      <c r="E23" s="104" t="s">
        <v>25</v>
      </c>
      <c r="F23" s="120" t="s">
        <v>26</v>
      </c>
      <c r="G23" s="121" t="s">
        <v>26</v>
      </c>
      <c r="H23" s="121" t="s">
        <v>23</v>
      </c>
      <c r="I23" s="121" t="s">
        <v>25</v>
      </c>
      <c r="J23" s="121" t="s">
        <v>26</v>
      </c>
      <c r="K23" s="122" t="s">
        <v>27</v>
      </c>
      <c r="L23" s="75"/>
    </row>
    <row r="24" spans="2:12" x14ac:dyDescent="0.25">
      <c r="B24" s="74"/>
      <c r="C24" s="102" t="s">
        <v>13</v>
      </c>
      <c r="D24" s="103">
        <f t="shared" ca="1" si="0"/>
        <v>10</v>
      </c>
      <c r="E24" s="104" t="s">
        <v>25</v>
      </c>
      <c r="F24" s="120" t="s">
        <v>27</v>
      </c>
      <c r="G24" s="121" t="s">
        <v>24</v>
      </c>
      <c r="H24" s="121" t="s">
        <v>24</v>
      </c>
      <c r="I24" s="121" t="s">
        <v>26</v>
      </c>
      <c r="J24" s="121" t="s">
        <v>27</v>
      </c>
      <c r="K24" s="122" t="s">
        <v>24</v>
      </c>
      <c r="L24" s="75"/>
    </row>
    <row r="25" spans="2:12" x14ac:dyDescent="0.25">
      <c r="B25" s="74"/>
      <c r="C25" s="102" t="s">
        <v>14</v>
      </c>
      <c r="D25" s="103">
        <f t="shared" ca="1" si="0"/>
        <v>4</v>
      </c>
      <c r="E25" s="104" t="s">
        <v>25</v>
      </c>
      <c r="F25" s="120" t="s">
        <v>27</v>
      </c>
      <c r="G25" s="121" t="s">
        <v>27</v>
      </c>
      <c r="H25" s="121" t="s">
        <v>27</v>
      </c>
      <c r="I25" s="121" t="s">
        <v>27</v>
      </c>
      <c r="J25" s="121" t="s">
        <v>27</v>
      </c>
      <c r="K25" s="122" t="s">
        <v>27</v>
      </c>
      <c r="L25" s="75"/>
    </row>
    <row r="26" spans="2:12" x14ac:dyDescent="0.25">
      <c r="B26" s="74"/>
      <c r="C26" s="102" t="s">
        <v>15</v>
      </c>
      <c r="D26" s="103">
        <f t="shared" ca="1" si="0"/>
        <v>9</v>
      </c>
      <c r="E26" s="104" t="s">
        <v>25</v>
      </c>
      <c r="F26" s="120" t="s">
        <v>24</v>
      </c>
      <c r="G26" s="121" t="s">
        <v>24</v>
      </c>
      <c r="H26" s="121" t="s">
        <v>24</v>
      </c>
      <c r="I26" s="121" t="s">
        <v>24</v>
      </c>
      <c r="J26" s="121" t="s">
        <v>24</v>
      </c>
      <c r="K26" s="122" t="s">
        <v>24</v>
      </c>
      <c r="L26" s="75"/>
    </row>
    <row r="27" spans="2:12" x14ac:dyDescent="0.25">
      <c r="B27" s="74"/>
      <c r="C27" s="102" t="s">
        <v>16</v>
      </c>
      <c r="D27" s="103">
        <f t="shared" ca="1" si="0"/>
        <v>7</v>
      </c>
      <c r="E27" s="104" t="s">
        <v>25</v>
      </c>
      <c r="F27" s="120" t="s">
        <v>27</v>
      </c>
      <c r="G27" s="121" t="s">
        <v>23</v>
      </c>
      <c r="H27" s="121" t="s">
        <v>25</v>
      </c>
      <c r="I27" s="121" t="s">
        <v>27</v>
      </c>
      <c r="J27" s="121" t="s">
        <v>23</v>
      </c>
      <c r="K27" s="122" t="s">
        <v>27</v>
      </c>
      <c r="L27" s="75"/>
    </row>
    <row r="28" spans="2:12" x14ac:dyDescent="0.25">
      <c r="B28" s="74"/>
      <c r="C28" s="102" t="s">
        <v>17</v>
      </c>
      <c r="D28" s="103">
        <f t="shared" ca="1" si="0"/>
        <v>5</v>
      </c>
      <c r="E28" s="104" t="s">
        <v>25</v>
      </c>
      <c r="F28" s="120" t="s">
        <v>25</v>
      </c>
      <c r="G28" s="121" t="s">
        <v>25</v>
      </c>
      <c r="H28" s="121" t="s">
        <v>25</v>
      </c>
      <c r="I28" s="121" t="s">
        <v>25</v>
      </c>
      <c r="J28" s="121" t="s">
        <v>25</v>
      </c>
      <c r="K28" s="122" t="s">
        <v>25</v>
      </c>
      <c r="L28" s="75"/>
    </row>
    <row r="29" spans="2:12" x14ac:dyDescent="0.25">
      <c r="B29" s="74"/>
      <c r="C29" s="102" t="s">
        <v>18</v>
      </c>
      <c r="D29" s="103">
        <f t="shared" ca="1" si="0"/>
        <v>9</v>
      </c>
      <c r="E29" s="104" t="s">
        <v>25</v>
      </c>
      <c r="F29" s="120" t="s">
        <v>27</v>
      </c>
      <c r="G29" s="121" t="s">
        <v>25</v>
      </c>
      <c r="H29" s="121" t="s">
        <v>27</v>
      </c>
      <c r="I29" s="121" t="s">
        <v>25</v>
      </c>
      <c r="J29" s="121" t="s">
        <v>27</v>
      </c>
      <c r="K29" s="122" t="s">
        <v>23</v>
      </c>
      <c r="L29" s="75"/>
    </row>
    <row r="30" spans="2:12" x14ac:dyDescent="0.25">
      <c r="B30" s="74"/>
      <c r="C30" s="102" t="s">
        <v>19</v>
      </c>
      <c r="D30" s="103">
        <f t="shared" ca="1" si="0"/>
        <v>5</v>
      </c>
      <c r="E30" s="104" t="s">
        <v>25</v>
      </c>
      <c r="F30" s="120" t="s">
        <v>23</v>
      </c>
      <c r="G30" s="121" t="s">
        <v>23</v>
      </c>
      <c r="H30" s="121" t="s">
        <v>23</v>
      </c>
      <c r="I30" s="121" t="s">
        <v>23</v>
      </c>
      <c r="J30" s="121" t="s">
        <v>23</v>
      </c>
      <c r="K30" s="122" t="s">
        <v>23</v>
      </c>
      <c r="L30" s="75"/>
    </row>
    <row r="31" spans="2:12" x14ac:dyDescent="0.25">
      <c r="B31" s="74"/>
      <c r="C31" s="102" t="s">
        <v>20</v>
      </c>
      <c r="D31" s="103">
        <f t="shared" ca="1" si="0"/>
        <v>3</v>
      </c>
      <c r="E31" s="104" t="s">
        <v>25</v>
      </c>
      <c r="F31" s="120" t="s">
        <v>27</v>
      </c>
      <c r="G31" s="121" t="s">
        <v>25</v>
      </c>
      <c r="H31" s="121" t="s">
        <v>27</v>
      </c>
      <c r="I31" s="121" t="s">
        <v>26</v>
      </c>
      <c r="J31" s="121" t="s">
        <v>25</v>
      </c>
      <c r="K31" s="122" t="s">
        <v>27</v>
      </c>
      <c r="L31" s="75"/>
    </row>
    <row r="32" spans="2:12" x14ac:dyDescent="0.25">
      <c r="B32" s="74"/>
      <c r="C32" s="102" t="s">
        <v>21</v>
      </c>
      <c r="D32" s="103">
        <f t="shared" ca="1" si="0"/>
        <v>2</v>
      </c>
      <c r="E32" s="104" t="s">
        <v>25</v>
      </c>
      <c r="F32" s="120" t="s">
        <v>24</v>
      </c>
      <c r="G32" s="121" t="s">
        <v>24</v>
      </c>
      <c r="H32" s="121" t="s">
        <v>24</v>
      </c>
      <c r="I32" s="121" t="s">
        <v>23</v>
      </c>
      <c r="J32" s="121" t="s">
        <v>27</v>
      </c>
      <c r="K32" s="122" t="s">
        <v>24</v>
      </c>
      <c r="L32" s="75"/>
    </row>
    <row r="33" spans="2:12" ht="15.75" thickBot="1" x14ac:dyDescent="0.3">
      <c r="B33" s="74"/>
      <c r="C33" s="105" t="s">
        <v>22</v>
      </c>
      <c r="D33" s="106">
        <f t="shared" ca="1" si="0"/>
        <v>8</v>
      </c>
      <c r="E33" s="107" t="s">
        <v>25</v>
      </c>
      <c r="F33" s="123" t="s">
        <v>27</v>
      </c>
      <c r="G33" s="124" t="s">
        <v>26</v>
      </c>
      <c r="H33" s="124" t="s">
        <v>27</v>
      </c>
      <c r="I33" s="124" t="s">
        <v>25</v>
      </c>
      <c r="J33" s="124" t="s">
        <v>27</v>
      </c>
      <c r="K33" s="125" t="s">
        <v>26</v>
      </c>
      <c r="L33" s="75"/>
    </row>
    <row r="34" spans="2:12" x14ac:dyDescent="0.25">
      <c r="B34" s="74"/>
      <c r="C34" s="31"/>
      <c r="D34" s="31"/>
      <c r="E34" s="31"/>
      <c r="F34" s="42"/>
      <c r="G34" s="42"/>
      <c r="H34" s="42"/>
      <c r="I34" s="42"/>
      <c r="J34" s="42"/>
      <c r="K34" s="42"/>
      <c r="L34" s="75"/>
    </row>
    <row r="35" spans="2:12" x14ac:dyDescent="0.25">
      <c r="B35" s="74"/>
      <c r="C35" s="31"/>
      <c r="D35" s="31"/>
      <c r="E35" s="31"/>
      <c r="F35" s="42"/>
      <c r="G35" s="42"/>
      <c r="H35" s="42"/>
      <c r="I35" s="42"/>
      <c r="J35" s="42"/>
      <c r="K35" s="42"/>
      <c r="L35" s="75"/>
    </row>
    <row r="36" spans="2:12" ht="21" x14ac:dyDescent="0.35">
      <c r="B36" s="74"/>
      <c r="C36" s="31"/>
      <c r="D36" s="34" t="s">
        <v>53</v>
      </c>
      <c r="E36" s="34"/>
      <c r="F36" s="34"/>
      <c r="G36" s="34"/>
      <c r="H36" s="34"/>
      <c r="I36" s="34"/>
      <c r="J36" s="34"/>
      <c r="K36" s="42"/>
      <c r="L36" s="75"/>
    </row>
    <row r="37" spans="2:12" ht="15.75" thickBot="1" x14ac:dyDescent="0.3">
      <c r="B37" s="74"/>
      <c r="C37" s="31"/>
      <c r="D37" s="31"/>
      <c r="E37" s="31"/>
      <c r="F37" s="42"/>
      <c r="G37" s="42"/>
      <c r="H37" s="42"/>
      <c r="I37" s="42"/>
      <c r="J37" s="42"/>
      <c r="K37" s="42"/>
      <c r="L37" s="75"/>
    </row>
    <row r="38" spans="2:12" ht="15.75" thickBot="1" x14ac:dyDescent="0.3">
      <c r="B38" s="74"/>
      <c r="C38" s="31"/>
      <c r="D38" s="31"/>
      <c r="E38" s="31"/>
      <c r="F38" s="36" t="s">
        <v>2</v>
      </c>
      <c r="G38" s="37"/>
      <c r="H38" s="37"/>
      <c r="I38" s="37"/>
      <c r="J38" s="37"/>
      <c r="K38" s="38"/>
      <c r="L38" s="75"/>
    </row>
    <row r="39" spans="2:12" ht="15.75" thickBot="1" x14ac:dyDescent="0.3">
      <c r="B39" s="74"/>
      <c r="C39" s="35"/>
      <c r="D39" s="31"/>
      <c r="E39" s="35"/>
      <c r="F39" s="39" t="s">
        <v>3</v>
      </c>
      <c r="G39" s="40" t="s">
        <v>4</v>
      </c>
      <c r="H39" s="40" t="s">
        <v>5</v>
      </c>
      <c r="I39" s="40" t="s">
        <v>6</v>
      </c>
      <c r="J39" s="40" t="s">
        <v>7</v>
      </c>
      <c r="K39" s="41" t="s">
        <v>8</v>
      </c>
      <c r="L39" s="75"/>
    </row>
    <row r="40" spans="2:12" x14ac:dyDescent="0.25">
      <c r="B40" s="74"/>
      <c r="C40" s="35"/>
      <c r="D40" s="43" t="s">
        <v>28</v>
      </c>
      <c r="E40" s="44"/>
      <c r="F40" s="45">
        <f>+COUNTIF(Calculos!$C$5:$C$17,"&gt;3")</f>
        <v>7</v>
      </c>
      <c r="G40" s="46">
        <f>+COUNTIF(Calculos!$G$5:$G$17,"&gt;3")</f>
        <v>3</v>
      </c>
      <c r="H40" s="46">
        <f>+COUNTIF(Calculos!$K$5:$K$17,"&gt;3")</f>
        <v>6</v>
      </c>
      <c r="I40" s="46">
        <f>+COUNTIF(Calculos!$O$5:$O$17,"&gt;3")</f>
        <v>4</v>
      </c>
      <c r="J40" s="46">
        <f>+COUNTIF(Calculos!$S$5:$S$17,"&gt;3")</f>
        <v>7</v>
      </c>
      <c r="K40" s="47">
        <f>+COUNTIF(Calculos!W5:W17,"&gt;3")</f>
        <v>6</v>
      </c>
      <c r="L40" s="75"/>
    </row>
    <row r="41" spans="2:12" x14ac:dyDescent="0.25">
      <c r="B41" s="74"/>
      <c r="C41" s="35"/>
      <c r="D41" s="48" t="s">
        <v>29</v>
      </c>
      <c r="E41" s="49"/>
      <c r="F41" s="50">
        <f>+COUNTIF(Calculos!$C$5:$C$17,"&lt;3")</f>
        <v>4</v>
      </c>
      <c r="G41" s="51">
        <f>+COUNTIF(Calculos!$G$5:$G$17,"&lt;3")</f>
        <v>7</v>
      </c>
      <c r="H41" s="51">
        <f>+COUNTIF(Calculos!$K$5:$K$17,"&lt;3")</f>
        <v>5</v>
      </c>
      <c r="I41" s="51">
        <f>+COUNTIF(Calculos!$O$5:$O$17,"&lt;3")</f>
        <v>4</v>
      </c>
      <c r="J41" s="51">
        <f>+COUNTIF(Calculos!$S$5:$S$17,"&lt;3")</f>
        <v>3</v>
      </c>
      <c r="K41" s="52">
        <f>+COUNTIF(Calculos!W6:W18,"&lt;3")</f>
        <v>6</v>
      </c>
      <c r="L41" s="75"/>
    </row>
    <row r="42" spans="2:12" ht="15.75" thickBot="1" x14ac:dyDescent="0.3">
      <c r="B42" s="74"/>
      <c r="C42" s="35"/>
      <c r="D42" s="53" t="s">
        <v>30</v>
      </c>
      <c r="E42" s="54"/>
      <c r="F42" s="55">
        <f>+COUNTIF(Calculos!$C$5:$C$17,"=3")</f>
        <v>2</v>
      </c>
      <c r="G42" s="56">
        <f>+COUNTIF(Calculos!$G$5:$G$17,"=3")</f>
        <v>3</v>
      </c>
      <c r="H42" s="56">
        <f>+COUNTIF(Calculos!$K$5:$K$17,"=3")</f>
        <v>2</v>
      </c>
      <c r="I42" s="56">
        <f>+COUNTIF(Calculos!$O$5:$O$17,"=3")</f>
        <v>5</v>
      </c>
      <c r="J42" s="56">
        <f>+COUNTIF(Calculos!$S$5:$S$17,"=3")</f>
        <v>3</v>
      </c>
      <c r="K42" s="57">
        <f>+COUNTIF(Calculos!W7:W19,"=3")</f>
        <v>1</v>
      </c>
      <c r="L42" s="75"/>
    </row>
    <row r="43" spans="2:12" ht="5.0999999999999996" customHeight="1" thickBot="1" x14ac:dyDescent="0.3">
      <c r="B43" s="74"/>
      <c r="C43" s="35"/>
      <c r="D43" s="31"/>
      <c r="E43" s="35"/>
      <c r="F43" s="58"/>
      <c r="G43" s="31"/>
      <c r="H43" s="31"/>
      <c r="I43" s="31"/>
      <c r="J43" s="31"/>
      <c r="K43" s="59"/>
      <c r="L43" s="75"/>
    </row>
    <row r="44" spans="2:12" x14ac:dyDescent="0.25">
      <c r="B44" s="74"/>
      <c r="C44" s="35"/>
      <c r="D44" s="43" t="s">
        <v>55</v>
      </c>
      <c r="E44" s="44"/>
      <c r="F44" s="45">
        <f ca="1">+Calculos!D22</f>
        <v>233</v>
      </c>
      <c r="G44" s="46">
        <f ca="1">+Calculos!G22</f>
        <v>80</v>
      </c>
      <c r="H44" s="46">
        <f ca="1">+Calculos!K22</f>
        <v>144</v>
      </c>
      <c r="I44" s="46">
        <f ca="1">+Calculos!O22</f>
        <v>107</v>
      </c>
      <c r="J44" s="46">
        <f ca="1">+Calculos!S22</f>
        <v>209</v>
      </c>
      <c r="K44" s="47">
        <f ca="1">+Calculos!W22</f>
        <v>145</v>
      </c>
      <c r="L44" s="75"/>
    </row>
    <row r="45" spans="2:12" ht="15.75" thickBot="1" x14ac:dyDescent="0.3">
      <c r="B45" s="74"/>
      <c r="C45" s="35"/>
      <c r="D45" s="60" t="s">
        <v>56</v>
      </c>
      <c r="E45" s="61"/>
      <c r="F45" s="62">
        <f ca="1">+Calculos!D23</f>
        <v>35</v>
      </c>
      <c r="G45" s="63">
        <f ca="1">+Calculos!G23</f>
        <v>62</v>
      </c>
      <c r="H45" s="63">
        <f ca="1">+Calculos!K23</f>
        <v>54</v>
      </c>
      <c r="I45" s="63">
        <f ca="1">+Calculos!O23</f>
        <v>27</v>
      </c>
      <c r="J45" s="63">
        <f ca="1">+Calculos!S23</f>
        <v>30</v>
      </c>
      <c r="K45" s="64">
        <f ca="1">+Calculos!W23</f>
        <v>64</v>
      </c>
      <c r="L45" s="75"/>
    </row>
    <row r="46" spans="2:12" ht="15.75" thickBot="1" x14ac:dyDescent="0.3">
      <c r="B46" s="74"/>
      <c r="C46" s="35"/>
      <c r="D46" s="65" t="s">
        <v>57</v>
      </c>
      <c r="E46" s="66"/>
      <c r="F46" s="67">
        <f ca="1">+F44-F45</f>
        <v>198</v>
      </c>
      <c r="G46" s="68">
        <f t="shared" ref="G46:K46" ca="1" si="1">+G44-G45</f>
        <v>18</v>
      </c>
      <c r="H46" s="68">
        <f t="shared" ca="1" si="1"/>
        <v>90</v>
      </c>
      <c r="I46" s="68">
        <f t="shared" ca="1" si="1"/>
        <v>80</v>
      </c>
      <c r="J46" s="68">
        <f t="shared" ca="1" si="1"/>
        <v>179</v>
      </c>
      <c r="K46" s="69">
        <f t="shared" ca="1" si="1"/>
        <v>81</v>
      </c>
      <c r="L46" s="75"/>
    </row>
    <row r="47" spans="2:12" x14ac:dyDescent="0.25">
      <c r="B47" s="74"/>
      <c r="C47" s="35"/>
      <c r="D47" s="31"/>
      <c r="E47" s="35"/>
      <c r="F47" s="35"/>
      <c r="G47" s="35"/>
      <c r="H47" s="35"/>
      <c r="I47" s="35"/>
      <c r="J47" s="35"/>
      <c r="K47" s="35"/>
      <c r="L47" s="75"/>
    </row>
    <row r="48" spans="2:12" x14ac:dyDescent="0.25">
      <c r="B48" s="74"/>
      <c r="C48" s="35"/>
      <c r="D48" s="31"/>
      <c r="E48" s="35"/>
      <c r="F48" s="35"/>
      <c r="G48" s="35"/>
      <c r="H48" s="35"/>
      <c r="I48" s="35"/>
      <c r="J48" s="35"/>
      <c r="K48" s="35"/>
      <c r="L48" s="75"/>
    </row>
    <row r="49" spans="2:12" x14ac:dyDescent="0.25">
      <c r="B49" s="74"/>
      <c r="C49" s="35"/>
      <c r="D49" s="31"/>
      <c r="E49" s="35"/>
      <c r="F49" s="35"/>
      <c r="G49" s="35"/>
      <c r="H49" s="35"/>
      <c r="I49" s="35"/>
      <c r="J49" s="35"/>
      <c r="K49" s="35"/>
      <c r="L49" s="75"/>
    </row>
    <row r="50" spans="2:12" ht="15.75" thickBot="1" x14ac:dyDescent="0.3">
      <c r="B50" s="74"/>
      <c r="C50" s="32" t="s">
        <v>67</v>
      </c>
      <c r="D50" s="31"/>
      <c r="E50" s="35"/>
      <c r="F50" s="35"/>
      <c r="G50" s="35"/>
      <c r="H50" s="35"/>
      <c r="I50" s="35"/>
      <c r="J50" s="35"/>
      <c r="K50" s="35"/>
      <c r="L50" s="75"/>
    </row>
    <row r="51" spans="2:12" x14ac:dyDescent="0.25">
      <c r="B51" s="74"/>
      <c r="C51" s="108"/>
      <c r="D51" s="109"/>
      <c r="E51" s="109"/>
      <c r="F51" s="109"/>
      <c r="G51" s="109"/>
      <c r="H51" s="109"/>
      <c r="I51" s="109"/>
      <c r="J51" s="109"/>
      <c r="K51" s="110"/>
      <c r="L51" s="75"/>
    </row>
    <row r="52" spans="2:12" x14ac:dyDescent="0.25">
      <c r="B52" s="74"/>
      <c r="C52" s="111"/>
      <c r="D52" s="112"/>
      <c r="E52" s="112"/>
      <c r="F52" s="112"/>
      <c r="G52" s="112"/>
      <c r="H52" s="112"/>
      <c r="I52" s="112"/>
      <c r="J52" s="112"/>
      <c r="K52" s="113"/>
      <c r="L52" s="75"/>
    </row>
    <row r="53" spans="2:12" x14ac:dyDescent="0.25">
      <c r="B53" s="74"/>
      <c r="C53" s="111"/>
      <c r="D53" s="112"/>
      <c r="E53" s="112"/>
      <c r="F53" s="112"/>
      <c r="G53" s="112"/>
      <c r="H53" s="112"/>
      <c r="I53" s="112"/>
      <c r="J53" s="112"/>
      <c r="K53" s="113"/>
      <c r="L53" s="75"/>
    </row>
    <row r="54" spans="2:12" x14ac:dyDescent="0.25">
      <c r="B54" s="74"/>
      <c r="C54" s="111"/>
      <c r="D54" s="112"/>
      <c r="E54" s="112"/>
      <c r="F54" s="112"/>
      <c r="G54" s="112"/>
      <c r="H54" s="112"/>
      <c r="I54" s="112"/>
      <c r="J54" s="112"/>
      <c r="K54" s="113"/>
      <c r="L54" s="75"/>
    </row>
    <row r="55" spans="2:12" x14ac:dyDescent="0.25">
      <c r="B55" s="74"/>
      <c r="C55" s="111"/>
      <c r="D55" s="112"/>
      <c r="E55" s="112"/>
      <c r="F55" s="112"/>
      <c r="G55" s="112"/>
      <c r="H55" s="112"/>
      <c r="I55" s="112"/>
      <c r="J55" s="112"/>
      <c r="K55" s="113"/>
      <c r="L55" s="75"/>
    </row>
    <row r="56" spans="2:12" ht="15.75" thickBot="1" x14ac:dyDescent="0.3">
      <c r="B56" s="74"/>
      <c r="C56" s="114"/>
      <c r="D56" s="115"/>
      <c r="E56" s="115"/>
      <c r="F56" s="115"/>
      <c r="G56" s="115"/>
      <c r="H56" s="115"/>
      <c r="I56" s="115"/>
      <c r="J56" s="115"/>
      <c r="K56" s="116"/>
      <c r="L56" s="75"/>
    </row>
    <row r="57" spans="2:12" x14ac:dyDescent="0.25">
      <c r="B57" s="74"/>
      <c r="C57" s="35"/>
      <c r="D57" s="31"/>
      <c r="E57" s="35"/>
      <c r="F57" s="35"/>
      <c r="G57" s="35"/>
      <c r="H57" s="35"/>
      <c r="I57" s="35"/>
      <c r="J57" s="35"/>
      <c r="K57" s="35"/>
      <c r="L57" s="75"/>
    </row>
    <row r="58" spans="2:12" x14ac:dyDescent="0.25">
      <c r="B58" s="74"/>
      <c r="C58" s="35"/>
      <c r="D58" s="31"/>
      <c r="E58" s="35"/>
      <c r="F58" s="35"/>
      <c r="G58" s="35"/>
      <c r="H58" s="35"/>
      <c r="I58" s="35"/>
      <c r="J58" s="35"/>
      <c r="K58" s="35"/>
      <c r="L58" s="75"/>
    </row>
    <row r="59" spans="2:12" x14ac:dyDescent="0.25">
      <c r="B59" s="74"/>
      <c r="C59" s="35"/>
      <c r="D59" s="31"/>
      <c r="E59" s="35"/>
      <c r="F59" s="35"/>
      <c r="G59" s="35"/>
      <c r="H59" s="35"/>
      <c r="I59" s="35"/>
      <c r="J59" s="81" t="s">
        <v>68</v>
      </c>
      <c r="K59" s="35"/>
      <c r="L59" s="75"/>
    </row>
    <row r="60" spans="2:12" x14ac:dyDescent="0.25">
      <c r="B60" s="74"/>
      <c r="C60" s="35"/>
      <c r="D60" s="31"/>
      <c r="E60" s="35"/>
      <c r="F60" s="35"/>
      <c r="G60" s="35"/>
      <c r="H60" s="35"/>
      <c r="I60" s="35"/>
      <c r="J60" s="81" t="s">
        <v>69</v>
      </c>
      <c r="K60" s="35"/>
      <c r="L60" s="75"/>
    </row>
    <row r="61" spans="2:12" ht="15.75" thickBot="1" x14ac:dyDescent="0.3">
      <c r="B61" s="78"/>
      <c r="C61" s="79"/>
      <c r="D61" s="33"/>
      <c r="E61" s="79"/>
      <c r="F61" s="79"/>
      <c r="G61" s="79"/>
      <c r="H61" s="79"/>
      <c r="I61" s="79"/>
      <c r="J61" s="79"/>
      <c r="K61" s="79"/>
      <c r="L61" s="80"/>
    </row>
  </sheetData>
  <sheetProtection algorithmName="SHA-512" hashValue="LDXHPuBLZg//5BsjoXGQbQT1/MubBFk2cG3FIoEk4UaJwg9gsMvtY6wV0b+FmuWZSHg96Bg7d95/i85JqIpq+w==" saltValue="Yp8PwkWm/AX802SUHZp8Cw==" spinCount="100000" sheet="1" objects="1" scenarios="1"/>
  <mergeCells count="18">
    <mergeCell ref="D11:J11"/>
    <mergeCell ref="D13:F13"/>
    <mergeCell ref="I13:J13"/>
    <mergeCell ref="D16:J16"/>
    <mergeCell ref="D36:J36"/>
    <mergeCell ref="C51:K56"/>
    <mergeCell ref="D46:E46"/>
    <mergeCell ref="F38:K38"/>
    <mergeCell ref="D4:I4"/>
    <mergeCell ref="D6:I6"/>
    <mergeCell ref="D7:I7"/>
    <mergeCell ref="D9:J9"/>
    <mergeCell ref="F19:K19"/>
    <mergeCell ref="D40:E40"/>
    <mergeCell ref="D41:E41"/>
    <mergeCell ref="D42:E42"/>
    <mergeCell ref="D44:E44"/>
    <mergeCell ref="D45:E45"/>
  </mergeCells>
  <conditionalFormatting sqref="F46:K46">
    <cfRule type="dataBar" priority="4">
      <dataBar>
        <cfvo type="min"/>
        <cfvo type="max"/>
        <color rgb="FF63C384"/>
      </dataBar>
      <extLst>
        <ext xmlns:x14="http://schemas.microsoft.com/office/spreadsheetml/2009/9/main" uri="{B025F937-C7B1-47D3-B67F-A62EFF666E3E}">
          <x14:id>{DD737502-EBAD-4D1D-80CD-7F68DD3F28B2}</x14:id>
        </ext>
      </extLst>
    </cfRule>
  </conditionalFormatting>
  <conditionalFormatting sqref="F40:K40">
    <cfRule type="dataBar" priority="3">
      <dataBar>
        <cfvo type="min"/>
        <cfvo type="max"/>
        <color rgb="FF63C384"/>
      </dataBar>
      <extLst>
        <ext xmlns:x14="http://schemas.microsoft.com/office/spreadsheetml/2009/9/main" uri="{B025F937-C7B1-47D3-B67F-A62EFF666E3E}">
          <x14:id>{EE2E8804-FDD7-4E1F-BA03-A6222FB21674}</x14:id>
        </ext>
      </extLst>
    </cfRule>
  </conditionalFormatting>
  <conditionalFormatting sqref="F41:K41">
    <cfRule type="dataBar" priority="1">
      <dataBar>
        <cfvo type="min"/>
        <cfvo type="max"/>
        <color rgb="FFFF555A"/>
      </dataBar>
      <extLst>
        <ext xmlns:x14="http://schemas.microsoft.com/office/spreadsheetml/2009/9/main" uri="{B025F937-C7B1-47D3-B67F-A62EFF666E3E}">
          <x14:id>{C16999BC-92EE-434B-BCBC-A38C2C49B25D}</x14:id>
        </ext>
      </extLst>
    </cfRule>
  </conditionalFormatting>
  <dataValidations count="1">
    <dataValidation type="list" allowBlank="1" showInputMessage="1" showErrorMessage="1" sqref="F21:K33" xr:uid="{A6590A03-4113-4227-A724-6194A0302B8B}">
      <formula1>Calificacion</formula1>
    </dataValidation>
  </dataValidation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DD737502-EBAD-4D1D-80CD-7F68DD3F28B2}">
            <x14:dataBar minLength="0" maxLength="100" border="1" negativeBarBorderColorSameAsPositive="0">
              <x14:cfvo type="autoMin"/>
              <x14:cfvo type="autoMax"/>
              <x14:borderColor rgb="FF63C384"/>
              <x14:negativeFillColor rgb="FFFF0000"/>
              <x14:negativeBorderColor rgb="FFFF0000"/>
              <x14:axisColor rgb="FF000000"/>
            </x14:dataBar>
          </x14:cfRule>
          <xm:sqref>F46:K46</xm:sqref>
        </x14:conditionalFormatting>
        <x14:conditionalFormatting xmlns:xm="http://schemas.microsoft.com/office/excel/2006/main">
          <x14:cfRule type="dataBar" id="{EE2E8804-FDD7-4E1F-BA03-A6222FB21674}">
            <x14:dataBar minLength="0" maxLength="100" gradient="0">
              <x14:cfvo type="autoMin"/>
              <x14:cfvo type="autoMax"/>
              <x14:negativeFillColor rgb="FFFF0000"/>
              <x14:axisColor rgb="FF000000"/>
            </x14:dataBar>
          </x14:cfRule>
          <xm:sqref>F40:K40</xm:sqref>
        </x14:conditionalFormatting>
        <x14:conditionalFormatting xmlns:xm="http://schemas.microsoft.com/office/excel/2006/main">
          <x14:cfRule type="dataBar" id="{C16999BC-92EE-434B-BCBC-A38C2C49B25D}">
            <x14:dataBar minLength="0" maxLength="100" gradient="0">
              <x14:cfvo type="autoMin"/>
              <x14:cfvo type="autoMax"/>
              <x14:negativeFillColor rgb="FFFF0000"/>
              <x14:axisColor rgb="FF000000"/>
            </x14:dataBar>
          </x14:cfRule>
          <xm:sqref>F41:K41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06115-A53B-4908-BC42-E58523586D29}">
  <dimension ref="B2:Z30"/>
  <sheetViews>
    <sheetView topLeftCell="A16" workbookViewId="0">
      <selection activeCell="B26" sqref="B26:C30"/>
    </sheetView>
  </sheetViews>
  <sheetFormatPr baseColWidth="10" defaultRowHeight="15" x14ac:dyDescent="0.25"/>
  <cols>
    <col min="1" max="1" width="12.7109375" bestFit="1" customWidth="1"/>
  </cols>
  <sheetData>
    <row r="2" spans="2:26" ht="15.75" thickBot="1" x14ac:dyDescent="0.3"/>
    <row r="3" spans="2:26" ht="15.75" thickBot="1" x14ac:dyDescent="0.3">
      <c r="C3" s="12" t="s">
        <v>35</v>
      </c>
      <c r="D3" s="13"/>
      <c r="E3" s="13"/>
      <c r="F3" s="14"/>
      <c r="G3" s="12" t="s">
        <v>37</v>
      </c>
      <c r="H3" s="13"/>
      <c r="I3" s="13"/>
      <c r="J3" s="14"/>
      <c r="K3" s="12" t="s">
        <v>38</v>
      </c>
      <c r="L3" s="13"/>
      <c r="M3" s="13"/>
      <c r="N3" s="14"/>
      <c r="O3" s="12" t="s">
        <v>39</v>
      </c>
      <c r="P3" s="13"/>
      <c r="Q3" s="13"/>
      <c r="R3" s="14"/>
      <c r="S3" s="12" t="s">
        <v>40</v>
      </c>
      <c r="T3" s="13"/>
      <c r="U3" s="13"/>
      <c r="V3" s="14"/>
      <c r="W3" s="12" t="s">
        <v>41</v>
      </c>
      <c r="X3" s="13"/>
      <c r="Y3" s="13"/>
      <c r="Z3" s="14"/>
    </row>
    <row r="4" spans="2:26" ht="15.75" thickBot="1" x14ac:dyDescent="0.3">
      <c r="B4" s="15" t="s">
        <v>36</v>
      </c>
      <c r="C4" s="16" t="s">
        <v>31</v>
      </c>
      <c r="D4" s="17" t="s">
        <v>32</v>
      </c>
      <c r="E4" s="17" t="s">
        <v>33</v>
      </c>
      <c r="F4" s="18" t="s">
        <v>34</v>
      </c>
      <c r="G4" s="16" t="s">
        <v>31</v>
      </c>
      <c r="H4" s="17" t="s">
        <v>32</v>
      </c>
      <c r="I4" s="17" t="s">
        <v>33</v>
      </c>
      <c r="J4" s="18" t="s">
        <v>34</v>
      </c>
      <c r="K4" s="16" t="s">
        <v>31</v>
      </c>
      <c r="L4" s="17" t="s">
        <v>32</v>
      </c>
      <c r="M4" s="17" t="s">
        <v>33</v>
      </c>
      <c r="N4" s="18" t="s">
        <v>34</v>
      </c>
      <c r="O4" s="16" t="s">
        <v>31</v>
      </c>
      <c r="P4" s="17" t="s">
        <v>32</v>
      </c>
      <c r="Q4" s="17" t="s">
        <v>33</v>
      </c>
      <c r="R4" s="18" t="s">
        <v>34</v>
      </c>
      <c r="S4" s="16" t="s">
        <v>31</v>
      </c>
      <c r="T4" s="17" t="s">
        <v>32</v>
      </c>
      <c r="U4" s="17" t="s">
        <v>33</v>
      </c>
      <c r="V4" s="18" t="s">
        <v>34</v>
      </c>
      <c r="W4" s="16" t="s">
        <v>31</v>
      </c>
      <c r="X4" s="17" t="s">
        <v>32</v>
      </c>
      <c r="Y4" s="17" t="s">
        <v>33</v>
      </c>
      <c r="Z4" s="18" t="s">
        <v>34</v>
      </c>
    </row>
    <row r="5" spans="2:26" x14ac:dyDescent="0.25">
      <c r="B5" s="8">
        <f ca="1">+Formato!D21</f>
        <v>2</v>
      </c>
      <c r="C5" s="2">
        <f>+VLOOKUP(Formato!F21,Calculos!$B$26:$C$30,2,FALSE)</f>
        <v>3</v>
      </c>
      <c r="D5" s="3">
        <f ca="1">+C5*$B5</f>
        <v>6</v>
      </c>
      <c r="E5" s="3">
        <f>+IF(C5&gt;3,D5,0)</f>
        <v>0</v>
      </c>
      <c r="F5" s="4">
        <f>+IF(C5&lt;3,D5,0)</f>
        <v>0</v>
      </c>
      <c r="G5" s="2">
        <f>+VLOOKUP(Formato!G21,Calculos!$B$26:$C$30,2,FALSE)</f>
        <v>2</v>
      </c>
      <c r="H5" s="3">
        <f ca="1">+G5*$B5</f>
        <v>4</v>
      </c>
      <c r="I5" s="3">
        <f>+IF(G5&gt;3,H5,0)</f>
        <v>0</v>
      </c>
      <c r="J5" s="4">
        <f ca="1">+IF(G5&lt;3,H5,0)</f>
        <v>4</v>
      </c>
      <c r="K5" s="2">
        <f>+VLOOKUP(Formato!$H21,Calculos!$B$26:$C$30,2,FALSE)</f>
        <v>4</v>
      </c>
      <c r="L5" s="3">
        <f ca="1">+K5*$B5</f>
        <v>8</v>
      </c>
      <c r="M5" s="3">
        <f ca="1">+IF(K5&gt;3,L5,0)</f>
        <v>8</v>
      </c>
      <c r="N5" s="4">
        <f>+IF(K5&lt;3,L5,0)</f>
        <v>0</v>
      </c>
      <c r="O5" s="2">
        <f>+VLOOKUP(Formato!$I21,Calculos!$B$26:$C$30,2,FALSE)</f>
        <v>1</v>
      </c>
      <c r="P5" s="3">
        <f ca="1">+O5*$B5</f>
        <v>2</v>
      </c>
      <c r="Q5" s="3">
        <f>+IF(O5&gt;3,P5,0)</f>
        <v>0</v>
      </c>
      <c r="R5" s="4">
        <f ca="1">+IF(O5&lt;3,P5,0)</f>
        <v>2</v>
      </c>
      <c r="S5" s="2">
        <f>+VLOOKUP(Formato!$J21,Calculos!$B$26:$C$30,2,FALSE)</f>
        <v>3</v>
      </c>
      <c r="T5" s="3">
        <f ca="1">+S5*$B5</f>
        <v>6</v>
      </c>
      <c r="U5" s="3">
        <f>+IF(S5&gt;3,T5,0)</f>
        <v>0</v>
      </c>
      <c r="V5" s="4">
        <f>+IF(S5&lt;3,T5,0)</f>
        <v>0</v>
      </c>
      <c r="W5" s="2">
        <f>+VLOOKUP(Formato!$K21,Calculos!$B$26:$C$30,2,FALSE)</f>
        <v>4</v>
      </c>
      <c r="X5" s="3">
        <f ca="1">+W5*$B5</f>
        <v>8</v>
      </c>
      <c r="Y5" s="3">
        <f ca="1">+IF(W5&gt;3,X5,0)</f>
        <v>8</v>
      </c>
      <c r="Z5" s="4">
        <f>+IF(W5&lt;3,X5,0)</f>
        <v>0</v>
      </c>
    </row>
    <row r="6" spans="2:26" x14ac:dyDescent="0.25">
      <c r="B6" s="8">
        <f ca="1">+Formato!D22</f>
        <v>4</v>
      </c>
      <c r="C6" s="2">
        <f>+VLOOKUP(Formato!F22,Calculos!$B$26:$C$30,2,FALSE)</f>
        <v>2</v>
      </c>
      <c r="D6" s="3">
        <f t="shared" ref="D6:D17" ca="1" si="0">+C6*$B6</f>
        <v>8</v>
      </c>
      <c r="E6" s="3">
        <f t="shared" ref="E6:E17" si="1">+IF(C6&gt;3,D6,0)</f>
        <v>0</v>
      </c>
      <c r="F6" s="4">
        <f t="shared" ref="F6:F17" ca="1" si="2">+IF(C6&lt;3,D6,0)</f>
        <v>8</v>
      </c>
      <c r="G6" s="2">
        <f>+VLOOKUP(Formato!G22,Calculos!$B$26:$C$30,2,FALSE)</f>
        <v>1</v>
      </c>
      <c r="H6" s="3">
        <f t="shared" ref="H6:H17" ca="1" si="3">+G6*$B6</f>
        <v>4</v>
      </c>
      <c r="I6" s="3">
        <f t="shared" ref="I6:I17" si="4">+IF(G6&gt;3,H6,0)</f>
        <v>0</v>
      </c>
      <c r="J6" s="4">
        <f t="shared" ref="J6:J17" ca="1" si="5">+IF(G6&lt;3,H6,0)</f>
        <v>4</v>
      </c>
      <c r="K6" s="2">
        <f>+VLOOKUP(Formato!$H22,Calculos!$B$26:$C$30,2,FALSE)</f>
        <v>4</v>
      </c>
      <c r="L6" s="3">
        <f t="shared" ref="L6:L17" ca="1" si="6">+K6*$B6</f>
        <v>16</v>
      </c>
      <c r="M6" s="3">
        <f t="shared" ref="M6:M17" ca="1" si="7">+IF(K6&gt;3,L6,0)</f>
        <v>16</v>
      </c>
      <c r="N6" s="4">
        <f t="shared" ref="N6:N17" si="8">+IF(K6&lt;3,L6,0)</f>
        <v>0</v>
      </c>
      <c r="O6" s="2">
        <f>+VLOOKUP(Formato!$I22,Calculos!$B$26:$C$30,2,FALSE)</f>
        <v>3</v>
      </c>
      <c r="P6" s="3">
        <f t="shared" ref="P6:P17" ca="1" si="9">+O6*$B6</f>
        <v>12</v>
      </c>
      <c r="Q6" s="3">
        <f t="shared" ref="Q6:Q17" si="10">+IF(O6&gt;3,P6,0)</f>
        <v>0</v>
      </c>
      <c r="R6" s="4">
        <f t="shared" ref="R6:R17" si="11">+IF(O6&lt;3,P6,0)</f>
        <v>0</v>
      </c>
      <c r="S6" s="2">
        <f>+VLOOKUP(Formato!$J22,Calculos!$B$26:$C$30,2,FALSE)</f>
        <v>4</v>
      </c>
      <c r="T6" s="3">
        <f t="shared" ref="T6:T17" ca="1" si="12">+S6*$B6</f>
        <v>16</v>
      </c>
      <c r="U6" s="3">
        <f t="shared" ref="U6:U17" ca="1" si="13">+IF(S6&gt;3,T6,0)</f>
        <v>16</v>
      </c>
      <c r="V6" s="4">
        <f t="shared" ref="V6:V17" si="14">+IF(S6&lt;3,T6,0)</f>
        <v>0</v>
      </c>
      <c r="W6" s="2">
        <f>+VLOOKUP(Formato!$K22,Calculos!$B$26:$C$30,2,FALSE)</f>
        <v>2</v>
      </c>
      <c r="X6" s="3">
        <f t="shared" ref="X6:X17" ca="1" si="15">+W6*$B6</f>
        <v>8</v>
      </c>
      <c r="Y6" s="3">
        <f t="shared" ref="Y6:Y17" si="16">+IF(W6&gt;3,X6,0)</f>
        <v>0</v>
      </c>
      <c r="Z6" s="4">
        <f t="shared" ref="Z6:Z17" ca="1" si="17">+IF(W6&lt;3,X6,0)</f>
        <v>8</v>
      </c>
    </row>
    <row r="7" spans="2:26" x14ac:dyDescent="0.25">
      <c r="B7" s="8">
        <f ca="1">+Formato!D23</f>
        <v>7</v>
      </c>
      <c r="C7" s="2">
        <f>+VLOOKUP(Formato!F23,Calculos!$B$26:$C$30,2,FALSE)</f>
        <v>4</v>
      </c>
      <c r="D7" s="3">
        <f t="shared" ca="1" si="0"/>
        <v>28</v>
      </c>
      <c r="E7" s="3">
        <f t="shared" ca="1" si="1"/>
        <v>28</v>
      </c>
      <c r="F7" s="4">
        <f t="shared" si="2"/>
        <v>0</v>
      </c>
      <c r="G7" s="2">
        <f>+VLOOKUP(Formato!G23,Calculos!$B$26:$C$30,2,FALSE)</f>
        <v>4</v>
      </c>
      <c r="H7" s="3">
        <f t="shared" ca="1" si="3"/>
        <v>28</v>
      </c>
      <c r="I7" s="3">
        <f t="shared" ca="1" si="4"/>
        <v>28</v>
      </c>
      <c r="J7" s="4">
        <f t="shared" si="5"/>
        <v>0</v>
      </c>
      <c r="K7" s="2">
        <f>+VLOOKUP(Formato!$H23,Calculos!$B$26:$C$30,2,FALSE)</f>
        <v>1</v>
      </c>
      <c r="L7" s="3">
        <f t="shared" ca="1" si="6"/>
        <v>7</v>
      </c>
      <c r="M7" s="3">
        <f t="shared" si="7"/>
        <v>0</v>
      </c>
      <c r="N7" s="4">
        <f t="shared" ca="1" si="8"/>
        <v>7</v>
      </c>
      <c r="O7" s="2">
        <f>+VLOOKUP(Formato!$I23,Calculos!$B$26:$C$30,2,FALSE)</f>
        <v>3</v>
      </c>
      <c r="P7" s="3">
        <f t="shared" ca="1" si="9"/>
        <v>21</v>
      </c>
      <c r="Q7" s="3">
        <f t="shared" si="10"/>
        <v>0</v>
      </c>
      <c r="R7" s="4">
        <f t="shared" si="11"/>
        <v>0</v>
      </c>
      <c r="S7" s="2">
        <f>+VLOOKUP(Formato!$J23,Calculos!$B$26:$C$30,2,FALSE)</f>
        <v>4</v>
      </c>
      <c r="T7" s="3">
        <f t="shared" ca="1" si="12"/>
        <v>28</v>
      </c>
      <c r="U7" s="3">
        <f t="shared" ca="1" si="13"/>
        <v>28</v>
      </c>
      <c r="V7" s="4">
        <f t="shared" si="14"/>
        <v>0</v>
      </c>
      <c r="W7" s="2">
        <f>+VLOOKUP(Formato!$K23,Calculos!$B$26:$C$30,2,FALSE)</f>
        <v>5</v>
      </c>
      <c r="X7" s="3">
        <f t="shared" ca="1" si="15"/>
        <v>35</v>
      </c>
      <c r="Y7" s="3">
        <f t="shared" ca="1" si="16"/>
        <v>35</v>
      </c>
      <c r="Z7" s="4">
        <f t="shared" si="17"/>
        <v>0</v>
      </c>
    </row>
    <row r="8" spans="2:26" x14ac:dyDescent="0.25">
      <c r="B8" s="8">
        <f ca="1">+Formato!D24</f>
        <v>10</v>
      </c>
      <c r="C8" s="2">
        <f>+VLOOKUP(Formato!F24,Calculos!$B$26:$C$30,2,FALSE)</f>
        <v>5</v>
      </c>
      <c r="D8" s="3">
        <f t="shared" ca="1" si="0"/>
        <v>50</v>
      </c>
      <c r="E8" s="3">
        <f t="shared" ca="1" si="1"/>
        <v>50</v>
      </c>
      <c r="F8" s="4">
        <f t="shared" si="2"/>
        <v>0</v>
      </c>
      <c r="G8" s="2">
        <f>+VLOOKUP(Formato!G24,Calculos!$B$26:$C$30,2,FALSE)</f>
        <v>2</v>
      </c>
      <c r="H8" s="3">
        <f t="shared" ca="1" si="3"/>
        <v>20</v>
      </c>
      <c r="I8" s="3">
        <f t="shared" si="4"/>
        <v>0</v>
      </c>
      <c r="J8" s="4">
        <f t="shared" ca="1" si="5"/>
        <v>20</v>
      </c>
      <c r="K8" s="2">
        <f>+VLOOKUP(Formato!$H24,Calculos!$B$26:$C$30,2,FALSE)</f>
        <v>2</v>
      </c>
      <c r="L8" s="3">
        <f t="shared" ca="1" si="6"/>
        <v>20</v>
      </c>
      <c r="M8" s="3">
        <f t="shared" si="7"/>
        <v>0</v>
      </c>
      <c r="N8" s="4">
        <f t="shared" ca="1" si="8"/>
        <v>20</v>
      </c>
      <c r="O8" s="2">
        <f>+VLOOKUP(Formato!$I24,Calculos!$B$26:$C$30,2,FALSE)</f>
        <v>4</v>
      </c>
      <c r="P8" s="3">
        <f t="shared" ca="1" si="9"/>
        <v>40</v>
      </c>
      <c r="Q8" s="3">
        <f t="shared" ca="1" si="10"/>
        <v>40</v>
      </c>
      <c r="R8" s="4">
        <f t="shared" si="11"/>
        <v>0</v>
      </c>
      <c r="S8" s="2">
        <f>+VLOOKUP(Formato!$J24,Calculos!$B$26:$C$30,2,FALSE)</f>
        <v>5</v>
      </c>
      <c r="T8" s="3">
        <f t="shared" ca="1" si="12"/>
        <v>50</v>
      </c>
      <c r="U8" s="3">
        <f t="shared" ca="1" si="13"/>
        <v>50</v>
      </c>
      <c r="V8" s="4">
        <f t="shared" si="14"/>
        <v>0</v>
      </c>
      <c r="W8" s="2">
        <f>+VLOOKUP(Formato!$K24,Calculos!$B$26:$C$30,2,FALSE)</f>
        <v>2</v>
      </c>
      <c r="X8" s="3">
        <f t="shared" ca="1" si="15"/>
        <v>20</v>
      </c>
      <c r="Y8" s="3">
        <f t="shared" si="16"/>
        <v>0</v>
      </c>
      <c r="Z8" s="4">
        <f t="shared" ca="1" si="17"/>
        <v>20</v>
      </c>
    </row>
    <row r="9" spans="2:26" x14ac:dyDescent="0.25">
      <c r="B9" s="8">
        <f ca="1">+Formato!D25</f>
        <v>4</v>
      </c>
      <c r="C9" s="2">
        <f>+VLOOKUP(Formato!F25,Calculos!$B$26:$C$30,2,FALSE)</f>
        <v>5</v>
      </c>
      <c r="D9" s="3">
        <f t="shared" ca="1" si="0"/>
        <v>20</v>
      </c>
      <c r="E9" s="3">
        <f t="shared" ca="1" si="1"/>
        <v>20</v>
      </c>
      <c r="F9" s="4">
        <f t="shared" si="2"/>
        <v>0</v>
      </c>
      <c r="G9" s="2">
        <f>+VLOOKUP(Formato!G25,Calculos!$B$26:$C$30,2,FALSE)</f>
        <v>5</v>
      </c>
      <c r="H9" s="3">
        <f t="shared" ca="1" si="3"/>
        <v>20</v>
      </c>
      <c r="I9" s="3">
        <f t="shared" ca="1" si="4"/>
        <v>20</v>
      </c>
      <c r="J9" s="4">
        <f t="shared" si="5"/>
        <v>0</v>
      </c>
      <c r="K9" s="2">
        <f>+VLOOKUP(Formato!$H25,Calculos!$B$26:$C$30,2,FALSE)</f>
        <v>5</v>
      </c>
      <c r="L9" s="3">
        <f t="shared" ca="1" si="6"/>
        <v>20</v>
      </c>
      <c r="M9" s="3">
        <f t="shared" ca="1" si="7"/>
        <v>20</v>
      </c>
      <c r="N9" s="4">
        <f t="shared" si="8"/>
        <v>0</v>
      </c>
      <c r="O9" s="2">
        <f>+VLOOKUP(Formato!$I25,Calculos!$B$26:$C$30,2,FALSE)</f>
        <v>5</v>
      </c>
      <c r="P9" s="3">
        <f t="shared" ca="1" si="9"/>
        <v>20</v>
      </c>
      <c r="Q9" s="3">
        <f t="shared" ca="1" si="10"/>
        <v>20</v>
      </c>
      <c r="R9" s="4">
        <f t="shared" si="11"/>
        <v>0</v>
      </c>
      <c r="S9" s="2">
        <f>+VLOOKUP(Formato!$J25,Calculos!$B$26:$C$30,2,FALSE)</f>
        <v>5</v>
      </c>
      <c r="T9" s="3">
        <f t="shared" ca="1" si="12"/>
        <v>20</v>
      </c>
      <c r="U9" s="3">
        <f t="shared" ca="1" si="13"/>
        <v>20</v>
      </c>
      <c r="V9" s="4">
        <f t="shared" si="14"/>
        <v>0</v>
      </c>
      <c r="W9" s="2">
        <f>+VLOOKUP(Formato!$K25,Calculos!$B$26:$C$30,2,FALSE)</f>
        <v>5</v>
      </c>
      <c r="X9" s="3">
        <f t="shared" ca="1" si="15"/>
        <v>20</v>
      </c>
      <c r="Y9" s="3">
        <f t="shared" ca="1" si="16"/>
        <v>20</v>
      </c>
      <c r="Z9" s="4">
        <f t="shared" si="17"/>
        <v>0</v>
      </c>
    </row>
    <row r="10" spans="2:26" x14ac:dyDescent="0.25">
      <c r="B10" s="8">
        <f ca="1">+Formato!D26</f>
        <v>9</v>
      </c>
      <c r="C10" s="2">
        <f>+VLOOKUP(Formato!F26,Calculos!$B$26:$C$30,2,FALSE)</f>
        <v>2</v>
      </c>
      <c r="D10" s="3">
        <f t="shared" ca="1" si="0"/>
        <v>18</v>
      </c>
      <c r="E10" s="3">
        <f t="shared" si="1"/>
        <v>0</v>
      </c>
      <c r="F10" s="4">
        <f t="shared" ca="1" si="2"/>
        <v>18</v>
      </c>
      <c r="G10" s="2">
        <f>+VLOOKUP(Formato!G26,Calculos!$B$26:$C$30,2,FALSE)</f>
        <v>2</v>
      </c>
      <c r="H10" s="3">
        <f t="shared" ca="1" si="3"/>
        <v>18</v>
      </c>
      <c r="I10" s="3">
        <f t="shared" si="4"/>
        <v>0</v>
      </c>
      <c r="J10" s="4">
        <f t="shared" ca="1" si="5"/>
        <v>18</v>
      </c>
      <c r="K10" s="2">
        <f>+VLOOKUP(Formato!$H26,Calculos!$B$26:$C$30,2,FALSE)</f>
        <v>2</v>
      </c>
      <c r="L10" s="3">
        <f t="shared" ca="1" si="6"/>
        <v>18</v>
      </c>
      <c r="M10" s="3">
        <f t="shared" si="7"/>
        <v>0</v>
      </c>
      <c r="N10" s="4">
        <f t="shared" ca="1" si="8"/>
        <v>18</v>
      </c>
      <c r="O10" s="2">
        <f>+VLOOKUP(Formato!$I26,Calculos!$B$26:$C$30,2,FALSE)</f>
        <v>2</v>
      </c>
      <c r="P10" s="3">
        <f t="shared" ca="1" si="9"/>
        <v>18</v>
      </c>
      <c r="Q10" s="3">
        <f t="shared" si="10"/>
        <v>0</v>
      </c>
      <c r="R10" s="4">
        <f t="shared" ca="1" si="11"/>
        <v>18</v>
      </c>
      <c r="S10" s="2">
        <f>+VLOOKUP(Formato!$J26,Calculos!$B$26:$C$30,2,FALSE)</f>
        <v>2</v>
      </c>
      <c r="T10" s="3">
        <f t="shared" ca="1" si="12"/>
        <v>18</v>
      </c>
      <c r="U10" s="3">
        <f t="shared" si="13"/>
        <v>0</v>
      </c>
      <c r="V10" s="4">
        <f t="shared" ca="1" si="14"/>
        <v>18</v>
      </c>
      <c r="W10" s="2">
        <f>+VLOOKUP(Formato!$K26,Calculos!$B$26:$C$30,2,FALSE)</f>
        <v>2</v>
      </c>
      <c r="X10" s="3">
        <f t="shared" ca="1" si="15"/>
        <v>18</v>
      </c>
      <c r="Y10" s="3">
        <f t="shared" si="16"/>
        <v>0</v>
      </c>
      <c r="Z10" s="4">
        <f t="shared" ca="1" si="17"/>
        <v>18</v>
      </c>
    </row>
    <row r="11" spans="2:26" x14ac:dyDescent="0.25">
      <c r="B11" s="8">
        <f ca="1">+Formato!D27</f>
        <v>7</v>
      </c>
      <c r="C11" s="2">
        <f>+VLOOKUP(Formato!F27,Calculos!$B$26:$C$30,2,FALSE)</f>
        <v>5</v>
      </c>
      <c r="D11" s="3">
        <f t="shared" ca="1" si="0"/>
        <v>35</v>
      </c>
      <c r="E11" s="3">
        <f t="shared" ca="1" si="1"/>
        <v>35</v>
      </c>
      <c r="F11" s="4">
        <f t="shared" si="2"/>
        <v>0</v>
      </c>
      <c r="G11" s="2">
        <f>+VLOOKUP(Formato!G27,Calculos!$B$26:$C$30,2,FALSE)</f>
        <v>1</v>
      </c>
      <c r="H11" s="3">
        <f t="shared" ca="1" si="3"/>
        <v>7</v>
      </c>
      <c r="I11" s="3">
        <f t="shared" si="4"/>
        <v>0</v>
      </c>
      <c r="J11" s="4">
        <f t="shared" ca="1" si="5"/>
        <v>7</v>
      </c>
      <c r="K11" s="2">
        <f>+VLOOKUP(Formato!$H27,Calculos!$B$26:$C$30,2,FALSE)</f>
        <v>3</v>
      </c>
      <c r="L11" s="3">
        <f t="shared" ca="1" si="6"/>
        <v>21</v>
      </c>
      <c r="M11" s="3">
        <f t="shared" si="7"/>
        <v>0</v>
      </c>
      <c r="N11" s="4">
        <f t="shared" si="8"/>
        <v>0</v>
      </c>
      <c r="O11" s="2">
        <f>+VLOOKUP(Formato!$I27,Calculos!$B$26:$C$30,2,FALSE)</f>
        <v>5</v>
      </c>
      <c r="P11" s="3">
        <f t="shared" ca="1" si="9"/>
        <v>35</v>
      </c>
      <c r="Q11" s="3">
        <f t="shared" ca="1" si="10"/>
        <v>35</v>
      </c>
      <c r="R11" s="4">
        <f t="shared" si="11"/>
        <v>0</v>
      </c>
      <c r="S11" s="2">
        <f>+VLOOKUP(Formato!$J27,Calculos!$B$26:$C$30,2,FALSE)</f>
        <v>1</v>
      </c>
      <c r="T11" s="3">
        <f t="shared" ca="1" si="12"/>
        <v>7</v>
      </c>
      <c r="U11" s="3">
        <f t="shared" si="13"/>
        <v>0</v>
      </c>
      <c r="V11" s="4">
        <f t="shared" ca="1" si="14"/>
        <v>7</v>
      </c>
      <c r="W11" s="2">
        <f>+VLOOKUP(Formato!$K27,Calculos!$B$26:$C$30,2,FALSE)</f>
        <v>5</v>
      </c>
      <c r="X11" s="3">
        <f t="shared" ca="1" si="15"/>
        <v>35</v>
      </c>
      <c r="Y11" s="3">
        <f t="shared" ca="1" si="16"/>
        <v>35</v>
      </c>
      <c r="Z11" s="4">
        <f t="shared" si="17"/>
        <v>0</v>
      </c>
    </row>
    <row r="12" spans="2:26" x14ac:dyDescent="0.25">
      <c r="B12" s="8">
        <f ca="1">+Formato!D28</f>
        <v>5</v>
      </c>
      <c r="C12" s="2">
        <f>+VLOOKUP(Formato!F28,Calculos!$B$26:$C$30,2,FALSE)</f>
        <v>3</v>
      </c>
      <c r="D12" s="3">
        <f t="shared" ca="1" si="0"/>
        <v>15</v>
      </c>
      <c r="E12" s="3">
        <f t="shared" si="1"/>
        <v>0</v>
      </c>
      <c r="F12" s="4">
        <f t="shared" si="2"/>
        <v>0</v>
      </c>
      <c r="G12" s="2">
        <f>+VLOOKUP(Formato!G28,Calculos!$B$26:$C$30,2,FALSE)</f>
        <v>3</v>
      </c>
      <c r="H12" s="3">
        <f t="shared" ca="1" si="3"/>
        <v>15</v>
      </c>
      <c r="I12" s="3">
        <f t="shared" si="4"/>
        <v>0</v>
      </c>
      <c r="J12" s="4">
        <f t="shared" si="5"/>
        <v>0</v>
      </c>
      <c r="K12" s="2">
        <f>+VLOOKUP(Formato!$H28,Calculos!$B$26:$C$30,2,FALSE)</f>
        <v>3</v>
      </c>
      <c r="L12" s="3">
        <f t="shared" ca="1" si="6"/>
        <v>15</v>
      </c>
      <c r="M12" s="3">
        <f t="shared" si="7"/>
        <v>0</v>
      </c>
      <c r="N12" s="4">
        <f t="shared" si="8"/>
        <v>0</v>
      </c>
      <c r="O12" s="2">
        <f>+VLOOKUP(Formato!$I28,Calculos!$B$26:$C$30,2,FALSE)</f>
        <v>3</v>
      </c>
      <c r="P12" s="3">
        <f t="shared" ca="1" si="9"/>
        <v>15</v>
      </c>
      <c r="Q12" s="3">
        <f t="shared" si="10"/>
        <v>0</v>
      </c>
      <c r="R12" s="4">
        <f t="shared" si="11"/>
        <v>0</v>
      </c>
      <c r="S12" s="2">
        <f>+VLOOKUP(Formato!$J28,Calculos!$B$26:$C$30,2,FALSE)</f>
        <v>3</v>
      </c>
      <c r="T12" s="3">
        <f t="shared" ca="1" si="12"/>
        <v>15</v>
      </c>
      <c r="U12" s="3">
        <f t="shared" si="13"/>
        <v>0</v>
      </c>
      <c r="V12" s="4">
        <f t="shared" si="14"/>
        <v>0</v>
      </c>
      <c r="W12" s="2">
        <f>+VLOOKUP(Formato!$K28,Calculos!$B$26:$C$30,2,FALSE)</f>
        <v>3</v>
      </c>
      <c r="X12" s="3">
        <f t="shared" ca="1" si="15"/>
        <v>15</v>
      </c>
      <c r="Y12" s="3">
        <f t="shared" si="16"/>
        <v>0</v>
      </c>
      <c r="Z12" s="4">
        <f t="shared" si="17"/>
        <v>0</v>
      </c>
    </row>
    <row r="13" spans="2:26" x14ac:dyDescent="0.25">
      <c r="B13" s="8">
        <f ca="1">+Formato!D29</f>
        <v>9</v>
      </c>
      <c r="C13" s="2">
        <f>+VLOOKUP(Formato!F29,Calculos!$B$26:$C$30,2,FALSE)</f>
        <v>5</v>
      </c>
      <c r="D13" s="3">
        <f t="shared" ca="1" si="0"/>
        <v>45</v>
      </c>
      <c r="E13" s="3">
        <f t="shared" ca="1" si="1"/>
        <v>45</v>
      </c>
      <c r="F13" s="4">
        <f t="shared" si="2"/>
        <v>0</v>
      </c>
      <c r="G13" s="2">
        <f>+VLOOKUP(Formato!G29,Calculos!$B$26:$C$30,2,FALSE)</f>
        <v>3</v>
      </c>
      <c r="H13" s="3">
        <f t="shared" ca="1" si="3"/>
        <v>27</v>
      </c>
      <c r="I13" s="3">
        <f t="shared" si="4"/>
        <v>0</v>
      </c>
      <c r="J13" s="4">
        <f t="shared" si="5"/>
        <v>0</v>
      </c>
      <c r="K13" s="2">
        <f>+VLOOKUP(Formato!$H29,Calculos!$B$26:$C$30,2,FALSE)</f>
        <v>5</v>
      </c>
      <c r="L13" s="3">
        <f t="shared" ca="1" si="6"/>
        <v>45</v>
      </c>
      <c r="M13" s="3">
        <f t="shared" ca="1" si="7"/>
        <v>45</v>
      </c>
      <c r="N13" s="4">
        <f t="shared" si="8"/>
        <v>0</v>
      </c>
      <c r="O13" s="2">
        <f>+VLOOKUP(Formato!$I29,Calculos!$B$26:$C$30,2,FALSE)</f>
        <v>3</v>
      </c>
      <c r="P13" s="3">
        <f t="shared" ca="1" si="9"/>
        <v>27</v>
      </c>
      <c r="Q13" s="3">
        <f t="shared" si="10"/>
        <v>0</v>
      </c>
      <c r="R13" s="4">
        <f t="shared" si="11"/>
        <v>0</v>
      </c>
      <c r="S13" s="2">
        <f>+VLOOKUP(Formato!$J29,Calculos!$B$26:$C$30,2,FALSE)</f>
        <v>5</v>
      </c>
      <c r="T13" s="3">
        <f t="shared" ca="1" si="12"/>
        <v>45</v>
      </c>
      <c r="U13" s="3">
        <f t="shared" ca="1" si="13"/>
        <v>45</v>
      </c>
      <c r="V13" s="4">
        <f t="shared" si="14"/>
        <v>0</v>
      </c>
      <c r="W13" s="2">
        <f>+VLOOKUP(Formato!$K29,Calculos!$B$26:$C$30,2,FALSE)</f>
        <v>1</v>
      </c>
      <c r="X13" s="3">
        <f t="shared" ca="1" si="15"/>
        <v>9</v>
      </c>
      <c r="Y13" s="3">
        <f t="shared" si="16"/>
        <v>0</v>
      </c>
      <c r="Z13" s="4">
        <f t="shared" ca="1" si="17"/>
        <v>9</v>
      </c>
    </row>
    <row r="14" spans="2:26" x14ac:dyDescent="0.25">
      <c r="B14" s="8">
        <f ca="1">+Formato!D30</f>
        <v>5</v>
      </c>
      <c r="C14" s="2">
        <f>+VLOOKUP(Formato!F30,Calculos!$B$26:$C$30,2,FALSE)</f>
        <v>1</v>
      </c>
      <c r="D14" s="3">
        <f t="shared" ca="1" si="0"/>
        <v>5</v>
      </c>
      <c r="E14" s="3">
        <f t="shared" si="1"/>
        <v>0</v>
      </c>
      <c r="F14" s="4">
        <f t="shared" ca="1" si="2"/>
        <v>5</v>
      </c>
      <c r="G14" s="2">
        <f>+VLOOKUP(Formato!G30,Calculos!$B$26:$C$30,2,FALSE)</f>
        <v>1</v>
      </c>
      <c r="H14" s="3">
        <f t="shared" ca="1" si="3"/>
        <v>5</v>
      </c>
      <c r="I14" s="3">
        <f t="shared" si="4"/>
        <v>0</v>
      </c>
      <c r="J14" s="4">
        <f t="shared" ca="1" si="5"/>
        <v>5</v>
      </c>
      <c r="K14" s="2">
        <f>+VLOOKUP(Formato!$H30,Calculos!$B$26:$C$30,2,FALSE)</f>
        <v>1</v>
      </c>
      <c r="L14" s="3">
        <f t="shared" ca="1" si="6"/>
        <v>5</v>
      </c>
      <c r="M14" s="3">
        <f t="shared" si="7"/>
        <v>0</v>
      </c>
      <c r="N14" s="4">
        <f t="shared" ca="1" si="8"/>
        <v>5</v>
      </c>
      <c r="O14" s="2">
        <f>+VLOOKUP(Formato!$I30,Calculos!$B$26:$C$30,2,FALSE)</f>
        <v>1</v>
      </c>
      <c r="P14" s="3">
        <f t="shared" ca="1" si="9"/>
        <v>5</v>
      </c>
      <c r="Q14" s="3">
        <f t="shared" si="10"/>
        <v>0</v>
      </c>
      <c r="R14" s="4">
        <f t="shared" ca="1" si="11"/>
        <v>5</v>
      </c>
      <c r="S14" s="2">
        <f>+VLOOKUP(Formato!$J30,Calculos!$B$26:$C$30,2,FALSE)</f>
        <v>1</v>
      </c>
      <c r="T14" s="3">
        <f t="shared" ca="1" si="12"/>
        <v>5</v>
      </c>
      <c r="U14" s="3">
        <f t="shared" si="13"/>
        <v>0</v>
      </c>
      <c r="V14" s="4">
        <f t="shared" ca="1" si="14"/>
        <v>5</v>
      </c>
      <c r="W14" s="2">
        <f>+VLOOKUP(Formato!$K30,Calculos!$B$26:$C$30,2,FALSE)</f>
        <v>1</v>
      </c>
      <c r="X14" s="3">
        <f t="shared" ca="1" si="15"/>
        <v>5</v>
      </c>
      <c r="Y14" s="3">
        <f t="shared" si="16"/>
        <v>0</v>
      </c>
      <c r="Z14" s="4">
        <f t="shared" ca="1" si="17"/>
        <v>5</v>
      </c>
    </row>
    <row r="15" spans="2:26" x14ac:dyDescent="0.25">
      <c r="B15" s="8">
        <f ca="1">+Formato!D31</f>
        <v>3</v>
      </c>
      <c r="C15" s="2">
        <f>+VLOOKUP(Formato!F31,Calculos!$B$26:$C$30,2,FALSE)</f>
        <v>5</v>
      </c>
      <c r="D15" s="3">
        <f t="shared" ca="1" si="0"/>
        <v>15</v>
      </c>
      <c r="E15" s="3">
        <f t="shared" ca="1" si="1"/>
        <v>15</v>
      </c>
      <c r="F15" s="4">
        <f t="shared" si="2"/>
        <v>0</v>
      </c>
      <c r="G15" s="2">
        <f>+VLOOKUP(Formato!G31,Calculos!$B$26:$C$30,2,FALSE)</f>
        <v>3</v>
      </c>
      <c r="H15" s="3">
        <f t="shared" ca="1" si="3"/>
        <v>9</v>
      </c>
      <c r="I15" s="3">
        <f t="shared" si="4"/>
        <v>0</v>
      </c>
      <c r="J15" s="4">
        <f t="shared" si="5"/>
        <v>0</v>
      </c>
      <c r="K15" s="2">
        <f>+VLOOKUP(Formato!$H31,Calculos!$B$26:$C$30,2,FALSE)</f>
        <v>5</v>
      </c>
      <c r="L15" s="3">
        <f t="shared" ca="1" si="6"/>
        <v>15</v>
      </c>
      <c r="M15" s="3">
        <f t="shared" ca="1" si="7"/>
        <v>15</v>
      </c>
      <c r="N15" s="4">
        <f t="shared" si="8"/>
        <v>0</v>
      </c>
      <c r="O15" s="2">
        <f>+VLOOKUP(Formato!$I31,Calculos!$B$26:$C$30,2,FALSE)</f>
        <v>4</v>
      </c>
      <c r="P15" s="3">
        <f t="shared" ca="1" si="9"/>
        <v>12</v>
      </c>
      <c r="Q15" s="3">
        <f t="shared" ca="1" si="10"/>
        <v>12</v>
      </c>
      <c r="R15" s="4">
        <f t="shared" si="11"/>
        <v>0</v>
      </c>
      <c r="S15" s="2">
        <f>+VLOOKUP(Formato!$J31,Calculos!$B$26:$C$30,2,FALSE)</f>
        <v>3</v>
      </c>
      <c r="T15" s="3">
        <f t="shared" ca="1" si="12"/>
        <v>9</v>
      </c>
      <c r="U15" s="3">
        <f t="shared" si="13"/>
        <v>0</v>
      </c>
      <c r="V15" s="4">
        <f t="shared" si="14"/>
        <v>0</v>
      </c>
      <c r="W15" s="2">
        <f>+VLOOKUP(Formato!$K31,Calculos!$B$26:$C$30,2,FALSE)</f>
        <v>5</v>
      </c>
      <c r="X15" s="3">
        <f t="shared" ca="1" si="15"/>
        <v>15</v>
      </c>
      <c r="Y15" s="3">
        <f t="shared" ca="1" si="16"/>
        <v>15</v>
      </c>
      <c r="Z15" s="4">
        <f t="shared" si="17"/>
        <v>0</v>
      </c>
    </row>
    <row r="16" spans="2:26" x14ac:dyDescent="0.25">
      <c r="B16" s="8">
        <f ca="1">+Formato!D32</f>
        <v>2</v>
      </c>
      <c r="C16" s="2">
        <f>+VLOOKUP(Formato!F32,Calculos!$B$26:$C$30,2,FALSE)</f>
        <v>2</v>
      </c>
      <c r="D16" s="3">
        <f t="shared" ca="1" si="0"/>
        <v>4</v>
      </c>
      <c r="E16" s="3">
        <f t="shared" si="1"/>
        <v>0</v>
      </c>
      <c r="F16" s="4">
        <f t="shared" ca="1" si="2"/>
        <v>4</v>
      </c>
      <c r="G16" s="2">
        <f>+VLOOKUP(Formato!G32,Calculos!$B$26:$C$30,2,FALSE)</f>
        <v>2</v>
      </c>
      <c r="H16" s="3">
        <f t="shared" ca="1" si="3"/>
        <v>4</v>
      </c>
      <c r="I16" s="3">
        <f t="shared" si="4"/>
        <v>0</v>
      </c>
      <c r="J16" s="4">
        <f t="shared" ca="1" si="5"/>
        <v>4</v>
      </c>
      <c r="K16" s="2">
        <f>+VLOOKUP(Formato!$H32,Calculos!$B$26:$C$30,2,FALSE)</f>
        <v>2</v>
      </c>
      <c r="L16" s="3">
        <f t="shared" ca="1" si="6"/>
        <v>4</v>
      </c>
      <c r="M16" s="3">
        <f t="shared" si="7"/>
        <v>0</v>
      </c>
      <c r="N16" s="4">
        <f t="shared" ca="1" si="8"/>
        <v>4</v>
      </c>
      <c r="O16" s="2">
        <f>+VLOOKUP(Formato!$I32,Calculos!$B$26:$C$30,2,FALSE)</f>
        <v>1</v>
      </c>
      <c r="P16" s="3">
        <f t="shared" ca="1" si="9"/>
        <v>2</v>
      </c>
      <c r="Q16" s="3">
        <f t="shared" si="10"/>
        <v>0</v>
      </c>
      <c r="R16" s="4">
        <f t="shared" ca="1" si="11"/>
        <v>2</v>
      </c>
      <c r="S16" s="2">
        <f>+VLOOKUP(Formato!$J32,Calculos!$B$26:$C$30,2,FALSE)</f>
        <v>5</v>
      </c>
      <c r="T16" s="3">
        <f t="shared" ca="1" si="12"/>
        <v>10</v>
      </c>
      <c r="U16" s="3">
        <f t="shared" ca="1" si="13"/>
        <v>10</v>
      </c>
      <c r="V16" s="4">
        <f t="shared" si="14"/>
        <v>0</v>
      </c>
      <c r="W16" s="2">
        <f>+VLOOKUP(Formato!$K32,Calculos!$B$26:$C$30,2,FALSE)</f>
        <v>2</v>
      </c>
      <c r="X16" s="3">
        <f t="shared" ca="1" si="15"/>
        <v>4</v>
      </c>
      <c r="Y16" s="3">
        <f t="shared" si="16"/>
        <v>0</v>
      </c>
      <c r="Z16" s="4">
        <f t="shared" ca="1" si="17"/>
        <v>4</v>
      </c>
    </row>
    <row r="17" spans="2:26" ht="15.75" thickBot="1" x14ac:dyDescent="0.3">
      <c r="B17" s="9">
        <f ca="1">+Formato!D33</f>
        <v>8</v>
      </c>
      <c r="C17" s="5">
        <f>+VLOOKUP(Formato!F33,Calculos!$B$26:$C$30,2,FALSE)</f>
        <v>5</v>
      </c>
      <c r="D17" s="6">
        <f t="shared" ca="1" si="0"/>
        <v>40</v>
      </c>
      <c r="E17" s="6">
        <f t="shared" ca="1" si="1"/>
        <v>40</v>
      </c>
      <c r="F17" s="7">
        <f t="shared" si="2"/>
        <v>0</v>
      </c>
      <c r="G17" s="5">
        <f>+VLOOKUP(Formato!G33,Calculos!$B$26:$C$30,2,FALSE)</f>
        <v>4</v>
      </c>
      <c r="H17" s="6">
        <f t="shared" ca="1" si="3"/>
        <v>32</v>
      </c>
      <c r="I17" s="6">
        <f t="shared" ca="1" si="4"/>
        <v>32</v>
      </c>
      <c r="J17" s="7">
        <f t="shared" si="5"/>
        <v>0</v>
      </c>
      <c r="K17" s="5">
        <f>+VLOOKUP(Formato!$H33,Calculos!$B$26:$C$30,2,FALSE)</f>
        <v>5</v>
      </c>
      <c r="L17" s="6">
        <f t="shared" ca="1" si="6"/>
        <v>40</v>
      </c>
      <c r="M17" s="6">
        <f t="shared" ca="1" si="7"/>
        <v>40</v>
      </c>
      <c r="N17" s="7">
        <f t="shared" si="8"/>
        <v>0</v>
      </c>
      <c r="O17" s="5">
        <f>+VLOOKUP(Formato!$I33,Calculos!$B$26:$C$30,2,FALSE)</f>
        <v>3</v>
      </c>
      <c r="P17" s="6">
        <f t="shared" ca="1" si="9"/>
        <v>24</v>
      </c>
      <c r="Q17" s="6">
        <f t="shared" si="10"/>
        <v>0</v>
      </c>
      <c r="R17" s="7">
        <f t="shared" si="11"/>
        <v>0</v>
      </c>
      <c r="S17" s="5">
        <f>+VLOOKUP(Formato!$J33,Calculos!$B$26:$C$30,2,FALSE)</f>
        <v>5</v>
      </c>
      <c r="T17" s="6">
        <f t="shared" ca="1" si="12"/>
        <v>40</v>
      </c>
      <c r="U17" s="6">
        <f t="shared" ca="1" si="13"/>
        <v>40</v>
      </c>
      <c r="V17" s="7">
        <f t="shared" si="14"/>
        <v>0</v>
      </c>
      <c r="W17" s="5">
        <f>+VLOOKUP(Formato!$K33,Calculos!$B$26:$C$30,2,FALSE)</f>
        <v>4</v>
      </c>
      <c r="X17" s="6">
        <f t="shared" ca="1" si="15"/>
        <v>32</v>
      </c>
      <c r="Y17" s="6">
        <f t="shared" ca="1" si="16"/>
        <v>32</v>
      </c>
      <c r="Z17" s="7">
        <f t="shared" si="17"/>
        <v>0</v>
      </c>
    </row>
    <row r="19" spans="2:26" x14ac:dyDescent="0.25">
      <c r="B19" t="s">
        <v>42</v>
      </c>
      <c r="D19">
        <f>+COUNTIF($C$5:$C$17,"&gt;3")</f>
        <v>7</v>
      </c>
      <c r="G19">
        <f>+COUNTIF($G$5:$G$17,"&gt;3")</f>
        <v>3</v>
      </c>
      <c r="K19">
        <f>+COUNTIF($K$5:$K$17,"&gt;3")</f>
        <v>6</v>
      </c>
      <c r="O19">
        <f>+COUNTIF($O$5:$O$17,"&gt;3")</f>
        <v>4</v>
      </c>
      <c r="S19">
        <f>+COUNTIF($S$5:$S$17,"&gt;3")</f>
        <v>7</v>
      </c>
      <c r="W19">
        <f>+COUNTIF($W$5:$W$17,"&gt;3")</f>
        <v>6</v>
      </c>
    </row>
    <row r="20" spans="2:26" x14ac:dyDescent="0.25">
      <c r="B20" t="s">
        <v>43</v>
      </c>
      <c r="D20">
        <f>+COUNTIF($C$5:$C$17,"&lt;3")</f>
        <v>4</v>
      </c>
      <c r="G20">
        <f>+COUNTIF($G$5:$G$17,"&lt;3")</f>
        <v>7</v>
      </c>
      <c r="K20">
        <f>+COUNTIF($K$5:$K$17,"&lt;3")</f>
        <v>5</v>
      </c>
      <c r="O20">
        <f>+COUNTIF($O$5:$O$17,"&lt;3")</f>
        <v>4</v>
      </c>
      <c r="S20">
        <f>+COUNTIF($S$5:$S$17,"&lt;3")</f>
        <v>3</v>
      </c>
      <c r="W20">
        <f>+COUNTIF($W$5:$W$17,"&lt;3")</f>
        <v>6</v>
      </c>
    </row>
    <row r="21" spans="2:26" ht="15.75" thickBot="1" x14ac:dyDescent="0.3">
      <c r="B21" t="s">
        <v>44</v>
      </c>
      <c r="D21">
        <f>+COUNTIF($C$5:$C$17,"=3")</f>
        <v>2</v>
      </c>
      <c r="G21">
        <f>+COUNTIF($G$5:$G$17,"=3")</f>
        <v>3</v>
      </c>
      <c r="K21">
        <f>+COUNTIF($K$5:$K$17,"=3")</f>
        <v>2</v>
      </c>
      <c r="O21">
        <f>+COUNTIF($O$5:$O$17,"=3")</f>
        <v>5</v>
      </c>
      <c r="S21">
        <f>+COUNTIF($S$5:$S$17,"=3")</f>
        <v>3</v>
      </c>
      <c r="W21">
        <f>+COUNTIF($W$5:$W$17,"=3")</f>
        <v>1</v>
      </c>
    </row>
    <row r="22" spans="2:26" ht="15.75" thickBot="1" x14ac:dyDescent="0.3">
      <c r="B22" t="s">
        <v>45</v>
      </c>
      <c r="D22" s="10">
        <f ca="1">+SUM(E5:E17)</f>
        <v>233</v>
      </c>
      <c r="G22" s="10">
        <f ca="1">+SUM(I5:I17)</f>
        <v>80</v>
      </c>
      <c r="K22" s="10">
        <f ca="1">+SUM(M5:M17)</f>
        <v>144</v>
      </c>
      <c r="O22" s="10">
        <f ca="1">+SUM(Q5:Q17)</f>
        <v>107</v>
      </c>
      <c r="S22" s="10">
        <f ca="1">+SUM(U5:U17)</f>
        <v>209</v>
      </c>
      <c r="W22" s="10">
        <f ca="1">+SUM(Y5:Y17)</f>
        <v>145</v>
      </c>
    </row>
    <row r="23" spans="2:26" ht="15.75" thickBot="1" x14ac:dyDescent="0.3">
      <c r="B23" t="s">
        <v>46</v>
      </c>
      <c r="D23" s="11">
        <f ca="1">+SUM(F5:F17)</f>
        <v>35</v>
      </c>
      <c r="G23" s="11">
        <f ca="1">+SUM(J5:J17)</f>
        <v>62</v>
      </c>
      <c r="K23" s="11">
        <f ca="1">+SUM(N5:N17)</f>
        <v>54</v>
      </c>
      <c r="O23" s="11">
        <f ca="1">+SUM(R5:R17)</f>
        <v>27</v>
      </c>
      <c r="S23" s="11">
        <f ca="1">+SUM(V5:V17)</f>
        <v>30</v>
      </c>
      <c r="W23" s="11">
        <f ca="1">+SUM(Z5:Z17)</f>
        <v>64</v>
      </c>
    </row>
    <row r="25" spans="2:26" ht="15.75" thickBot="1" x14ac:dyDescent="0.3"/>
    <row r="26" spans="2:26" x14ac:dyDescent="0.25">
      <c r="B26" s="22" t="s">
        <v>23</v>
      </c>
      <c r="C26" s="19">
        <v>1</v>
      </c>
    </row>
    <row r="27" spans="2:26" x14ac:dyDescent="0.25">
      <c r="B27" s="23" t="s">
        <v>24</v>
      </c>
      <c r="C27" s="20">
        <v>2</v>
      </c>
    </row>
    <row r="28" spans="2:26" x14ac:dyDescent="0.25">
      <c r="B28" s="23" t="s">
        <v>25</v>
      </c>
      <c r="C28" s="20">
        <v>3</v>
      </c>
    </row>
    <row r="29" spans="2:26" x14ac:dyDescent="0.25">
      <c r="B29" s="23" t="s">
        <v>26</v>
      </c>
      <c r="C29" s="20">
        <v>4</v>
      </c>
    </row>
    <row r="30" spans="2:26" ht="15.75" thickBot="1" x14ac:dyDescent="0.3">
      <c r="B30" s="24" t="s">
        <v>27</v>
      </c>
      <c r="C30" s="21">
        <v>5</v>
      </c>
    </row>
  </sheetData>
  <sheetProtection algorithmName="SHA-512" hashValue="qYJ+jS1wue0qVso6IC+1mYigAe7PSg42lyTqFxlta6Gr8aN16eZgQJnc6QsNTN2Upt9pxH8YIdYFBRjkfY8gKQ==" saltValue="NLxeRQLS2p/9XMyrnOar6g==" spinCount="100000" sheet="1" objects="1" scenarios="1"/>
  <mergeCells count="6">
    <mergeCell ref="C3:F3"/>
    <mergeCell ref="G3:J3"/>
    <mergeCell ref="K3:N3"/>
    <mergeCell ref="O3:R3"/>
    <mergeCell ref="S3:V3"/>
    <mergeCell ref="W3:Z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Guia</vt:lpstr>
      <vt:lpstr>Formato</vt:lpstr>
      <vt:lpstr>Calculos</vt:lpstr>
      <vt:lpstr>Calificacion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dc:creator>
  <cp:lastModifiedBy>Juan D</cp:lastModifiedBy>
  <dcterms:created xsi:type="dcterms:W3CDTF">2018-11-17T16:53:51Z</dcterms:created>
  <dcterms:modified xsi:type="dcterms:W3CDTF">2018-11-17T20:19:36Z</dcterms:modified>
</cp:coreProperties>
</file>