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mc:AlternateContent xmlns:mc="http://schemas.openxmlformats.org/markup-compatibility/2006">
    <mc:Choice Requires="x15">
      <x15ac:absPath xmlns:x15ac="http://schemas.microsoft.com/office/spreadsheetml/2010/11/ac" url="C:\Users\Juan D\Google Drive\Maestria\Proyecto\Tesis\MHT\2.PENDIENTES\AHP\"/>
    </mc:Choice>
  </mc:AlternateContent>
  <xr:revisionPtr revIDLastSave="0" documentId="8_{048E1522-7072-46B9-A08C-3EB9C52D8C2B}" xr6:coauthVersionLast="41" xr6:coauthVersionMax="41" xr10:uidLastSave="{00000000-0000-0000-0000-000000000000}"/>
  <bookViews>
    <workbookView xWindow="-120" yWindow="-120" windowWidth="20730" windowHeight="11160" xr2:uid="{00000000-000D-0000-FFFF-FFFF00000000}"/>
  </bookViews>
  <sheets>
    <sheet name="Descripcion" sheetId="6" r:id="rId1"/>
    <sheet name="Resumen" sheetId="1" r:id="rId2"/>
    <sheet name="Resultados" sheetId="8" r:id="rId3"/>
    <sheet name="Calculos" sheetId="4" r:id="rId4"/>
    <sheet name="Hoja3" sheetId="7" state="hidden" r:id="rId5"/>
    <sheet name="Hoja1" sheetId="2" state="hidden" r:id="rId6"/>
  </sheets>
  <definedNames>
    <definedName name="_xlnm.Print_Area" localSheetId="0">Descripcion!$B$3:$V$55</definedName>
    <definedName name="_xlnm.Print_Area" localSheetId="2">Resultados!$B$2:$K$44</definedName>
    <definedName name="_xlnm.Print_Area" localSheetId="1">Resumen!$B$2:$I$40</definedName>
  </definedNames>
  <calcPr calcId="191029" iterateDelta="1E-4"/>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0" i="8" l="1"/>
  <c r="F19" i="8"/>
  <c r="F18" i="8"/>
  <c r="F17" i="8"/>
  <c r="F16" i="8"/>
  <c r="F15" i="8"/>
  <c r="F14" i="8"/>
  <c r="F13" i="8"/>
  <c r="F12" i="8"/>
  <c r="F11" i="8"/>
  <c r="F10" i="8"/>
  <c r="T15" i="4"/>
  <c r="J155" i="4" l="1" a="1"/>
  <c r="J155" i="4" s="1"/>
  <c r="K155" i="4" a="1"/>
  <c r="K155" i="4"/>
  <c r="L155" i="4" a="1"/>
  <c r="L155" i="4" s="1"/>
  <c r="M155" i="4" a="1"/>
  <c r="M155" i="4" s="1"/>
  <c r="I155" i="4" a="1"/>
  <c r="I155" i="4" s="1"/>
  <c r="J157" i="4" a="1"/>
  <c r="J157" i="4" s="1"/>
  <c r="K157" i="4" a="1"/>
  <c r="K157" i="4" s="1"/>
  <c r="I157" i="4" a="1"/>
  <c r="I157" i="4" s="1"/>
  <c r="G57" i="4"/>
  <c r="V115" i="4"/>
  <c r="Q55" i="4"/>
  <c r="Q45" i="4"/>
  <c r="Q35" i="4"/>
  <c r="Q25" i="4"/>
  <c r="T114" i="4"/>
  <c r="O104" i="4"/>
  <c r="Q105" i="4" s="1"/>
  <c r="O94" i="4"/>
  <c r="Q95" i="4" s="1"/>
  <c r="O84" i="4"/>
  <c r="Q85" i="4" s="1"/>
  <c r="O74" i="4"/>
  <c r="Q75" i="4" s="1"/>
  <c r="O64" i="4"/>
  <c r="Q65" i="4" s="1"/>
  <c r="O54" i="4"/>
  <c r="O44" i="4"/>
  <c r="O34" i="4"/>
  <c r="O24" i="4"/>
  <c r="Q15" i="4"/>
  <c r="O14" i="4"/>
  <c r="H21" i="4"/>
  <c r="H20" i="4"/>
  <c r="H19" i="4"/>
  <c r="H18" i="4"/>
  <c r="H17" i="4"/>
  <c r="G21" i="4"/>
  <c r="G20" i="4"/>
  <c r="G18" i="4"/>
  <c r="G19" i="4"/>
  <c r="G17" i="4"/>
  <c r="C22" i="4"/>
  <c r="D22" i="4"/>
  <c r="B22" i="4"/>
  <c r="B3" i="4" l="1"/>
  <c r="B4" i="4"/>
  <c r="B2" i="4"/>
  <c r="A3" i="4"/>
  <c r="A4" i="4"/>
  <c r="A2" i="4"/>
  <c r="C38" i="1"/>
  <c r="B11" i="4" s="1"/>
  <c r="C37" i="1"/>
  <c r="B10" i="4" s="1"/>
  <c r="C36" i="1"/>
  <c r="B9" i="4" s="1"/>
  <c r="C35" i="1"/>
  <c r="B8" i="4" s="1"/>
  <c r="C34" i="1"/>
  <c r="B7" i="4" s="1"/>
  <c r="C33" i="1"/>
  <c r="B6" i="4" s="1"/>
  <c r="C32" i="1"/>
  <c r="B5" i="4" s="1"/>
  <c r="C27" i="1"/>
  <c r="A6" i="4" s="1"/>
  <c r="C26" i="1"/>
  <c r="A5" i="4" s="1"/>
  <c r="F2" i="4"/>
  <c r="F1" i="4"/>
  <c r="G144" i="4" l="1"/>
  <c r="M144" i="4" s="1"/>
  <c r="F144" i="4"/>
  <c r="L144" i="4" s="1"/>
  <c r="E144" i="4"/>
  <c r="K144" i="4" s="1"/>
  <c r="D144" i="4"/>
  <c r="J144" i="4" s="1"/>
  <c r="C144" i="4"/>
  <c r="I144" i="4" s="1"/>
  <c r="A145" i="4"/>
  <c r="A146" i="4"/>
  <c r="A147" i="4"/>
  <c r="A148" i="4"/>
  <c r="A149" i="4"/>
  <c r="A150" i="4"/>
  <c r="A151" i="4"/>
  <c r="A152" i="4"/>
  <c r="A153" i="4"/>
  <c r="A154" i="4"/>
  <c r="B121" i="4"/>
  <c r="F120" i="4"/>
  <c r="D120" i="4"/>
  <c r="C120" i="4"/>
  <c r="B120" i="4"/>
  <c r="F119" i="4"/>
  <c r="C119" i="4"/>
  <c r="B119" i="4"/>
  <c r="B118" i="4"/>
  <c r="K139" i="4" l="1"/>
  <c r="J135" i="4"/>
  <c r="J136" i="4"/>
  <c r="J140" i="4"/>
  <c r="J131" i="4"/>
  <c r="G134" i="4"/>
  <c r="A118" i="4"/>
  <c r="A132" i="4" s="1"/>
  <c r="A119" i="4"/>
  <c r="A133" i="4" s="1"/>
  <c r="A120" i="4"/>
  <c r="E116" i="4" s="1"/>
  <c r="E130" i="4" s="1"/>
  <c r="A121" i="4"/>
  <c r="A122" i="4"/>
  <c r="A123" i="4"/>
  <c r="A124" i="4"/>
  <c r="A125" i="4"/>
  <c r="A126" i="4"/>
  <c r="A117" i="4"/>
  <c r="A131" i="4" s="1"/>
  <c r="C127" i="4"/>
  <c r="C137" i="4" s="1"/>
  <c r="D127" i="4"/>
  <c r="D139" i="4" s="1"/>
  <c r="E127" i="4"/>
  <c r="E139" i="4" s="1"/>
  <c r="F127" i="4"/>
  <c r="F136" i="4" s="1"/>
  <c r="G127" i="4"/>
  <c r="G132" i="4" s="1"/>
  <c r="H127" i="4"/>
  <c r="H134" i="4" s="1"/>
  <c r="I127" i="4"/>
  <c r="I132" i="4" s="1"/>
  <c r="J127" i="4"/>
  <c r="J134" i="4" s="1"/>
  <c r="K127" i="4"/>
  <c r="K132" i="4" s="1"/>
  <c r="B127" i="4"/>
  <c r="B132" i="4" s="1"/>
  <c r="D136" i="4" l="1"/>
  <c r="G139" i="4"/>
  <c r="H131" i="4"/>
  <c r="K138" i="4"/>
  <c r="G138" i="4"/>
  <c r="H137" i="4"/>
  <c r="J139" i="4"/>
  <c r="J133" i="4"/>
  <c r="K135" i="4"/>
  <c r="G135" i="4"/>
  <c r="H133" i="4"/>
  <c r="J137" i="4"/>
  <c r="J132" i="4"/>
  <c r="K134" i="4"/>
  <c r="I139" i="4"/>
  <c r="I135" i="4"/>
  <c r="B138" i="4"/>
  <c r="E137" i="4"/>
  <c r="H140" i="4"/>
  <c r="H136" i="4"/>
  <c r="H132" i="4"/>
  <c r="I138" i="4"/>
  <c r="I134" i="4"/>
  <c r="C139" i="4"/>
  <c r="G131" i="4"/>
  <c r="G137" i="4"/>
  <c r="G133" i="4"/>
  <c r="H139" i="4"/>
  <c r="H135" i="4"/>
  <c r="I131" i="4"/>
  <c r="I137" i="4"/>
  <c r="I133" i="4"/>
  <c r="K131" i="4"/>
  <c r="K137" i="4"/>
  <c r="K133" i="4"/>
  <c r="D140" i="4"/>
  <c r="G140" i="4"/>
  <c r="G136" i="4"/>
  <c r="H138" i="4"/>
  <c r="I140" i="4"/>
  <c r="I136" i="4"/>
  <c r="J138" i="4"/>
  <c r="K140" i="4"/>
  <c r="K136" i="4"/>
  <c r="B137" i="4"/>
  <c r="C138" i="4"/>
  <c r="E140" i="4"/>
  <c r="E136" i="4"/>
  <c r="F137" i="4"/>
  <c r="B135" i="4"/>
  <c r="D133" i="4"/>
  <c r="D134" i="4"/>
  <c r="D131" i="4"/>
  <c r="D135" i="4"/>
  <c r="D132" i="4"/>
  <c r="B140" i="4"/>
  <c r="B136" i="4"/>
  <c r="D138" i="4"/>
  <c r="F140" i="4"/>
  <c r="F131" i="4"/>
  <c r="F135" i="4"/>
  <c r="F132" i="4"/>
  <c r="F133" i="4"/>
  <c r="F134" i="4"/>
  <c r="F138" i="4"/>
  <c r="E131" i="4"/>
  <c r="E132" i="4"/>
  <c r="E133" i="4"/>
  <c r="E134" i="4"/>
  <c r="E135" i="4"/>
  <c r="B131" i="4"/>
  <c r="L131" i="4" s="1"/>
  <c r="J10" i="8" s="1"/>
  <c r="B133" i="4"/>
  <c r="B134" i="4"/>
  <c r="C131" i="4"/>
  <c r="C135" i="4"/>
  <c r="C132" i="4"/>
  <c r="C133" i="4"/>
  <c r="B139" i="4"/>
  <c r="C140" i="4"/>
  <c r="C136" i="4"/>
  <c r="D137" i="4"/>
  <c r="E138" i="4"/>
  <c r="F139" i="4"/>
  <c r="C134" i="4"/>
  <c r="B116" i="4"/>
  <c r="B130" i="4" s="1"/>
  <c r="C116" i="4"/>
  <c r="C130" i="4" s="1"/>
  <c r="I116" i="4"/>
  <c r="I130" i="4" s="1"/>
  <c r="A137" i="4"/>
  <c r="L137" i="4" s="1"/>
  <c r="J16" i="8" s="1"/>
  <c r="D116" i="4"/>
  <c r="D130" i="4" s="1"/>
  <c r="A140" i="4"/>
  <c r="L140" i="4" s="1"/>
  <c r="J19" i="8" s="1"/>
  <c r="A136" i="4"/>
  <c r="L136" i="4" s="1"/>
  <c r="J15" i="8" s="1"/>
  <c r="J116" i="4"/>
  <c r="J130" i="4" s="1"/>
  <c r="F116" i="4"/>
  <c r="F130" i="4" s="1"/>
  <c r="A134" i="4"/>
  <c r="G116" i="4"/>
  <c r="G130" i="4" s="1"/>
  <c r="K116" i="4"/>
  <c r="K130" i="4" s="1"/>
  <c r="A139" i="4"/>
  <c r="L139" i="4" s="1"/>
  <c r="J18" i="8" s="1"/>
  <c r="A135" i="4"/>
  <c r="H116" i="4"/>
  <c r="H130" i="4" s="1"/>
  <c r="A138" i="4"/>
  <c r="L138" i="4" s="1"/>
  <c r="J17" i="8" s="1"/>
  <c r="F112" i="4"/>
  <c r="E112" i="4"/>
  <c r="D112" i="4"/>
  <c r="A111" i="4"/>
  <c r="A110" i="4"/>
  <c r="A109" i="4"/>
  <c r="A108" i="4"/>
  <c r="A107" i="4"/>
  <c r="F106" i="4"/>
  <c r="E106" i="4"/>
  <c r="D106" i="4"/>
  <c r="C106" i="4"/>
  <c r="B106" i="4"/>
  <c r="F102" i="4"/>
  <c r="E102" i="4"/>
  <c r="D102" i="4"/>
  <c r="A101" i="4"/>
  <c r="A100" i="4"/>
  <c r="B102" i="4"/>
  <c r="G101" i="4" s="1"/>
  <c r="A99" i="4"/>
  <c r="A98" i="4"/>
  <c r="A97" i="4"/>
  <c r="F96" i="4"/>
  <c r="E96" i="4"/>
  <c r="D96" i="4"/>
  <c r="C96" i="4"/>
  <c r="B96" i="4"/>
  <c r="F92" i="4"/>
  <c r="E92" i="4"/>
  <c r="D92" i="4"/>
  <c r="A91" i="4"/>
  <c r="A90" i="4"/>
  <c r="A89" i="4"/>
  <c r="A88" i="4"/>
  <c r="A87" i="4"/>
  <c r="F86" i="4"/>
  <c r="E86" i="4"/>
  <c r="D86" i="4"/>
  <c r="C86" i="4"/>
  <c r="B86" i="4"/>
  <c r="G98" i="4" l="1"/>
  <c r="L132" i="4"/>
  <c r="J11" i="8" s="1"/>
  <c r="L133" i="4"/>
  <c r="J12" i="8" s="1"/>
  <c r="G100" i="4"/>
  <c r="B150" i="4"/>
  <c r="B154" i="4"/>
  <c r="B151" i="4"/>
  <c r="B153" i="4"/>
  <c r="B152" i="4"/>
  <c r="N122" i="4"/>
  <c r="B145" i="4"/>
  <c r="O121" i="4"/>
  <c r="O123" i="4"/>
  <c r="O117" i="4"/>
  <c r="P122" i="4"/>
  <c r="N124" i="4"/>
  <c r="L135" i="4"/>
  <c r="J14" i="8" s="1"/>
  <c r="L134" i="4"/>
  <c r="J13" i="8" s="1"/>
  <c r="N119" i="4"/>
  <c r="N120" i="4"/>
  <c r="N123" i="4"/>
  <c r="N118" i="4"/>
  <c r="N125" i="4"/>
  <c r="N126" i="4"/>
  <c r="N117" i="4"/>
  <c r="N121" i="4"/>
  <c r="S123" i="4"/>
  <c r="S120" i="4"/>
  <c r="S124" i="4"/>
  <c r="S118" i="4"/>
  <c r="S126" i="4"/>
  <c r="S117" i="4"/>
  <c r="S121" i="4"/>
  <c r="S125" i="4"/>
  <c r="S122" i="4"/>
  <c r="S119" i="4"/>
  <c r="T121" i="4"/>
  <c r="T118" i="4"/>
  <c r="T122" i="4"/>
  <c r="T126" i="4"/>
  <c r="T120" i="4"/>
  <c r="T125" i="4"/>
  <c r="T119" i="4"/>
  <c r="T123" i="4"/>
  <c r="T117" i="4"/>
  <c r="T124" i="4"/>
  <c r="U120" i="4"/>
  <c r="U124" i="4"/>
  <c r="U122" i="4"/>
  <c r="U123" i="4"/>
  <c r="U121" i="4"/>
  <c r="U125" i="4"/>
  <c r="U118" i="4"/>
  <c r="U126" i="4"/>
  <c r="U119" i="4"/>
  <c r="U117" i="4"/>
  <c r="V125" i="4"/>
  <c r="V118" i="4"/>
  <c r="V122" i="4"/>
  <c r="V126" i="4"/>
  <c r="V124" i="4"/>
  <c r="V119" i="4"/>
  <c r="V123" i="4"/>
  <c r="V117" i="4"/>
  <c r="V120" i="4"/>
  <c r="V121" i="4"/>
  <c r="W117" i="4"/>
  <c r="W120" i="4"/>
  <c r="W124" i="4"/>
  <c r="W118" i="4"/>
  <c r="W126" i="4"/>
  <c r="W123" i="4"/>
  <c r="W121" i="4"/>
  <c r="W125" i="4"/>
  <c r="W122" i="4"/>
  <c r="W119" i="4"/>
  <c r="G97" i="4"/>
  <c r="C112" i="4"/>
  <c r="C92" i="4"/>
  <c r="G99" i="4"/>
  <c r="B112" i="4"/>
  <c r="C102" i="4"/>
  <c r="B92" i="4"/>
  <c r="F82" i="4"/>
  <c r="E82" i="4"/>
  <c r="D82" i="4"/>
  <c r="A81" i="4"/>
  <c r="A80" i="4"/>
  <c r="A79" i="4"/>
  <c r="A78" i="4"/>
  <c r="C82" i="4"/>
  <c r="A77" i="4"/>
  <c r="F76" i="4"/>
  <c r="E76" i="4"/>
  <c r="D76" i="4"/>
  <c r="C76" i="4"/>
  <c r="B76" i="4"/>
  <c r="F72" i="4"/>
  <c r="E72" i="4"/>
  <c r="D72" i="4"/>
  <c r="A71" i="4"/>
  <c r="A70" i="4"/>
  <c r="B72" i="4"/>
  <c r="G71" i="4" s="1"/>
  <c r="A69" i="4"/>
  <c r="A68" i="4"/>
  <c r="C72" i="4"/>
  <c r="H71" i="4" s="1"/>
  <c r="A67" i="4"/>
  <c r="F66" i="4"/>
  <c r="E66" i="4"/>
  <c r="D66" i="4"/>
  <c r="C66" i="4"/>
  <c r="B66" i="4"/>
  <c r="P123" i="4" l="1"/>
  <c r="O119" i="4"/>
  <c r="O124" i="4"/>
  <c r="O122" i="4"/>
  <c r="P126" i="4"/>
  <c r="O120" i="4"/>
  <c r="O125" i="4"/>
  <c r="P119" i="4"/>
  <c r="P117" i="4"/>
  <c r="B147" i="4"/>
  <c r="P124" i="4"/>
  <c r="P125" i="4"/>
  <c r="P118" i="4"/>
  <c r="P121" i="4"/>
  <c r="P120" i="4"/>
  <c r="O126" i="4"/>
  <c r="O118" i="4"/>
  <c r="B146" i="4"/>
  <c r="R119" i="4"/>
  <c r="Q120" i="4"/>
  <c r="H69" i="4"/>
  <c r="Q122" i="4"/>
  <c r="Q126" i="4"/>
  <c r="Q118" i="4"/>
  <c r="Q124" i="4"/>
  <c r="Q119" i="4"/>
  <c r="Q125" i="4"/>
  <c r="Q117" i="4"/>
  <c r="Q123" i="4"/>
  <c r="Q121" i="4"/>
  <c r="R125" i="4"/>
  <c r="R117" i="4"/>
  <c r="R120" i="4"/>
  <c r="R126" i="4"/>
  <c r="R123" i="4"/>
  <c r="R122" i="4"/>
  <c r="B148" i="4"/>
  <c r="L141" i="4"/>
  <c r="R118" i="4"/>
  <c r="B149" i="4"/>
  <c r="R121" i="4"/>
  <c r="R124" i="4"/>
  <c r="X126" i="4"/>
  <c r="X125" i="4"/>
  <c r="X124" i="4"/>
  <c r="G68" i="4"/>
  <c r="H81" i="4"/>
  <c r="H78" i="4"/>
  <c r="B82" i="4"/>
  <c r="G79" i="4" s="1"/>
  <c r="H80" i="4"/>
  <c r="G91" i="4"/>
  <c r="G90" i="4"/>
  <c r="G87" i="4"/>
  <c r="G88" i="4"/>
  <c r="G70" i="4"/>
  <c r="H68" i="4"/>
  <c r="H79" i="4"/>
  <c r="H101" i="4"/>
  <c r="H100" i="4"/>
  <c r="H98" i="4"/>
  <c r="H99" i="4"/>
  <c r="G111" i="4"/>
  <c r="G107" i="4"/>
  <c r="G110" i="4"/>
  <c r="G108" i="4"/>
  <c r="G109" i="4"/>
  <c r="H110" i="4"/>
  <c r="H108" i="4"/>
  <c r="H111" i="4"/>
  <c r="H107" i="4"/>
  <c r="G89" i="4"/>
  <c r="H97" i="4"/>
  <c r="G67" i="4"/>
  <c r="H70" i="4"/>
  <c r="H90" i="4"/>
  <c r="H88" i="4"/>
  <c r="H87" i="4"/>
  <c r="H91" i="4"/>
  <c r="H109" i="4"/>
  <c r="H89" i="4"/>
  <c r="G69" i="4"/>
  <c r="H67" i="4"/>
  <c r="H77" i="4"/>
  <c r="C59" i="4"/>
  <c r="B59" i="4"/>
  <c r="C57" i="4"/>
  <c r="C62" i="4" s="1"/>
  <c r="H61" i="4" s="1"/>
  <c r="F62" i="4"/>
  <c r="E62" i="4"/>
  <c r="D62" i="4"/>
  <c r="A61" i="4"/>
  <c r="A60" i="4"/>
  <c r="A59" i="4"/>
  <c r="A58" i="4"/>
  <c r="A57" i="4"/>
  <c r="F56" i="4"/>
  <c r="E56" i="4"/>
  <c r="D56" i="4"/>
  <c r="C56" i="4"/>
  <c r="B56" i="4"/>
  <c r="C49" i="4"/>
  <c r="B49" i="4"/>
  <c r="B48" i="4"/>
  <c r="C39" i="4"/>
  <c r="B39" i="4"/>
  <c r="C37" i="4"/>
  <c r="X119" i="4" l="1"/>
  <c r="X122" i="4"/>
  <c r="X123" i="4"/>
  <c r="X121" i="4"/>
  <c r="X120" i="4"/>
  <c r="X118" i="4"/>
  <c r="X117" i="4"/>
  <c r="H59" i="4"/>
  <c r="H57" i="4"/>
  <c r="H58" i="4"/>
  <c r="H60" i="4"/>
  <c r="G78" i="4"/>
  <c r="G81" i="4"/>
  <c r="G80" i="4"/>
  <c r="G77" i="4"/>
  <c r="B62" i="4"/>
  <c r="F52" i="4"/>
  <c r="E52" i="4"/>
  <c r="D52" i="4"/>
  <c r="C52" i="4"/>
  <c r="A51" i="4"/>
  <c r="A50" i="4"/>
  <c r="A49" i="4"/>
  <c r="B52" i="4"/>
  <c r="A48" i="4"/>
  <c r="A47" i="4"/>
  <c r="F46" i="4"/>
  <c r="E46" i="4"/>
  <c r="D46" i="4"/>
  <c r="C46" i="4"/>
  <c r="B46" i="4"/>
  <c r="F42" i="4"/>
  <c r="E42" i="4"/>
  <c r="D42" i="4"/>
  <c r="A41" i="4"/>
  <c r="A40" i="4"/>
  <c r="A39" i="4"/>
  <c r="A38" i="4"/>
  <c r="C42" i="4"/>
  <c r="H39" i="4" s="1"/>
  <c r="A37" i="4"/>
  <c r="F36" i="4"/>
  <c r="E36" i="4"/>
  <c r="D36" i="4"/>
  <c r="C36" i="4"/>
  <c r="B36" i="4"/>
  <c r="F32" i="4"/>
  <c r="E32" i="4"/>
  <c r="D32" i="4"/>
  <c r="A31" i="4"/>
  <c r="A30" i="4"/>
  <c r="C29" i="4"/>
  <c r="C32" i="4" s="1"/>
  <c r="B29" i="4"/>
  <c r="A29" i="4"/>
  <c r="B28" i="4"/>
  <c r="A28" i="4"/>
  <c r="A27" i="4"/>
  <c r="F26" i="4"/>
  <c r="E26" i="4"/>
  <c r="D26" i="4"/>
  <c r="C26" i="4"/>
  <c r="B26" i="4"/>
  <c r="F22" i="4"/>
  <c r="E22" i="4"/>
  <c r="A21" i="4"/>
  <c r="A20" i="4"/>
  <c r="C19" i="4"/>
  <c r="B19" i="4"/>
  <c r="A19" i="4"/>
  <c r="B18" i="4"/>
  <c r="A18" i="4"/>
  <c r="A17" i="4"/>
  <c r="F16" i="4"/>
  <c r="E16" i="4"/>
  <c r="J31" i="4" s="1"/>
  <c r="D16" i="4"/>
  <c r="C16" i="4"/>
  <c r="B16" i="4"/>
  <c r="I20" i="4" l="1"/>
  <c r="I18" i="4"/>
  <c r="I19" i="4"/>
  <c r="I21" i="4"/>
  <c r="I17" i="4"/>
  <c r="I27" i="4"/>
  <c r="X127" i="4"/>
  <c r="J20" i="4"/>
  <c r="J17" i="4"/>
  <c r="K108" i="4"/>
  <c r="K107" i="4"/>
  <c r="K101" i="4"/>
  <c r="K91" i="4"/>
  <c r="K81" i="4"/>
  <c r="K109" i="4"/>
  <c r="K98" i="4"/>
  <c r="K97" i="4"/>
  <c r="K88" i="4"/>
  <c r="K78" i="4"/>
  <c r="K77" i="4"/>
  <c r="K110" i="4"/>
  <c r="K99" i="4"/>
  <c r="K89" i="4"/>
  <c r="K79" i="4"/>
  <c r="K87" i="4"/>
  <c r="K111" i="4"/>
  <c r="K100" i="4"/>
  <c r="K90" i="4"/>
  <c r="K80" i="4"/>
  <c r="K71" i="4"/>
  <c r="K68" i="4"/>
  <c r="K67" i="4"/>
  <c r="K69" i="4"/>
  <c r="K70" i="4"/>
  <c r="K59" i="4"/>
  <c r="K60" i="4"/>
  <c r="K50" i="4"/>
  <c r="K40" i="4"/>
  <c r="K61" i="4"/>
  <c r="K39" i="4"/>
  <c r="K51" i="4"/>
  <c r="K58" i="4"/>
  <c r="K57" i="4"/>
  <c r="K48" i="4"/>
  <c r="K47" i="4"/>
  <c r="K38" i="4"/>
  <c r="K49" i="4"/>
  <c r="K41" i="4"/>
  <c r="K37" i="4"/>
  <c r="J18" i="4"/>
  <c r="H37" i="4"/>
  <c r="G48" i="4"/>
  <c r="G50" i="4"/>
  <c r="G47" i="4"/>
  <c r="G51" i="4"/>
  <c r="H48" i="4"/>
  <c r="H51" i="4"/>
  <c r="H47" i="4"/>
  <c r="H50" i="4"/>
  <c r="G60" i="4"/>
  <c r="G58" i="4"/>
  <c r="G59" i="4"/>
  <c r="G61" i="4"/>
  <c r="H49" i="4"/>
  <c r="I31" i="4"/>
  <c r="I108" i="4"/>
  <c r="I100" i="4"/>
  <c r="I81" i="4"/>
  <c r="I89" i="4"/>
  <c r="I87" i="4"/>
  <c r="I80" i="4"/>
  <c r="I77" i="4"/>
  <c r="I109" i="4"/>
  <c r="I98" i="4"/>
  <c r="I78" i="4"/>
  <c r="I111" i="4"/>
  <c r="I107" i="4"/>
  <c r="I99" i="4"/>
  <c r="I90" i="4"/>
  <c r="I91" i="4"/>
  <c r="I79" i="4"/>
  <c r="I110" i="4"/>
  <c r="I101" i="4"/>
  <c r="I97" i="4"/>
  <c r="I88" i="4"/>
  <c r="I70" i="4"/>
  <c r="I68" i="4"/>
  <c r="I69" i="4"/>
  <c r="I71" i="4"/>
  <c r="I67" i="4"/>
  <c r="I59" i="4"/>
  <c r="I61" i="4"/>
  <c r="I57" i="4"/>
  <c r="I51" i="4"/>
  <c r="I47" i="4"/>
  <c r="I38" i="4"/>
  <c r="I60" i="4"/>
  <c r="I37" i="4"/>
  <c r="I50" i="4"/>
  <c r="I41" i="4"/>
  <c r="L41" i="4" s="1"/>
  <c r="I58" i="4"/>
  <c r="I49" i="4"/>
  <c r="I40" i="4"/>
  <c r="I48" i="4"/>
  <c r="I39" i="4"/>
  <c r="J111" i="4"/>
  <c r="J100" i="4"/>
  <c r="L100" i="4" s="1"/>
  <c r="J91" i="4"/>
  <c r="J78" i="4"/>
  <c r="J108" i="4"/>
  <c r="J107" i="4"/>
  <c r="J101" i="4"/>
  <c r="J88" i="4"/>
  <c r="J79" i="4"/>
  <c r="J109" i="4"/>
  <c r="J98" i="4"/>
  <c r="J97" i="4"/>
  <c r="J89" i="4"/>
  <c r="J80" i="4"/>
  <c r="L80" i="4" s="1"/>
  <c r="J110" i="4"/>
  <c r="J99" i="4"/>
  <c r="J90" i="4"/>
  <c r="L90" i="4" s="1"/>
  <c r="J87" i="4"/>
  <c r="J81" i="4"/>
  <c r="J77" i="4"/>
  <c r="J70" i="4"/>
  <c r="J71" i="4"/>
  <c r="J68" i="4"/>
  <c r="J67" i="4"/>
  <c r="J69" i="4"/>
  <c r="J59" i="4"/>
  <c r="J50" i="4"/>
  <c r="J41" i="4"/>
  <c r="J37" i="4"/>
  <c r="J60" i="4"/>
  <c r="J51" i="4"/>
  <c r="J40" i="4"/>
  <c r="J61" i="4"/>
  <c r="J48" i="4"/>
  <c r="J39" i="4"/>
  <c r="J58" i="4"/>
  <c r="J57" i="4"/>
  <c r="J49" i="4"/>
  <c r="J47" i="4"/>
  <c r="J38" i="4"/>
  <c r="H38" i="4"/>
  <c r="H40" i="4"/>
  <c r="H41" i="4"/>
  <c r="G49" i="4"/>
  <c r="H31" i="4"/>
  <c r="H27" i="4"/>
  <c r="H29" i="4"/>
  <c r="H30" i="4"/>
  <c r="H28" i="4"/>
  <c r="K28" i="4"/>
  <c r="J21" i="4"/>
  <c r="K18" i="4"/>
  <c r="J27" i="4"/>
  <c r="J28" i="4"/>
  <c r="J30" i="4"/>
  <c r="K17" i="4"/>
  <c r="K27" i="4"/>
  <c r="I28" i="4"/>
  <c r="I29" i="4"/>
  <c r="B32" i="4"/>
  <c r="J19" i="4"/>
  <c r="J29" i="4"/>
  <c r="I30" i="4"/>
  <c r="B42" i="4"/>
  <c r="K19" i="4"/>
  <c r="K29" i="4"/>
  <c r="K20" i="4"/>
  <c r="K30" i="4"/>
  <c r="K21" i="4"/>
  <c r="K31" i="4"/>
  <c r="V114" i="4" l="1"/>
  <c r="V116" i="4" s="1"/>
  <c r="X115" i="4" s="1"/>
  <c r="L50" i="4"/>
  <c r="L81" i="4"/>
  <c r="R78" i="4" s="1"/>
  <c r="L101" i="4"/>
  <c r="R99" i="4" s="1"/>
  <c r="L78" i="4"/>
  <c r="D151" i="4" s="1"/>
  <c r="J151" i="4" s="1"/>
  <c r="L31" i="4"/>
  <c r="L60" i="4"/>
  <c r="Q57" i="4" s="1"/>
  <c r="L71" i="4"/>
  <c r="R71" i="4" s="1"/>
  <c r="L111" i="4"/>
  <c r="R108" i="4" s="1"/>
  <c r="L21" i="4"/>
  <c r="R17" i="4" s="1"/>
  <c r="L51" i="4"/>
  <c r="R48" i="4" s="1"/>
  <c r="L30" i="4"/>
  <c r="Q28" i="4" s="1"/>
  <c r="L70" i="4"/>
  <c r="Q67" i="4" s="1"/>
  <c r="L40" i="4"/>
  <c r="F147" i="4" s="1"/>
  <c r="L147" i="4" s="1"/>
  <c r="L20" i="4"/>
  <c r="F145" i="4" s="1"/>
  <c r="L145" i="4" s="1"/>
  <c r="F148" i="4"/>
  <c r="L148" i="4" s="1"/>
  <c r="Q48" i="4"/>
  <c r="Q47" i="4"/>
  <c r="Q51" i="4"/>
  <c r="Q50" i="4"/>
  <c r="Q49" i="4"/>
  <c r="G146" i="4"/>
  <c r="M146" i="4" s="1"/>
  <c r="R30" i="4"/>
  <c r="R28" i="4"/>
  <c r="R29" i="4"/>
  <c r="R27" i="4"/>
  <c r="R31" i="4"/>
  <c r="F153" i="4"/>
  <c r="L153" i="4" s="1"/>
  <c r="Q100" i="4"/>
  <c r="Q101" i="4"/>
  <c r="Q98" i="4"/>
  <c r="Q99" i="4"/>
  <c r="Q97" i="4"/>
  <c r="L61" i="4"/>
  <c r="Q87" i="4"/>
  <c r="Q91" i="4"/>
  <c r="Q90" i="4"/>
  <c r="F152" i="4"/>
  <c r="L152" i="4" s="1"/>
  <c r="Q88" i="4"/>
  <c r="Q89" i="4"/>
  <c r="R81" i="4"/>
  <c r="L110" i="4"/>
  <c r="R97" i="4"/>
  <c r="L91" i="4"/>
  <c r="L107" i="4"/>
  <c r="C154" i="4" s="1"/>
  <c r="I154" i="4" s="1"/>
  <c r="F151" i="4"/>
  <c r="L151" i="4" s="1"/>
  <c r="Q78" i="4"/>
  <c r="Q79" i="4"/>
  <c r="Q81" i="4"/>
  <c r="Q77" i="4"/>
  <c r="Q80" i="4"/>
  <c r="R41" i="4"/>
  <c r="G147" i="4"/>
  <c r="M147" i="4" s="1"/>
  <c r="L69" i="4"/>
  <c r="E150" i="4" s="1"/>
  <c r="K150" i="4" s="1"/>
  <c r="L77" i="4"/>
  <c r="N81" i="4" s="1"/>
  <c r="L98" i="4"/>
  <c r="D153" i="4" s="1"/>
  <c r="J153" i="4" s="1"/>
  <c r="L108" i="4"/>
  <c r="G40" i="4"/>
  <c r="G37" i="4"/>
  <c r="G38" i="4"/>
  <c r="G41" i="4"/>
  <c r="G39" i="4"/>
  <c r="L68" i="4"/>
  <c r="D150" i="4" s="1"/>
  <c r="J150" i="4" s="1"/>
  <c r="L57" i="4"/>
  <c r="C149" i="4" s="1"/>
  <c r="I149" i="4" s="1"/>
  <c r="L67" i="4"/>
  <c r="C150" i="4" s="1"/>
  <c r="I150" i="4" s="1"/>
  <c r="L99" i="4"/>
  <c r="E153" i="4" s="1"/>
  <c r="K153" i="4" s="1"/>
  <c r="L87" i="4"/>
  <c r="C152" i="4" s="1"/>
  <c r="I152" i="4" s="1"/>
  <c r="L88" i="4"/>
  <c r="D152" i="4" s="1"/>
  <c r="J152" i="4" s="1"/>
  <c r="L79" i="4"/>
  <c r="E151" i="4" s="1"/>
  <c r="K151" i="4" s="1"/>
  <c r="L109" i="4"/>
  <c r="E154" i="4" s="1"/>
  <c r="K154" i="4" s="1"/>
  <c r="L89" i="4"/>
  <c r="E152" i="4" s="1"/>
  <c r="K152" i="4" s="1"/>
  <c r="L59" i="4"/>
  <c r="E149" i="4" s="1"/>
  <c r="K149" i="4" s="1"/>
  <c r="L97" i="4"/>
  <c r="C153" i="4" s="1"/>
  <c r="I153" i="4" s="1"/>
  <c r="L58" i="4"/>
  <c r="D149" i="4" s="1"/>
  <c r="J149" i="4" s="1"/>
  <c r="L49" i="4"/>
  <c r="R37" i="4"/>
  <c r="R39" i="4"/>
  <c r="R38" i="4"/>
  <c r="R40" i="4"/>
  <c r="G27" i="4"/>
  <c r="L27" i="4" s="1"/>
  <c r="C146" i="4" s="1"/>
  <c r="I146" i="4" s="1"/>
  <c r="G31" i="4"/>
  <c r="G30" i="4"/>
  <c r="G29" i="4"/>
  <c r="L29" i="4" s="1"/>
  <c r="E146" i="4" s="1"/>
  <c r="K146" i="4" s="1"/>
  <c r="G28" i="4"/>
  <c r="L28" i="4" s="1"/>
  <c r="D146" i="4" s="1"/>
  <c r="J146" i="4" s="1"/>
  <c r="L17" i="4"/>
  <c r="C145" i="4" s="1"/>
  <c r="I145" i="4" s="1"/>
  <c r="L48" i="4"/>
  <c r="D148" i="4" s="1"/>
  <c r="J148" i="4" s="1"/>
  <c r="R98" i="4" l="1"/>
  <c r="G151" i="4"/>
  <c r="M151" i="4" s="1"/>
  <c r="R77" i="4"/>
  <c r="R79" i="4"/>
  <c r="R80" i="4"/>
  <c r="P71" i="4"/>
  <c r="R100" i="4"/>
  <c r="G153" i="4"/>
  <c r="M153" i="4" s="1"/>
  <c r="O77" i="4"/>
  <c r="O81" i="4"/>
  <c r="O80" i="4"/>
  <c r="R101" i="4"/>
  <c r="O78" i="4"/>
  <c r="O79" i="4"/>
  <c r="Q30" i="4"/>
  <c r="F149" i="4"/>
  <c r="L149" i="4" s="1"/>
  <c r="Q60" i="4"/>
  <c r="R69" i="4"/>
  <c r="Q58" i="4"/>
  <c r="Q59" i="4"/>
  <c r="Q29" i="4"/>
  <c r="R111" i="4"/>
  <c r="R70" i="4"/>
  <c r="Q61" i="4"/>
  <c r="R50" i="4"/>
  <c r="R67" i="4"/>
  <c r="R110" i="4"/>
  <c r="Q69" i="4"/>
  <c r="R109" i="4"/>
  <c r="R68" i="4"/>
  <c r="G150" i="4"/>
  <c r="M150" i="4" s="1"/>
  <c r="R107" i="4"/>
  <c r="G154" i="4"/>
  <c r="M154" i="4" s="1"/>
  <c r="R19" i="4"/>
  <c r="G145" i="4"/>
  <c r="M145" i="4" s="1"/>
  <c r="R21" i="4"/>
  <c r="R47" i="4"/>
  <c r="R51" i="4"/>
  <c r="R49" i="4"/>
  <c r="G148" i="4"/>
  <c r="M148" i="4" s="1"/>
  <c r="P69" i="4"/>
  <c r="P67" i="4"/>
  <c r="F150" i="4"/>
  <c r="L150" i="4" s="1"/>
  <c r="Q70" i="4"/>
  <c r="Q68" i="4"/>
  <c r="F146" i="4"/>
  <c r="L146" i="4" s="1"/>
  <c r="L19" i="4"/>
  <c r="E145" i="4" s="1"/>
  <c r="K145" i="4" s="1"/>
  <c r="Q71" i="4"/>
  <c r="R20" i="4"/>
  <c r="R18" i="4"/>
  <c r="Q41" i="4"/>
  <c r="Q18" i="4"/>
  <c r="P68" i="4"/>
  <c r="Q38" i="4"/>
  <c r="Q27" i="4"/>
  <c r="Q31" i="4"/>
  <c r="Q39" i="4"/>
  <c r="P70" i="4"/>
  <c r="Q37" i="4"/>
  <c r="O97" i="4"/>
  <c r="O101" i="4"/>
  <c r="Q20" i="4"/>
  <c r="O98" i="4"/>
  <c r="Q17" i="4"/>
  <c r="Q21" i="4"/>
  <c r="O99" i="4"/>
  <c r="O100" i="4"/>
  <c r="Q19" i="4"/>
  <c r="Q40" i="4"/>
  <c r="G149" i="4"/>
  <c r="M149" i="4" s="1"/>
  <c r="R58" i="4"/>
  <c r="R59" i="4"/>
  <c r="R57" i="4"/>
  <c r="R60" i="4"/>
  <c r="R61" i="4"/>
  <c r="Q107" i="4"/>
  <c r="Q110" i="4"/>
  <c r="Q111" i="4"/>
  <c r="Q109" i="4"/>
  <c r="Q108" i="4"/>
  <c r="F154" i="4"/>
  <c r="L154" i="4" s="1"/>
  <c r="G152" i="4"/>
  <c r="M152" i="4" s="1"/>
  <c r="R91" i="4"/>
  <c r="R89" i="4"/>
  <c r="R87" i="4"/>
  <c r="R90" i="4"/>
  <c r="R88" i="4"/>
  <c r="O110" i="4"/>
  <c r="D154" i="4"/>
  <c r="J154" i="4" s="1"/>
  <c r="P48" i="4"/>
  <c r="E148" i="4"/>
  <c r="K148" i="4" s="1"/>
  <c r="N79" i="4"/>
  <c r="C151" i="4"/>
  <c r="I151" i="4" s="1"/>
  <c r="O109" i="4"/>
  <c r="N80" i="4"/>
  <c r="O111" i="4"/>
  <c r="N78" i="4"/>
  <c r="O108" i="4"/>
  <c r="O107" i="4"/>
  <c r="N77" i="4"/>
  <c r="O61" i="4"/>
  <c r="O58" i="4"/>
  <c r="O60" i="4"/>
  <c r="O59" i="4"/>
  <c r="O57" i="4"/>
  <c r="L92" i="4"/>
  <c r="P91" i="4"/>
  <c r="P89" i="4"/>
  <c r="P90" i="4"/>
  <c r="P87" i="4"/>
  <c r="P88" i="4"/>
  <c r="O90" i="4"/>
  <c r="O89" i="4"/>
  <c r="O91" i="4"/>
  <c r="O87" i="4"/>
  <c r="O88" i="4"/>
  <c r="O70" i="4"/>
  <c r="O68" i="4"/>
  <c r="O69" i="4"/>
  <c r="O71" i="4"/>
  <c r="O67" i="4"/>
  <c r="N101" i="4"/>
  <c r="L102" i="4"/>
  <c r="N97" i="4"/>
  <c r="N100" i="4"/>
  <c r="N98" i="4"/>
  <c r="N99" i="4"/>
  <c r="P101" i="4"/>
  <c r="P97" i="4"/>
  <c r="P100" i="4"/>
  <c r="P98" i="4"/>
  <c r="P99" i="4"/>
  <c r="P107" i="4"/>
  <c r="P110" i="4"/>
  <c r="P108" i="4"/>
  <c r="P109" i="4"/>
  <c r="P111" i="4"/>
  <c r="N111" i="4"/>
  <c r="N109" i="4"/>
  <c r="N108" i="4"/>
  <c r="N107" i="4"/>
  <c r="N110" i="4"/>
  <c r="L112" i="4"/>
  <c r="N69" i="4"/>
  <c r="N68" i="4"/>
  <c r="N67" i="4"/>
  <c r="L72" i="4"/>
  <c r="N71" i="4"/>
  <c r="S71" i="4" s="1"/>
  <c r="N70" i="4"/>
  <c r="P58" i="4"/>
  <c r="P59" i="4"/>
  <c r="P61" i="4"/>
  <c r="P60" i="4"/>
  <c r="P57" i="4"/>
  <c r="P78" i="4"/>
  <c r="P79" i="4"/>
  <c r="P77" i="4"/>
  <c r="P81" i="4"/>
  <c r="S81" i="4" s="1"/>
  <c r="P80" i="4"/>
  <c r="N91" i="4"/>
  <c r="N89" i="4"/>
  <c r="N90" i="4"/>
  <c r="N87" i="4"/>
  <c r="N88" i="4"/>
  <c r="N59" i="4"/>
  <c r="N58" i="4"/>
  <c r="N60" i="4"/>
  <c r="N61" i="4"/>
  <c r="N57" i="4"/>
  <c r="L62" i="4"/>
  <c r="L82" i="4"/>
  <c r="P50" i="4"/>
  <c r="P49" i="4"/>
  <c r="L39" i="4"/>
  <c r="L37" i="4"/>
  <c r="P51" i="4"/>
  <c r="L18" i="4"/>
  <c r="L47" i="4"/>
  <c r="P47" i="4"/>
  <c r="L38" i="4"/>
  <c r="N21" i="4"/>
  <c r="N20" i="4"/>
  <c r="N17" i="4"/>
  <c r="N18" i="4"/>
  <c r="N19" i="4"/>
  <c r="O30" i="4"/>
  <c r="O29" i="4"/>
  <c r="O28" i="4"/>
  <c r="O27" i="4"/>
  <c r="O31" i="4"/>
  <c r="N31" i="4"/>
  <c r="L32" i="4"/>
  <c r="N30" i="4"/>
  <c r="N27" i="4"/>
  <c r="N28" i="4"/>
  <c r="N29" i="4"/>
  <c r="P29" i="4"/>
  <c r="P28" i="4"/>
  <c r="P27" i="4"/>
  <c r="P31" i="4"/>
  <c r="P30" i="4"/>
  <c r="O50" i="4"/>
  <c r="O49" i="4"/>
  <c r="O48" i="4"/>
  <c r="O47" i="4"/>
  <c r="O51" i="4"/>
  <c r="P19" i="4" l="1"/>
  <c r="S79" i="4"/>
  <c r="P20" i="4"/>
  <c r="P18" i="4"/>
  <c r="P21" i="4"/>
  <c r="S58" i="4"/>
  <c r="P17" i="4"/>
  <c r="S31" i="4"/>
  <c r="S110" i="4"/>
  <c r="S101" i="4"/>
  <c r="E32" i="8"/>
  <c r="S70" i="4"/>
  <c r="S100" i="4"/>
  <c r="E31" i="8"/>
  <c r="S60" i="4"/>
  <c r="S77" i="4"/>
  <c r="S90" i="4"/>
  <c r="S111" i="4"/>
  <c r="S30" i="4"/>
  <c r="S61" i="4"/>
  <c r="S91" i="4"/>
  <c r="S80" i="4"/>
  <c r="P41" i="4"/>
  <c r="E147" i="4"/>
  <c r="K147" i="4" s="1"/>
  <c r="E30" i="8" s="1"/>
  <c r="O20" i="4"/>
  <c r="S20" i="4" s="1"/>
  <c r="D145" i="4"/>
  <c r="J145" i="4" s="1"/>
  <c r="S68" i="4"/>
  <c r="O41" i="4"/>
  <c r="D147" i="4"/>
  <c r="J147" i="4" s="1"/>
  <c r="L52" i="4"/>
  <c r="C148" i="4"/>
  <c r="I148" i="4" s="1"/>
  <c r="N38" i="4"/>
  <c r="C147" i="4"/>
  <c r="I147" i="4" s="1"/>
  <c r="O18" i="4"/>
  <c r="S78" i="4"/>
  <c r="O17" i="4"/>
  <c r="S17" i="4" s="1"/>
  <c r="O19" i="4"/>
  <c r="S19" i="4" s="1"/>
  <c r="L22" i="4"/>
  <c r="O21" i="4"/>
  <c r="S67" i="4"/>
  <c r="S57" i="4"/>
  <c r="S107" i="4"/>
  <c r="S69" i="4"/>
  <c r="S109" i="4"/>
  <c r="S99" i="4"/>
  <c r="S59" i="4"/>
  <c r="S98" i="4"/>
  <c r="S88" i="4"/>
  <c r="S87" i="4"/>
  <c r="S108" i="4"/>
  <c r="S97" i="4"/>
  <c r="S89" i="4"/>
  <c r="N50" i="4"/>
  <c r="S50" i="4" s="1"/>
  <c r="N51" i="4"/>
  <c r="S51" i="4" s="1"/>
  <c r="N47" i="4"/>
  <c r="S47" i="4" s="1"/>
  <c r="N48" i="4"/>
  <c r="S48" i="4" s="1"/>
  <c r="P38" i="4"/>
  <c r="P37" i="4"/>
  <c r="P40" i="4"/>
  <c r="P39" i="4"/>
  <c r="O38" i="4"/>
  <c r="O39" i="4"/>
  <c r="L42" i="4"/>
  <c r="N39" i="4"/>
  <c r="N41" i="4"/>
  <c r="N37" i="4"/>
  <c r="N40" i="4"/>
  <c r="O37" i="4"/>
  <c r="O40" i="4"/>
  <c r="N49" i="4"/>
  <c r="S49" i="4" s="1"/>
  <c r="S29" i="4"/>
  <c r="S27" i="4"/>
  <c r="S28" i="4"/>
  <c r="S18" i="4" l="1"/>
  <c r="S21" i="4"/>
  <c r="S41" i="4"/>
  <c r="S82" i="4"/>
  <c r="S37" i="4"/>
  <c r="S40" i="4"/>
  <c r="E28" i="8"/>
  <c r="E29" i="8"/>
  <c r="S38" i="4"/>
  <c r="S112" i="4"/>
  <c r="S72" i="4"/>
  <c r="S62" i="4"/>
  <c r="S39" i="4"/>
  <c r="S102" i="4"/>
  <c r="S92" i="4"/>
  <c r="S52" i="4"/>
  <c r="S32" i="4"/>
  <c r="Q54" i="4" l="1"/>
  <c r="Q56" i="4" s="1"/>
  <c r="S55" i="4" s="1"/>
  <c r="Q74" i="4"/>
  <c r="Q76" i="4" s="1"/>
  <c r="S75" i="4" s="1"/>
  <c r="Q44" i="4"/>
  <c r="Q46" i="4" s="1"/>
  <c r="S45" i="4" s="1"/>
  <c r="Q94" i="4"/>
  <c r="Q96" i="4" s="1"/>
  <c r="S95" i="4" s="1"/>
  <c r="Q104" i="4"/>
  <c r="Q106" i="4" s="1"/>
  <c r="S105" i="4" s="1"/>
  <c r="Q24" i="4"/>
  <c r="Q26" i="4" s="1"/>
  <c r="S25" i="4" s="1"/>
  <c r="Q84" i="4"/>
  <c r="Q86" i="4" s="1"/>
  <c r="S85" i="4" s="1"/>
  <c r="Q64" i="4"/>
  <c r="Q66" i="4" s="1"/>
  <c r="S65" i="4" s="1"/>
  <c r="S22" i="4"/>
  <c r="S42" i="4"/>
  <c r="Q14" i="4" l="1"/>
  <c r="Q16" i="4" s="1"/>
  <c r="S15" i="4" s="1"/>
  <c r="Q34" i="4"/>
  <c r="Q36" i="4" s="1"/>
  <c r="S35" i="4" s="1"/>
</calcChain>
</file>

<file path=xl/sharedStrings.xml><?xml version="1.0" encoding="utf-8"?>
<sst xmlns="http://schemas.openxmlformats.org/spreadsheetml/2006/main" count="233" uniqueCount="109">
  <si>
    <t>Escala cuantitativa de comparacion de alternativas</t>
  </si>
  <si>
    <t>Importancia</t>
  </si>
  <si>
    <t>Definición</t>
  </si>
  <si>
    <t>Explicacion</t>
  </si>
  <si>
    <t>Igual importancia</t>
  </si>
  <si>
    <t>Dos elementos contribuyen idénticamente al objetivo.</t>
  </si>
  <si>
    <t>Valor intermedio de decisión</t>
  </si>
  <si>
    <t>Dominancia débil</t>
  </si>
  <si>
    <t>La experiencia manifiesta que existe una débil dominancia de un elemento sobre otro.</t>
  </si>
  <si>
    <t>Fuerte dominancia</t>
  </si>
  <si>
    <t>La experiencia manifiesta una fuerte dominancia de un elemento sobre otro.</t>
  </si>
  <si>
    <t>Demostrada dominancia</t>
  </si>
  <si>
    <t>La dominancia de un elemento sobre otro es completamente demostrada.</t>
  </si>
  <si>
    <t>Absoluta dominancia</t>
  </si>
  <si>
    <t>Las evidencias demuestran que un elemento es absolutamente dominado por otro.</t>
  </si>
  <si>
    <r>
      <t xml:space="preserve">García, J., Noriega, S., Díaz, J. J., &amp; Riva, J. de la. (2005). Aplicación del proceso de jerarquía analítica en la selección de tecnología agrícola. </t>
    </r>
    <r>
      <rPr>
        <i/>
        <sz val="8"/>
        <color rgb="FF000000"/>
        <rFont val="Calibri"/>
        <family val="2"/>
      </rPr>
      <t>Agronomía Costarricense</t>
    </r>
    <r>
      <rPr>
        <sz val="8"/>
        <color rgb="FF000000"/>
        <rFont val="Calibri"/>
        <family val="2"/>
      </rPr>
      <t xml:space="preserve">, </t>
    </r>
    <r>
      <rPr>
        <i/>
        <sz val="8"/>
        <color rgb="FF000000"/>
        <rFont val="Calibri"/>
        <family val="2"/>
      </rPr>
      <t>30</t>
    </r>
    <r>
      <rPr>
        <sz val="8"/>
        <color rgb="FF000000"/>
        <rFont val="Calibri"/>
        <family val="2"/>
      </rPr>
      <t>(1), 107–114.</t>
    </r>
  </si>
  <si>
    <t>C1</t>
  </si>
  <si>
    <t>C2</t>
  </si>
  <si>
    <t>C3</t>
  </si>
  <si>
    <t>C4</t>
  </si>
  <si>
    <t>C5</t>
  </si>
  <si>
    <t>A1</t>
  </si>
  <si>
    <t>A2</t>
  </si>
  <si>
    <t>A3</t>
  </si>
  <si>
    <t>Ponderacion</t>
  </si>
  <si>
    <t>Alternativas</t>
  </si>
  <si>
    <t>Criterios</t>
  </si>
  <si>
    <t># Criterios</t>
  </si>
  <si>
    <t># Alternativas</t>
  </si>
  <si>
    <t>C6</t>
  </si>
  <si>
    <t>C7</t>
  </si>
  <si>
    <t>C8</t>
  </si>
  <si>
    <t>C9</t>
  </si>
  <si>
    <t>C10</t>
  </si>
  <si>
    <t>IC</t>
  </si>
  <si>
    <t>RELACION ENTRE ALTERNATIVAS PARA EL CRITERIO 1</t>
  </si>
  <si>
    <t>IA</t>
  </si>
  <si>
    <t>Dictamen</t>
  </si>
  <si>
    <t>Matriz Normalizada</t>
  </si>
  <si>
    <t>RC</t>
  </si>
  <si>
    <t>Σ</t>
  </si>
  <si>
    <t>LAMBDA λ</t>
  </si>
  <si>
    <t>RELACION ENTRE ALTERNATIVAS PARA EL CRITERIO 2</t>
  </si>
  <si>
    <t>RELACION ENTRE ALTERNATIVAS PARA EL CRITERIO 3</t>
  </si>
  <si>
    <t>RELACION ENTRE ALTERNATIVAS PARA EL CRITERIO 4</t>
  </si>
  <si>
    <t>RELACION ENTRE ALTERNATIVAS PARA EL CRITERIO 5</t>
  </si>
  <si>
    <t>RELACION ENTRE ALTERNATIVAS PARA EL CRITERIO 6</t>
  </si>
  <si>
    <t>RELACION ENTRE ALTERNATIVAS PARA EL CRITERIO 7</t>
  </si>
  <si>
    <t>RELACION ENTRE ALTERNATIVAS PARA EL CRITERIO 8</t>
  </si>
  <si>
    <t>RELACION ENTRE ALTERNATIVAS PARA EL CRITERIO 9</t>
  </si>
  <si>
    <t>RELACION ENTRE ALTERNATIVAS PARA EL CRITERIO 10</t>
  </si>
  <si>
    <t>Proyecto</t>
  </si>
  <si>
    <t>Responsable</t>
  </si>
  <si>
    <t>Objetivo</t>
  </si>
  <si>
    <t>#C=</t>
  </si>
  <si>
    <t>#A=</t>
  </si>
  <si>
    <t>PROCESO DE ANALISIS JERARQUICO</t>
  </si>
  <si>
    <t>Analisis de Congruencias</t>
  </si>
  <si>
    <t>Entre Criterios</t>
  </si>
  <si>
    <t>Entre alternativas para el C1</t>
  </si>
  <si>
    <t>Entre alternativas para el C2</t>
  </si>
  <si>
    <t>Entre alternativas para el C3</t>
  </si>
  <si>
    <t>Entre alternativas para el C4</t>
  </si>
  <si>
    <t>Entre alternativas para el C5</t>
  </si>
  <si>
    <t>Entre alternativas para el C6</t>
  </si>
  <si>
    <t>Entre alternativas para el C7</t>
  </si>
  <si>
    <t>Entre alternativas para el C8</t>
  </si>
  <si>
    <t>Entre alternativas para el C9</t>
  </si>
  <si>
    <t>Entre alternativas para el C10</t>
  </si>
  <si>
    <t>Adaptada de:</t>
  </si>
  <si>
    <t>Pond crit</t>
  </si>
  <si>
    <t>Alternativa 1</t>
  </si>
  <si>
    <t>Alternativa 2</t>
  </si>
  <si>
    <t>Alternativa 3</t>
  </si>
  <si>
    <t>Alternativa 4</t>
  </si>
  <si>
    <t>Alternativa 5</t>
  </si>
  <si>
    <t>La mejor alternativa es…</t>
  </si>
  <si>
    <t>COMPARACION ENTRE CRITERIOS</t>
  </si>
  <si>
    <t>RESUMEN DE RESULTADOS</t>
  </si>
  <si>
    <t>Importancia de los criterios</t>
  </si>
  <si>
    <t>Nombre los criterios de evaluacion de las alternativas</t>
  </si>
  <si>
    <t>El analisis de congruencias evalua la calificacion que se asigno entre criterios o entre alternativas en las matrices de la hoja calculos, si algun comparativo muestra "Recalcular" dirijase a esa matriz y replantee los pesos asignados</t>
  </si>
  <si>
    <t>Este cuadro representa el nivel de importancia que se le esta dando a los criterios en el analisis</t>
  </si>
  <si>
    <t>Nombre las alternativas de solución que utilizara en el analisis</t>
  </si>
  <si>
    <t xml:space="preserve">  Numero de Criterios (Seleccione minimo 3, máximo 10)</t>
  </si>
  <si>
    <t xml:space="preserve">  Numero de Alternativas (Seleccione minimo 3, máximo 5)</t>
  </si>
  <si>
    <t>Autor:
Ing. Juan David Carvajal Corrales</t>
  </si>
  <si>
    <t>Defina los criterios de evaluacion</t>
  </si>
  <si>
    <t>Diligencie las matrices de comparacion</t>
  </si>
  <si>
    <t>Revise el analisis de congruencias</t>
  </si>
  <si>
    <t>Observe la mejor solucion</t>
  </si>
  <si>
    <t>Defina las alternativas de solucion:</t>
  </si>
  <si>
    <t>Despues del proceso de diseño conceptual, se deben enumerar estos conceptos de solucion. Para el analisis usaremos minimo 3 conceptos o alternativas de solucion, las cuales se escribiran en la hoja "Resumen"</t>
  </si>
  <si>
    <t>Se debe enunciar los criterios que seran utilizados para evaluar los conceptos, dichos criterios son atributos que debe cumplir el diseño. Ej: costo, facilidad de mantenimiento, usabilidad, peso, etc.</t>
  </si>
  <si>
    <t>En la hoja "Calculos" se deben diligenciar las matrices de comparacion tanto entre criterios, como entre alternativas para cada criterio. Esto se realiza contrastando cada columna con cada fila, para el caso de los criterios, se evalua el criterio 1 (fila) con respecto al criterio 2 (columna) y se le da un valor en cuanto a la relevancia del uno respecto al otro (ver tabla anexa).</t>
  </si>
  <si>
    <t>A modo ilustrativo se tiene la siguiente matriz con 4 criterios</t>
  </si>
  <si>
    <t>El criterio 3 (C3) respecto al criterio 1 (C1) tiene una relacion de dominancia debil, según la tabla anexa, esta relacion se califica como 3, a partir de esto, la relacion inversa, es decir, el criterio 1 vs el criterio 3 se calificaria como el inverso, es decir, como 1/3</t>
  </si>
  <si>
    <t>De esta forma se diligencian:</t>
  </si>
  <si>
    <r>
      <rPr>
        <i/>
        <u/>
        <sz val="11"/>
        <color theme="1"/>
        <rFont val="Arial"/>
        <family val="2"/>
      </rPr>
      <t xml:space="preserve">Matriz de comparacion entre alternativas: </t>
    </r>
    <r>
      <rPr>
        <sz val="11"/>
        <color theme="1"/>
        <rFont val="Arial"/>
        <family val="2"/>
      </rPr>
      <t>se debe comparar cada alternativa entre si para cada criterio, lo que generara tantas matrices como criterios existan. Por ejemplo para criterios como: costo, peso, mantenimiento, se generan matrices donde se comparan alternativas de soluciones en funcion del costo, alternativas en funcion de peso y alternativas en funcion del mantenimiento</t>
    </r>
  </si>
  <si>
    <r>
      <rPr>
        <i/>
        <u/>
        <sz val="11"/>
        <color theme="1"/>
        <rFont val="Arial"/>
        <family val="2"/>
      </rPr>
      <t>Matriz de comparacion entre criterios:</t>
    </r>
    <r>
      <rPr>
        <i/>
        <sz val="11"/>
        <color theme="1"/>
        <rFont val="Arial"/>
        <family val="2"/>
      </rPr>
      <t xml:space="preserve"> </t>
    </r>
    <r>
      <rPr>
        <sz val="11"/>
        <color theme="1"/>
        <rFont val="Arial"/>
        <family val="2"/>
      </rPr>
      <t>se debe comparar cada criterio entre si.</t>
    </r>
  </si>
  <si>
    <t>para validar se las comparaciones esta tasadas de una forma coherente, se recule al analisis de convergencia. Este valor (RC) debe ser RC&lt;0,1 si esta relacion no se cumple, se debe realizar nuevamente el proceso de asignar pesos en la matriz de comparacion.</t>
  </si>
  <si>
    <t>En la hoja resumen encontrara de forma visual las alternativas de solucion en funcion de cual es mas acertada de utilizar</t>
  </si>
  <si>
    <t>Secuencia del analisis</t>
  </si>
  <si>
    <t>TABLA DE DOMINACIAS ENTRE CRITERIOS</t>
  </si>
  <si>
    <t>TOOLBOX DE DISEÑO</t>
  </si>
  <si>
    <t>Construido por:</t>
  </si>
  <si>
    <t>Ing. Juan David Carvajal Corrales</t>
  </si>
  <si>
    <t>Observaciones</t>
  </si>
  <si>
    <t>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</si>
</sst>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240A]#\ ?/?"/>
    <numFmt numFmtId="166" formatCode="[$-240A]General"/>
    <numFmt numFmtId="167" formatCode="[$-240A]0%"/>
    <numFmt numFmtId="168" formatCode="[$$-240A]#,##0.00;[Red]&quot;(&quot;[$$-240A]#,##0.00&quot;)&quot;"/>
  </numFmts>
  <fonts count="23" x14ac:knownFonts="1">
    <font>
      <sz val="11"/>
      <color theme="1"/>
      <name val="Arial"/>
      <family val="2"/>
    </font>
    <font>
      <sz val="11"/>
      <color theme="1"/>
      <name val="Arial"/>
      <family val="2"/>
    </font>
    <font>
      <sz val="11"/>
      <color rgb="FF000000"/>
      <name val="Calibri"/>
      <family val="2"/>
    </font>
    <font>
      <b/>
      <i/>
      <sz val="16"/>
      <color theme="1"/>
      <name val="Arial"/>
      <family val="2"/>
    </font>
    <font>
      <b/>
      <i/>
      <u/>
      <sz val="11"/>
      <color theme="1"/>
      <name val="Arial"/>
      <family val="2"/>
    </font>
    <font>
      <b/>
      <sz val="11"/>
      <color rgb="FF000000"/>
      <name val="Calibri"/>
      <family val="2"/>
    </font>
    <font>
      <b/>
      <i/>
      <sz val="11"/>
      <color rgb="FF000000"/>
      <name val="Calibri"/>
      <family val="2"/>
    </font>
    <font>
      <i/>
      <sz val="8"/>
      <color rgb="FF000000"/>
      <name val="Calibri"/>
      <family val="2"/>
    </font>
    <font>
      <sz val="8"/>
      <color rgb="FF000000"/>
      <name val="Calibri"/>
      <family val="2"/>
    </font>
    <font>
      <i/>
      <sz val="11"/>
      <color rgb="FF000000"/>
      <name val="Calibri"/>
      <family val="2"/>
    </font>
    <font>
      <b/>
      <sz val="20"/>
      <color rgb="FF000000"/>
      <name val="Calibri"/>
      <family val="2"/>
    </font>
    <font>
      <b/>
      <sz val="12"/>
      <color rgb="FF000000"/>
      <name val="Calibri"/>
      <family val="2"/>
    </font>
    <font>
      <b/>
      <sz val="14"/>
      <color rgb="FF000000"/>
      <name val="Calibri"/>
      <family val="2"/>
    </font>
    <font>
      <b/>
      <sz val="12"/>
      <name val="Calibri"/>
      <family val="2"/>
    </font>
    <font>
      <b/>
      <sz val="11"/>
      <color theme="1"/>
      <name val="Arial"/>
      <family val="2"/>
    </font>
    <font>
      <i/>
      <sz val="11"/>
      <color theme="1"/>
      <name val="Arial"/>
      <family val="2"/>
    </font>
    <font>
      <i/>
      <u/>
      <sz val="11"/>
      <color theme="1"/>
      <name val="Arial"/>
      <family val="2"/>
    </font>
    <font>
      <b/>
      <sz val="20"/>
      <color theme="1"/>
      <name val="Calibri"/>
      <family val="2"/>
      <scheme val="minor"/>
    </font>
    <font>
      <b/>
      <sz val="18"/>
      <color theme="1"/>
      <name val="Calibri"/>
      <family val="2"/>
      <scheme val="minor"/>
    </font>
    <font>
      <b/>
      <u/>
      <sz val="16"/>
      <color rgb="FF000000"/>
      <name val="Calibri"/>
      <family val="2"/>
    </font>
    <font>
      <b/>
      <sz val="24"/>
      <color theme="1"/>
      <name val="Calibri"/>
      <family val="2"/>
      <scheme val="minor"/>
    </font>
    <font>
      <i/>
      <sz val="9"/>
      <color theme="1"/>
      <name val="Calibri"/>
      <family val="2"/>
      <scheme val="minor"/>
    </font>
    <font>
      <b/>
      <sz val="14"/>
      <color theme="1"/>
      <name val="Arial"/>
      <family val="2"/>
    </font>
  </fonts>
  <fills count="13">
    <fill>
      <patternFill patternType="none"/>
    </fill>
    <fill>
      <patternFill patternType="gray125"/>
    </fill>
    <fill>
      <patternFill patternType="solid">
        <fgColor rgb="FF3F3F40"/>
        <bgColor rgb="FF3F3F40"/>
      </patternFill>
    </fill>
    <fill>
      <patternFill patternType="solid">
        <fgColor rgb="FFEFEFF0"/>
        <bgColor rgb="FFEFEFF0"/>
      </patternFill>
    </fill>
    <fill>
      <patternFill patternType="solid">
        <fgColor rgb="FFC9C9C9"/>
        <bgColor rgb="FFC9C9C9"/>
      </patternFill>
    </fill>
    <fill>
      <patternFill patternType="solid">
        <fgColor rgb="FF00B050"/>
        <bgColor rgb="FF00B050"/>
      </patternFill>
    </fill>
    <fill>
      <patternFill patternType="solid">
        <fgColor rgb="FF7C7C7C"/>
        <bgColor rgb="FF7C7C7C"/>
      </patternFill>
    </fill>
    <fill>
      <patternFill patternType="solid">
        <fgColor rgb="FF00B0F0"/>
        <bgColor indexed="64"/>
      </patternFill>
    </fill>
    <fill>
      <patternFill patternType="solid">
        <fgColor theme="1" tint="0.499984740745262"/>
        <bgColor indexed="64"/>
      </patternFill>
    </fill>
    <fill>
      <patternFill patternType="solid">
        <fgColor theme="8" tint="0.39997558519241921"/>
        <bgColor indexed="64"/>
      </patternFill>
    </fill>
    <fill>
      <patternFill patternType="solid">
        <fgColor theme="9" tint="0.59999389629810485"/>
        <bgColor indexed="64"/>
      </patternFill>
    </fill>
    <fill>
      <patternFill patternType="solid">
        <fgColor theme="0"/>
        <bgColor indexed="64"/>
      </patternFill>
    </fill>
    <fill>
      <patternFill patternType="solid">
        <fgColor theme="4" tint="0.39997558519241921"/>
        <bgColor indexed="64"/>
      </patternFill>
    </fill>
  </fills>
  <borders count="3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style="thin">
        <color rgb="FF000000"/>
      </right>
      <top/>
      <bottom/>
      <diagonal/>
    </border>
    <border>
      <left style="medium">
        <color indexed="64"/>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thin">
        <color rgb="FF000000"/>
      </right>
      <top style="thin">
        <color rgb="FF000000"/>
      </top>
      <bottom style="thin">
        <color rgb="FF000000"/>
      </bottom>
      <diagonal/>
    </border>
  </borders>
  <cellStyleXfs count="9">
    <xf numFmtId="0" fontId="0" fillId="0" borderId="0"/>
    <xf numFmtId="0" fontId="1" fillId="2" borderId="0"/>
    <xf numFmtId="166" fontId="2" fillId="0" borderId="0"/>
    <xf numFmtId="167" fontId="2" fillId="0" borderId="0"/>
    <xf numFmtId="0" fontId="3" fillId="0" borderId="0">
      <alignment horizontal="center"/>
    </xf>
    <xf numFmtId="0" fontId="3" fillId="0" borderId="0">
      <alignment horizontal="center" textRotation="90"/>
    </xf>
    <xf numFmtId="0" fontId="4" fillId="0" borderId="0"/>
    <xf numFmtId="168" fontId="4" fillId="0" borderId="0"/>
    <xf numFmtId="9" fontId="1" fillId="0" borderId="0" applyFont="0" applyFill="0" applyBorder="0" applyAlignment="0" applyProtection="0"/>
  </cellStyleXfs>
  <cellXfs count="137">
    <xf numFmtId="0" fontId="0" fillId="0" borderId="0" xfId="0"/>
    <xf numFmtId="166" fontId="2" fillId="0" borderId="0" xfId="2"/>
    <xf numFmtId="166" fontId="5" fillId="0" borderId="1" xfId="2" applyFont="1" applyBorder="1" applyAlignment="1">
      <alignment horizontal="center"/>
    </xf>
    <xf numFmtId="166" fontId="6" fillId="0" borderId="1" xfId="2" applyFont="1" applyBorder="1" applyAlignment="1">
      <alignment horizontal="center" vertical="center"/>
    </xf>
    <xf numFmtId="166" fontId="2" fillId="0" borderId="1" xfId="2" applyBorder="1" applyAlignment="1">
      <alignment vertical="center"/>
    </xf>
    <xf numFmtId="166" fontId="2" fillId="0" borderId="1" xfId="2" applyBorder="1" applyAlignment="1">
      <alignment wrapText="1"/>
    </xf>
    <xf numFmtId="166" fontId="7" fillId="0" borderId="0" xfId="2" applyFont="1"/>
    <xf numFmtId="166" fontId="2" fillId="0" borderId="1" xfId="2" applyBorder="1"/>
    <xf numFmtId="166" fontId="2" fillId="0" borderId="3" xfId="2" applyBorder="1"/>
    <xf numFmtId="166" fontId="5" fillId="4" borderId="1" xfId="2" applyFont="1" applyFill="1" applyBorder="1" applyAlignment="1">
      <alignment horizontal="center"/>
    </xf>
    <xf numFmtId="166" fontId="2" fillId="0" borderId="1" xfId="2" applyBorder="1" applyAlignment="1">
      <alignment horizontal="center"/>
    </xf>
    <xf numFmtId="166" fontId="5" fillId="4" borderId="1" xfId="2" applyFont="1" applyFill="1" applyBorder="1"/>
    <xf numFmtId="166" fontId="2" fillId="0" borderId="0" xfId="3" applyNumberFormat="1"/>
    <xf numFmtId="166" fontId="2" fillId="6" borderId="1" xfId="2" applyFill="1" applyBorder="1"/>
    <xf numFmtId="166" fontId="2" fillId="4" borderId="1" xfId="2" applyFill="1" applyBorder="1"/>
    <xf numFmtId="166" fontId="2" fillId="6" borderId="4" xfId="2" applyFill="1" applyBorder="1"/>
    <xf numFmtId="166" fontId="9" fillId="0" borderId="5" xfId="2" applyFont="1" applyBorder="1" applyAlignment="1">
      <alignment horizontal="right"/>
    </xf>
    <xf numFmtId="166" fontId="5" fillId="5" borderId="6" xfId="2" applyFont="1" applyFill="1" applyBorder="1"/>
    <xf numFmtId="166" fontId="2" fillId="0" borderId="7" xfId="2" applyBorder="1"/>
    <xf numFmtId="166" fontId="2" fillId="0" borderId="7" xfId="2" applyBorder="1" applyAlignment="1">
      <alignment horizontal="center"/>
    </xf>
    <xf numFmtId="166" fontId="2" fillId="0" borderId="8" xfId="2" applyBorder="1"/>
    <xf numFmtId="166" fontId="2" fillId="8" borderId="7" xfId="2" applyFill="1" applyBorder="1"/>
    <xf numFmtId="166" fontId="5" fillId="0" borderId="7" xfId="2" applyFont="1" applyBorder="1" applyAlignment="1">
      <alignment wrapText="1"/>
    </xf>
    <xf numFmtId="166" fontId="5" fillId="0" borderId="7" xfId="2" applyFont="1" applyBorder="1"/>
    <xf numFmtId="166" fontId="12" fillId="9" borderId="7" xfId="2" applyFont="1" applyFill="1" applyBorder="1"/>
    <xf numFmtId="166" fontId="5" fillId="4" borderId="2" xfId="2" applyFont="1" applyFill="1" applyBorder="1"/>
    <xf numFmtId="166" fontId="2" fillId="11" borderId="17" xfId="2" applyFill="1" applyBorder="1"/>
    <xf numFmtId="166" fontId="2" fillId="11" borderId="0" xfId="2" applyFill="1"/>
    <xf numFmtId="166" fontId="2" fillId="11" borderId="15" xfId="2" applyFill="1" applyBorder="1" applyAlignment="1">
      <alignment horizontal="right"/>
    </xf>
    <xf numFmtId="166" fontId="2" fillId="11" borderId="0" xfId="2" applyFill="1" applyAlignment="1">
      <alignment horizontal="right"/>
    </xf>
    <xf numFmtId="166" fontId="2" fillId="11" borderId="20" xfId="2" applyFill="1" applyBorder="1" applyAlignment="1">
      <alignment horizontal="right"/>
    </xf>
    <xf numFmtId="166" fontId="2" fillId="11" borderId="20" xfId="2" applyFill="1" applyBorder="1"/>
    <xf numFmtId="166" fontId="2" fillId="11" borderId="18" xfId="2" applyFill="1" applyBorder="1"/>
    <xf numFmtId="166" fontId="2" fillId="11" borderId="21" xfId="2" applyFill="1" applyBorder="1"/>
    <xf numFmtId="166" fontId="5" fillId="11" borderId="17" xfId="2" applyFont="1" applyFill="1" applyBorder="1" applyAlignment="1">
      <alignment horizontal="right"/>
    </xf>
    <xf numFmtId="166" fontId="5" fillId="11" borderId="17" xfId="2" applyFont="1" applyFill="1" applyBorder="1" applyAlignment="1">
      <alignment horizontal="right" vertical="top"/>
    </xf>
    <xf numFmtId="166" fontId="9" fillId="11" borderId="0" xfId="2" applyFont="1" applyFill="1" applyAlignment="1">
      <alignment horizontal="left"/>
    </xf>
    <xf numFmtId="166" fontId="9" fillId="11" borderId="0" xfId="2" applyFont="1" applyFill="1"/>
    <xf numFmtId="166" fontId="6" fillId="11" borderId="0" xfId="2" applyFont="1" applyFill="1" applyAlignment="1">
      <alignment horizontal="right"/>
    </xf>
    <xf numFmtId="9" fontId="2" fillId="11" borderId="22" xfId="8" applyFont="1" applyFill="1" applyBorder="1" applyAlignment="1">
      <alignment horizontal="center"/>
    </xf>
    <xf numFmtId="9" fontId="2" fillId="11" borderId="23" xfId="8" applyFont="1" applyFill="1" applyBorder="1" applyAlignment="1">
      <alignment horizontal="center"/>
    </xf>
    <xf numFmtId="9" fontId="2" fillId="11" borderId="24" xfId="8" applyFont="1" applyFill="1" applyBorder="1" applyAlignment="1">
      <alignment horizontal="center"/>
    </xf>
    <xf numFmtId="166" fontId="10" fillId="0" borderId="0" xfId="2" applyFont="1" applyAlignment="1">
      <alignment horizontal="center"/>
    </xf>
    <xf numFmtId="166" fontId="7" fillId="11" borderId="0" xfId="2" applyFont="1" applyFill="1"/>
    <xf numFmtId="166" fontId="9" fillId="11" borderId="28" xfId="2" applyFont="1" applyFill="1" applyBorder="1" applyAlignment="1">
      <alignment horizontal="center"/>
    </xf>
    <xf numFmtId="166" fontId="9" fillId="11" borderId="29" xfId="2" applyFont="1" applyFill="1" applyBorder="1" applyAlignment="1">
      <alignment horizontal="center"/>
    </xf>
    <xf numFmtId="0" fontId="14" fillId="0" borderId="7" xfId="0" applyFont="1" applyBorder="1" applyAlignment="1">
      <alignment horizontal="center"/>
    </xf>
    <xf numFmtId="12" fontId="15" fillId="12" borderId="7" xfId="0" applyNumberFormat="1" applyFont="1" applyFill="1" applyBorder="1" applyAlignment="1">
      <alignment horizontal="center"/>
    </xf>
    <xf numFmtId="12" fontId="15" fillId="0" borderId="7" xfId="0" applyNumberFormat="1" applyFont="1" applyBorder="1" applyAlignment="1">
      <alignment horizontal="center"/>
    </xf>
    <xf numFmtId="0" fontId="0" fillId="11" borderId="14" xfId="0" applyFill="1" applyBorder="1"/>
    <xf numFmtId="0" fontId="0" fillId="11" borderId="15" xfId="0" applyFill="1" applyBorder="1"/>
    <xf numFmtId="0" fontId="0" fillId="11" borderId="16" xfId="0" applyFill="1" applyBorder="1"/>
    <xf numFmtId="0" fontId="0" fillId="11" borderId="17" xfId="0" applyFill="1" applyBorder="1"/>
    <xf numFmtId="0" fontId="0" fillId="11" borderId="18" xfId="0" applyFill="1" applyBorder="1"/>
    <xf numFmtId="0" fontId="0" fillId="11" borderId="0" xfId="0" applyFill="1"/>
    <xf numFmtId="0" fontId="14" fillId="11" borderId="0" xfId="0" applyFont="1" applyFill="1"/>
    <xf numFmtId="0" fontId="0" fillId="11" borderId="0" xfId="0" applyFill="1" applyAlignment="1">
      <alignment horizontal="left" wrapText="1"/>
    </xf>
    <xf numFmtId="0" fontId="0" fillId="11" borderId="0" xfId="0" applyFill="1" applyAlignment="1">
      <alignment vertical="top" wrapText="1"/>
    </xf>
    <xf numFmtId="0" fontId="0" fillId="11" borderId="19" xfId="0" applyFill="1" applyBorder="1"/>
    <xf numFmtId="0" fontId="0" fillId="11" borderId="20" xfId="0" applyFill="1" applyBorder="1"/>
    <xf numFmtId="0" fontId="0" fillId="11" borderId="21" xfId="0" applyFill="1" applyBorder="1"/>
    <xf numFmtId="166" fontId="5" fillId="10" borderId="7" xfId="2" applyFont="1" applyFill="1" applyBorder="1" applyAlignment="1" applyProtection="1">
      <alignment horizontal="center"/>
      <protection locked="0"/>
    </xf>
    <xf numFmtId="0" fontId="17" fillId="0" borderId="0" xfId="0" applyFont="1"/>
    <xf numFmtId="0" fontId="17" fillId="11" borderId="0" xfId="0" applyFont="1" applyFill="1" applyAlignment="1">
      <alignment vertical="center"/>
    </xf>
    <xf numFmtId="0" fontId="18" fillId="11" borderId="18" xfId="0" applyFont="1" applyFill="1" applyBorder="1"/>
    <xf numFmtId="166" fontId="19" fillId="11" borderId="0" xfId="2" applyFont="1" applyFill="1"/>
    <xf numFmtId="166" fontId="19" fillId="11" borderId="18" xfId="2" applyFont="1" applyFill="1" applyBorder="1"/>
    <xf numFmtId="0" fontId="21" fillId="11" borderId="0" xfId="0" applyFont="1" applyFill="1"/>
    <xf numFmtId="166" fontId="7" fillId="11" borderId="17" xfId="2" applyFont="1" applyFill="1" applyBorder="1" applyAlignment="1">
      <alignment wrapText="1"/>
    </xf>
    <xf numFmtId="166" fontId="5" fillId="11" borderId="0" xfId="2" applyFont="1" applyFill="1"/>
    <xf numFmtId="9" fontId="2" fillId="11" borderId="0" xfId="8" applyFont="1" applyFill="1"/>
    <xf numFmtId="166" fontId="19" fillId="11" borderId="0" xfId="2" applyFont="1" applyFill="1" applyAlignment="1">
      <alignment horizontal="center"/>
    </xf>
    <xf numFmtId="166" fontId="5" fillId="0" borderId="30" xfId="2" applyFont="1" applyBorder="1" applyAlignment="1">
      <alignment horizontal="center"/>
    </xf>
    <xf numFmtId="165" fontId="2" fillId="0" borderId="1" xfId="2" applyNumberFormat="1" applyBorder="1" applyAlignment="1" applyProtection="1">
      <alignment horizontal="center"/>
      <protection locked="0"/>
    </xf>
    <xf numFmtId="12" fontId="2" fillId="0" borderId="1" xfId="2" applyNumberFormat="1" applyBorder="1" applyProtection="1">
      <protection locked="0"/>
    </xf>
    <xf numFmtId="12" fontId="2" fillId="0" borderId="1" xfId="2" applyNumberFormat="1" applyBorder="1" applyAlignment="1" applyProtection="1">
      <alignment horizontal="center"/>
      <protection locked="0"/>
    </xf>
    <xf numFmtId="164" fontId="2" fillId="3" borderId="1" xfId="2" applyNumberFormat="1" applyFill="1" applyBorder="1" applyAlignment="1" applyProtection="1">
      <alignment horizontal="center"/>
      <protection locked="0"/>
    </xf>
    <xf numFmtId="164" fontId="2" fillId="0" borderId="1" xfId="2" applyNumberFormat="1" applyBorder="1" applyAlignment="1" applyProtection="1">
      <alignment horizontal="center"/>
      <protection locked="0"/>
    </xf>
    <xf numFmtId="166" fontId="2" fillId="0" borderId="7" xfId="2" applyBorder="1" applyAlignment="1" applyProtection="1">
      <alignment horizontal="center"/>
      <protection locked="0"/>
    </xf>
    <xf numFmtId="0" fontId="0" fillId="11" borderId="0" xfId="0" applyFill="1" applyAlignment="1">
      <alignment horizontal="left" vertical="center" wrapText="1"/>
    </xf>
    <xf numFmtId="0" fontId="14" fillId="11" borderId="0" xfId="0" applyFont="1" applyFill="1" applyAlignment="1">
      <alignment horizontal="left"/>
    </xf>
    <xf numFmtId="166" fontId="8" fillId="11" borderId="0" xfId="2" applyFont="1" applyFill="1" applyAlignment="1">
      <alignment horizontal="left" vertical="center" wrapText="1"/>
    </xf>
    <xf numFmtId="166" fontId="7" fillId="11" borderId="0" xfId="2" applyFont="1" applyFill="1" applyAlignment="1">
      <alignment horizontal="center" vertical="center"/>
    </xf>
    <xf numFmtId="0" fontId="0" fillId="11" borderId="0" xfId="0" applyFill="1" applyAlignment="1">
      <alignment horizontal="left" wrapText="1"/>
    </xf>
    <xf numFmtId="0" fontId="14" fillId="11" borderId="0" xfId="0" applyFont="1" applyFill="1" applyAlignment="1">
      <alignment horizontal="left" vertical="center" wrapText="1"/>
    </xf>
    <xf numFmtId="0" fontId="0" fillId="11" borderId="0" xfId="0" applyFill="1" applyAlignment="1">
      <alignment horizontal="left" vertical="top" wrapText="1"/>
    </xf>
    <xf numFmtId="166" fontId="2" fillId="10" borderId="7" xfId="2" applyFill="1" applyBorder="1" applyAlignment="1" applyProtection="1">
      <alignment horizontal="center"/>
      <protection locked="0"/>
    </xf>
    <xf numFmtId="166" fontId="2" fillId="10" borderId="8" xfId="2" applyFill="1" applyBorder="1" applyAlignment="1" applyProtection="1">
      <alignment horizontal="center"/>
      <protection locked="0"/>
    </xf>
    <xf numFmtId="166" fontId="2" fillId="10" borderId="9" xfId="2" applyFill="1" applyBorder="1" applyAlignment="1" applyProtection="1">
      <alignment horizontal="center"/>
      <protection locked="0"/>
    </xf>
    <xf numFmtId="166" fontId="2" fillId="10" borderId="10" xfId="2" applyFill="1" applyBorder="1" applyAlignment="1" applyProtection="1">
      <alignment horizontal="center"/>
      <protection locked="0"/>
    </xf>
    <xf numFmtId="0" fontId="18" fillId="11" borderId="0" xfId="0" applyFont="1" applyFill="1" applyAlignment="1">
      <alignment horizontal="center"/>
    </xf>
    <xf numFmtId="0" fontId="17" fillId="11" borderId="0" xfId="0" applyFont="1" applyFill="1" applyAlignment="1">
      <alignment horizontal="center" vertical="center"/>
    </xf>
    <xf numFmtId="166" fontId="7" fillId="11" borderId="19" xfId="2" applyFont="1" applyFill="1" applyBorder="1" applyAlignment="1">
      <alignment horizontal="left" wrapText="1"/>
    </xf>
    <xf numFmtId="166" fontId="7" fillId="11" borderId="20" xfId="2" applyFont="1" applyFill="1" applyBorder="1" applyAlignment="1">
      <alignment horizontal="left" wrapText="1"/>
    </xf>
    <xf numFmtId="166" fontId="19" fillId="11" borderId="17" xfId="2" applyFont="1" applyFill="1" applyBorder="1" applyAlignment="1">
      <alignment horizontal="center"/>
    </xf>
    <xf numFmtId="166" fontId="19" fillId="11" borderId="0" xfId="2" applyFont="1" applyFill="1" applyAlignment="1">
      <alignment horizontal="center"/>
    </xf>
    <xf numFmtId="166" fontId="19" fillId="11" borderId="18" xfId="2" applyFont="1" applyFill="1" applyBorder="1" applyAlignment="1">
      <alignment horizontal="center"/>
    </xf>
    <xf numFmtId="166" fontId="7" fillId="11" borderId="15" xfId="2" applyFont="1" applyFill="1" applyBorder="1" applyAlignment="1">
      <alignment horizontal="left" wrapText="1"/>
    </xf>
    <xf numFmtId="166" fontId="7" fillId="11" borderId="0" xfId="2" applyFont="1" applyFill="1" applyAlignment="1">
      <alignment horizontal="left" wrapText="1"/>
    </xf>
    <xf numFmtId="166" fontId="2" fillId="11" borderId="0" xfId="2" applyFill="1" applyAlignment="1">
      <alignment horizontal="center"/>
    </xf>
    <xf numFmtId="166" fontId="11" fillId="7" borderId="8" xfId="2" applyFont="1" applyFill="1" applyBorder="1" applyAlignment="1">
      <alignment horizontal="center"/>
    </xf>
    <xf numFmtId="166" fontId="11" fillId="7" borderId="9" xfId="2" applyFont="1" applyFill="1" applyBorder="1" applyAlignment="1">
      <alignment horizontal="center"/>
    </xf>
    <xf numFmtId="166" fontId="11" fillId="7" borderId="10" xfId="2" applyFont="1" applyFill="1" applyBorder="1" applyAlignment="1">
      <alignment horizontal="center"/>
    </xf>
    <xf numFmtId="166" fontId="2" fillId="11" borderId="19" xfId="2" applyFill="1" applyBorder="1" applyAlignment="1">
      <alignment horizontal="center"/>
    </xf>
    <xf numFmtId="166" fontId="2" fillId="11" borderId="20" xfId="2" applyFill="1" applyBorder="1" applyAlignment="1">
      <alignment horizontal="center"/>
    </xf>
    <xf numFmtId="166" fontId="2" fillId="11" borderId="21" xfId="2" applyFill="1" applyBorder="1" applyAlignment="1">
      <alignment horizontal="center"/>
    </xf>
    <xf numFmtId="0" fontId="20" fillId="11" borderId="0" xfId="0" applyFont="1" applyFill="1" applyAlignment="1">
      <alignment horizontal="center" vertical="center"/>
    </xf>
    <xf numFmtId="0" fontId="0" fillId="11" borderId="14" xfId="0" applyFill="1" applyBorder="1" applyAlignment="1">
      <alignment horizontal="center"/>
    </xf>
    <xf numFmtId="0" fontId="0" fillId="11" borderId="15" xfId="0" applyFill="1" applyBorder="1" applyAlignment="1">
      <alignment horizontal="center"/>
    </xf>
    <xf numFmtId="0" fontId="0" fillId="11" borderId="16" xfId="0" applyFill="1" applyBorder="1" applyAlignment="1">
      <alignment horizontal="center"/>
    </xf>
    <xf numFmtId="0" fontId="0" fillId="11" borderId="17" xfId="0" applyFill="1" applyBorder="1" applyAlignment="1">
      <alignment horizontal="center"/>
    </xf>
    <xf numFmtId="0" fontId="0" fillId="11" borderId="0" xfId="0" applyFill="1" applyAlignment="1">
      <alignment horizontal="center"/>
    </xf>
    <xf numFmtId="0" fontId="0" fillId="11" borderId="18" xfId="0" applyFill="1" applyBorder="1" applyAlignment="1">
      <alignment horizontal="center"/>
    </xf>
    <xf numFmtId="0" fontId="0" fillId="11" borderId="19" xfId="0" applyFill="1" applyBorder="1" applyAlignment="1">
      <alignment horizontal="center"/>
    </xf>
    <xf numFmtId="0" fontId="0" fillId="11" borderId="20" xfId="0" applyFill="1" applyBorder="1" applyAlignment="1">
      <alignment horizontal="center"/>
    </xf>
    <xf numFmtId="0" fontId="0" fillId="11" borderId="21" xfId="0" applyFill="1" applyBorder="1" applyAlignment="1">
      <alignment horizontal="center"/>
    </xf>
    <xf numFmtId="166" fontId="2" fillId="11" borderId="17" xfId="2" applyFill="1" applyBorder="1" applyAlignment="1">
      <alignment horizontal="center"/>
    </xf>
    <xf numFmtId="166" fontId="2" fillId="11" borderId="18" xfId="2" applyFill="1" applyBorder="1" applyAlignment="1">
      <alignment horizontal="center"/>
    </xf>
    <xf numFmtId="166" fontId="13" fillId="7" borderId="25" xfId="2" applyFont="1" applyFill="1" applyBorder="1" applyAlignment="1">
      <alignment horizontal="center" vertical="center" textRotation="90"/>
    </xf>
    <xf numFmtId="166" fontId="13" fillId="7" borderId="26" xfId="2" applyFont="1" applyFill="1" applyBorder="1" applyAlignment="1">
      <alignment horizontal="center" vertical="center" textRotation="90"/>
    </xf>
    <xf numFmtId="166" fontId="13" fillId="7" borderId="27" xfId="2" applyFont="1" applyFill="1" applyBorder="1" applyAlignment="1">
      <alignment horizontal="center" vertical="center" textRotation="90"/>
    </xf>
    <xf numFmtId="166" fontId="2" fillId="11" borderId="14" xfId="2" applyFill="1" applyBorder="1" applyAlignment="1">
      <alignment horizontal="center"/>
    </xf>
    <xf numFmtId="166" fontId="2" fillId="11" borderId="15" xfId="2" applyFill="1" applyBorder="1" applyAlignment="1">
      <alignment horizontal="center"/>
    </xf>
    <xf numFmtId="166" fontId="2" fillId="11" borderId="16" xfId="2" applyFill="1" applyBorder="1" applyAlignment="1">
      <alignment horizontal="center"/>
    </xf>
    <xf numFmtId="166" fontId="5" fillId="4" borderId="1" xfId="2" applyFont="1" applyFill="1" applyBorder="1" applyAlignment="1">
      <alignment horizontal="center"/>
    </xf>
    <xf numFmtId="166" fontId="2" fillId="0" borderId="7" xfId="2" applyBorder="1" applyAlignment="1">
      <alignment horizontal="center"/>
    </xf>
    <xf numFmtId="166" fontId="5" fillId="4" borderId="11" xfId="2" applyFont="1" applyFill="1" applyBorder="1" applyAlignment="1">
      <alignment horizontal="center"/>
    </xf>
    <xf numFmtId="166" fontId="5" fillId="4" borderId="12" xfId="2" applyFont="1" applyFill="1" applyBorder="1" applyAlignment="1">
      <alignment horizontal="center"/>
    </xf>
    <xf numFmtId="166" fontId="5" fillId="4" borderId="13" xfId="2" applyFont="1" applyFill="1" applyBorder="1" applyAlignment="1">
      <alignment horizontal="center"/>
    </xf>
    <xf numFmtId="166" fontId="5" fillId="4" borderId="7" xfId="2" applyFont="1" applyFill="1" applyBorder="1" applyAlignment="1">
      <alignment horizontal="center"/>
    </xf>
    <xf numFmtId="166" fontId="8" fillId="0" borderId="0" xfId="2" applyFont="1" applyAlignment="1">
      <alignment horizontal="center" vertical="center" wrapText="1"/>
    </xf>
    <xf numFmtId="0" fontId="22" fillId="11" borderId="0" xfId="0" applyFont="1" applyFill="1" applyAlignment="1">
      <alignment horizontal="center"/>
    </xf>
    <xf numFmtId="0" fontId="22" fillId="11" borderId="0" xfId="0" applyFont="1" applyFill="1" applyAlignment="1">
      <alignment horizontal="center" wrapText="1"/>
    </xf>
    <xf numFmtId="0" fontId="22" fillId="11" borderId="0" xfId="0" applyFont="1" applyFill="1" applyAlignment="1">
      <alignment wrapText="1"/>
    </xf>
    <xf numFmtId="0" fontId="17" fillId="11" borderId="14" xfId="0" applyFont="1" applyFill="1" applyBorder="1" applyAlignment="1">
      <alignment horizontal="center" vertical="center"/>
    </xf>
    <xf numFmtId="0" fontId="17" fillId="11" borderId="15" xfId="0" applyFont="1" applyFill="1" applyBorder="1" applyAlignment="1">
      <alignment horizontal="center" vertical="center"/>
    </xf>
    <xf numFmtId="0" fontId="17" fillId="11" borderId="16" xfId="0" applyFont="1" applyFill="1" applyBorder="1" applyAlignment="1">
      <alignment horizontal="center" vertical="center"/>
    </xf>
  </cellXfs>
  <cellStyles count="9">
    <cellStyle name="ConditionalStyle_1" xfId="1" xr:uid="{00000000-0005-0000-0000-000000000000}"/>
    <cellStyle name="Excel Built-in Normal" xfId="2" xr:uid="{00000000-0005-0000-0000-000001000000}"/>
    <cellStyle name="Excel Built-in Percent" xfId="3" xr:uid="{00000000-0005-0000-0000-000002000000}"/>
    <cellStyle name="Heading" xfId="4" xr:uid="{00000000-0005-0000-0000-000003000000}"/>
    <cellStyle name="Heading1" xfId="5" xr:uid="{00000000-0005-0000-0000-000004000000}"/>
    <cellStyle name="Normal" xfId="0" builtinId="0" customBuiltin="1"/>
    <cellStyle name="Porcentaje" xfId="8" builtinId="5"/>
    <cellStyle name="Result" xfId="6" xr:uid="{00000000-0005-0000-0000-000006000000}"/>
    <cellStyle name="Result2" xfId="7" xr:uid="{00000000-0005-0000-0000-000007000000}"/>
  </cellStyles>
  <dxfs count="111">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fgColor theme="1"/>
          <bgColor theme="1"/>
        </patternFill>
      </fill>
    </dxf>
    <dxf>
      <fill>
        <patternFill>
          <bgColor theme="1"/>
        </patternFill>
      </fill>
    </dxf>
    <dxf>
      <fill>
        <patternFill>
          <bgColor theme="1"/>
        </patternFill>
      </fill>
    </dxf>
    <dxf>
      <fill>
        <patternFill>
          <bgColor theme="1"/>
        </patternFill>
      </fill>
    </dxf>
    <dxf>
      <fill>
        <patternFill>
          <fgColor theme="1"/>
          <bgColor theme="1"/>
        </patternFill>
      </fill>
    </dxf>
    <dxf>
      <fill>
        <patternFill>
          <fgColor theme="1"/>
          <bgColor theme="1"/>
        </patternFill>
      </fill>
    </dxf>
    <dxf>
      <fill>
        <patternFill>
          <f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patternType="solid">
          <fgColor rgb="FF3F3F40"/>
          <bgColor rgb="FF3F3F40"/>
        </patternFill>
      </fill>
    </dxf>
    <dxf>
      <fill>
        <patternFill>
          <bgColor rgb="FF00B050"/>
        </patternFill>
      </fill>
    </dxf>
    <dxf>
      <fill>
        <patternFill>
          <bgColor rgb="FFFF000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31296</xdr:colOff>
          <xdr:row>7</xdr:row>
          <xdr:rowOff>13606</xdr:rowOff>
        </xdr:from>
        <xdr:to>
          <xdr:col>21</xdr:col>
          <xdr:colOff>8018</xdr:colOff>
          <xdr:row>29</xdr:row>
          <xdr:rowOff>2267</xdr:rowOff>
        </xdr:to>
        <xdr:pic>
          <xdr:nvPicPr>
            <xdr:cNvPr id="2" name="Imagen 1">
              <a:extLst>
                <a:ext uri="{FF2B5EF4-FFF2-40B4-BE49-F238E27FC236}">
                  <a16:creationId xmlns:a16="http://schemas.microsoft.com/office/drawing/2014/main" id="{419D3545-42BE-4AD0-9280-4869902E860C}"/>
                </a:ext>
              </a:extLst>
            </xdr:cNvPr>
            <xdr:cNvPicPr>
              <a:picLocks noChangeAspect="1" noChangeArrowheads="1"/>
              <a:extLst>
                <a:ext uri="{84589F7E-364E-4C9E-8A38-B11213B215E9}">
                  <a14:cameraTool cellRange="Hoja1!$A$4:$C$16" spid="_x0000_s7190"/>
                </a:ext>
              </a:extLst>
            </xdr:cNvPicPr>
          </xdr:nvPicPr>
          <xdr:blipFill rotWithShape="1">
            <a:blip xmlns:r="http://schemas.openxmlformats.org/officeDocument/2006/relationships" r:embed="rId1"/>
            <a:srcRect b="15094"/>
            <a:stretch>
              <a:fillRect/>
            </a:stretch>
          </xdr:blipFill>
          <xdr:spPr bwMode="auto">
            <a:xfrm>
              <a:off x="8712653" y="925285"/>
              <a:ext cx="6725865" cy="3673929"/>
            </a:xfrm>
            <a:prstGeom prst="rect">
              <a:avLst/>
            </a:prstGeom>
            <a:noFill/>
            <a:extLst>
              <a:ext uri="{909E8E84-426E-40DD-AFC4-6F175D3DCCD1}">
                <a14:hiddenFill>
                  <a:solidFill>
                    <a:srgbClr val="FFFFFF"/>
                  </a:solidFill>
                </a14:hiddenFill>
              </a:ext>
            </a:extLst>
          </xdr:spPr>
        </xdr:pic>
        <xdr:clientData/>
      </xdr:twoCellAnchor>
    </mc:Choice>
    <mc:Fallback/>
  </mc:AlternateContent>
  <xdr:twoCellAnchor editAs="oneCell">
    <xdr:from>
      <xdr:col>4</xdr:col>
      <xdr:colOff>200025</xdr:colOff>
      <xdr:row>23</xdr:row>
      <xdr:rowOff>171450</xdr:rowOff>
    </xdr:from>
    <xdr:to>
      <xdr:col>6</xdr:col>
      <xdr:colOff>523875</xdr:colOff>
      <xdr:row>29</xdr:row>
      <xdr:rowOff>47625</xdr:rowOff>
    </xdr:to>
    <xdr:pic>
      <xdr:nvPicPr>
        <xdr:cNvPr id="3" name="Imagen 2">
          <a:extLst>
            <a:ext uri="{FF2B5EF4-FFF2-40B4-BE49-F238E27FC236}">
              <a16:creationId xmlns:a16="http://schemas.microsoft.com/office/drawing/2014/main" id="{A5E09789-7F29-4319-BE7D-1B2623BD903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714625" y="3390900"/>
          <a:ext cx="2000250" cy="962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212912</xdr:colOff>
      <xdr:row>2</xdr:row>
      <xdr:rowOff>190501</xdr:rowOff>
    </xdr:from>
    <xdr:to>
      <xdr:col>3</xdr:col>
      <xdr:colOff>334496</xdr:colOff>
      <xdr:row>7</xdr:row>
      <xdr:rowOff>97805</xdr:rowOff>
    </xdr:to>
    <xdr:pic>
      <xdr:nvPicPr>
        <xdr:cNvPr id="5" name="Imagen 4">
          <a:extLst>
            <a:ext uri="{FF2B5EF4-FFF2-40B4-BE49-F238E27FC236}">
              <a16:creationId xmlns:a16="http://schemas.microsoft.com/office/drawing/2014/main" id="{7A64F9AD-5845-4DF9-8CED-A263AF08AD35}"/>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73206" y="560295"/>
          <a:ext cx="962025" cy="1184775"/>
        </a:xfrm>
        <a:prstGeom prst="rect">
          <a:avLst/>
        </a:prstGeom>
      </xdr:spPr>
    </xdr:pic>
    <xdr:clientData/>
  </xdr:twoCellAnchor>
  <xdr:twoCellAnchor editAs="oneCell">
    <xdr:from>
      <xdr:col>8</xdr:col>
      <xdr:colOff>391643</xdr:colOff>
      <xdr:row>3</xdr:row>
      <xdr:rowOff>79809</xdr:rowOff>
    </xdr:from>
    <xdr:to>
      <xdr:col>10</xdr:col>
      <xdr:colOff>107312</xdr:colOff>
      <xdr:row>5</xdr:row>
      <xdr:rowOff>223853</xdr:rowOff>
    </xdr:to>
    <xdr:pic>
      <xdr:nvPicPr>
        <xdr:cNvPr id="6" name="Imagen 5">
          <a:extLst>
            <a:ext uri="{FF2B5EF4-FFF2-40B4-BE49-F238E27FC236}">
              <a16:creationId xmlns:a16="http://schemas.microsoft.com/office/drawing/2014/main" id="{92DB3144-27DF-42A5-BAFF-4F7AF3C6FBEF}"/>
            </a:ext>
          </a:extLst>
        </xdr:cNvPr>
        <xdr:cNvPicPr>
          <a:picLocks noChangeAspect="1"/>
        </xdr:cNvPicPr>
      </xdr:nvPicPr>
      <xdr:blipFill rotWithShape="1">
        <a:blip xmlns:r="http://schemas.openxmlformats.org/officeDocument/2006/relationships" r:embed="rId4">
          <a:extLst>
            <a:ext uri="{28A0092B-C50C-407E-A947-70E740481C1C}">
              <a14:useLocalDpi xmlns:a14="http://schemas.microsoft.com/office/drawing/2010/main" val="0"/>
            </a:ext>
          </a:extLst>
        </a:blip>
        <a:srcRect t="28000" b="33334"/>
        <a:stretch/>
      </xdr:blipFill>
      <xdr:spPr>
        <a:xfrm>
          <a:off x="5994584" y="785780"/>
          <a:ext cx="1396552" cy="637102"/>
        </a:xfrm>
        <a:prstGeom prst="rect">
          <a:avLst/>
        </a:prstGeom>
      </xdr:spPr>
    </xdr:pic>
    <xdr:clientData/>
  </xdr:twoCellAnchor>
  <xdr:twoCellAnchor editAs="oneCell">
    <xdr:from>
      <xdr:col>13</xdr:col>
      <xdr:colOff>201706</xdr:colOff>
      <xdr:row>2</xdr:row>
      <xdr:rowOff>78442</xdr:rowOff>
    </xdr:from>
    <xdr:to>
      <xdr:col>14</xdr:col>
      <xdr:colOff>323290</xdr:colOff>
      <xdr:row>6</xdr:row>
      <xdr:rowOff>165040</xdr:rowOff>
    </xdr:to>
    <xdr:pic>
      <xdr:nvPicPr>
        <xdr:cNvPr id="7" name="Imagen 6">
          <a:extLst>
            <a:ext uri="{FF2B5EF4-FFF2-40B4-BE49-F238E27FC236}">
              <a16:creationId xmlns:a16="http://schemas.microsoft.com/office/drawing/2014/main" id="{5BEF9E3D-704E-44D9-BC71-35E548DED017}"/>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8325971" y="448236"/>
          <a:ext cx="962025" cy="1184775"/>
        </a:xfrm>
        <a:prstGeom prst="rect">
          <a:avLst/>
        </a:prstGeom>
      </xdr:spPr>
    </xdr:pic>
    <xdr:clientData/>
  </xdr:twoCellAnchor>
  <xdr:twoCellAnchor editAs="oneCell">
    <xdr:from>
      <xdr:col>19</xdr:col>
      <xdr:colOff>380437</xdr:colOff>
      <xdr:row>2</xdr:row>
      <xdr:rowOff>303927</xdr:rowOff>
    </xdr:from>
    <xdr:to>
      <xdr:col>21</xdr:col>
      <xdr:colOff>96107</xdr:colOff>
      <xdr:row>5</xdr:row>
      <xdr:rowOff>111794</xdr:rowOff>
    </xdr:to>
    <xdr:pic>
      <xdr:nvPicPr>
        <xdr:cNvPr id="8" name="Imagen 7">
          <a:extLst>
            <a:ext uri="{FF2B5EF4-FFF2-40B4-BE49-F238E27FC236}">
              <a16:creationId xmlns:a16="http://schemas.microsoft.com/office/drawing/2014/main" id="{1F2849BC-3CA6-4D7B-8885-F2DF1E2E0E7F}"/>
            </a:ext>
          </a:extLst>
        </xdr:cNvPr>
        <xdr:cNvPicPr>
          <a:picLocks noChangeAspect="1"/>
        </xdr:cNvPicPr>
      </xdr:nvPicPr>
      <xdr:blipFill rotWithShape="1">
        <a:blip xmlns:r="http://schemas.openxmlformats.org/officeDocument/2006/relationships" r:embed="rId4">
          <a:extLst>
            <a:ext uri="{28A0092B-C50C-407E-A947-70E740481C1C}">
              <a14:useLocalDpi xmlns:a14="http://schemas.microsoft.com/office/drawing/2010/main" val="0"/>
            </a:ext>
          </a:extLst>
        </a:blip>
        <a:srcRect t="28000" b="33334"/>
        <a:stretch/>
      </xdr:blipFill>
      <xdr:spPr>
        <a:xfrm>
          <a:off x="13547349" y="673721"/>
          <a:ext cx="1396552" cy="63710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85725</xdr:colOff>
      <xdr:row>2</xdr:row>
      <xdr:rowOff>171450</xdr:rowOff>
    </xdr:from>
    <xdr:to>
      <xdr:col>2</xdr:col>
      <xdr:colOff>228600</xdr:colOff>
      <xdr:row>7</xdr:row>
      <xdr:rowOff>146550</xdr:rowOff>
    </xdr:to>
    <xdr:pic>
      <xdr:nvPicPr>
        <xdr:cNvPr id="4" name="Imagen 3">
          <a:extLst>
            <a:ext uri="{FF2B5EF4-FFF2-40B4-BE49-F238E27FC236}">
              <a16:creationId xmlns:a16="http://schemas.microsoft.com/office/drawing/2014/main" id="{1A74ABB5-AF9D-450E-AB66-1F1EC7CFA28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61950" y="895350"/>
          <a:ext cx="962025" cy="1184775"/>
        </a:xfrm>
        <a:prstGeom prst="rect">
          <a:avLst/>
        </a:prstGeom>
      </xdr:spPr>
    </xdr:pic>
    <xdr:clientData/>
  </xdr:twoCellAnchor>
  <xdr:twoCellAnchor editAs="oneCell">
    <xdr:from>
      <xdr:col>6</xdr:col>
      <xdr:colOff>357465</xdr:colOff>
      <xdr:row>3</xdr:row>
      <xdr:rowOff>90454</xdr:rowOff>
    </xdr:from>
    <xdr:to>
      <xdr:col>8</xdr:col>
      <xdr:colOff>249067</xdr:colOff>
      <xdr:row>6</xdr:row>
      <xdr:rowOff>13181</xdr:rowOff>
    </xdr:to>
    <xdr:pic>
      <xdr:nvPicPr>
        <xdr:cNvPr id="5" name="Imagen 4">
          <a:extLst>
            <a:ext uri="{FF2B5EF4-FFF2-40B4-BE49-F238E27FC236}">
              <a16:creationId xmlns:a16="http://schemas.microsoft.com/office/drawing/2014/main" id="{B62F5693-1CF2-4A9E-BDC9-F56E2E9D13FE}"/>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28000" b="33334"/>
        <a:stretch/>
      </xdr:blipFill>
      <xdr:spPr>
        <a:xfrm>
          <a:off x="4462740" y="1119154"/>
          <a:ext cx="1396552" cy="63710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819150</xdr:colOff>
      <xdr:row>2</xdr:row>
      <xdr:rowOff>0</xdr:rowOff>
    </xdr:from>
    <xdr:to>
      <xdr:col>3</xdr:col>
      <xdr:colOff>104775</xdr:colOff>
      <xdr:row>6</xdr:row>
      <xdr:rowOff>60825</xdr:rowOff>
    </xdr:to>
    <xdr:pic>
      <xdr:nvPicPr>
        <xdr:cNvPr id="9" name="Imagen 8">
          <a:extLst>
            <a:ext uri="{FF2B5EF4-FFF2-40B4-BE49-F238E27FC236}">
              <a16:creationId xmlns:a16="http://schemas.microsoft.com/office/drawing/2014/main" id="{2C5AC657-5500-41D8-B107-DD13A2B7773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57350" y="180975"/>
          <a:ext cx="962025" cy="1184775"/>
        </a:xfrm>
        <a:prstGeom prst="rect">
          <a:avLst/>
        </a:prstGeom>
      </xdr:spPr>
    </xdr:pic>
    <xdr:clientData/>
  </xdr:twoCellAnchor>
  <xdr:twoCellAnchor editAs="oneCell">
    <xdr:from>
      <xdr:col>8</xdr:col>
      <xdr:colOff>243165</xdr:colOff>
      <xdr:row>2</xdr:row>
      <xdr:rowOff>233329</xdr:rowOff>
    </xdr:from>
    <xdr:to>
      <xdr:col>10</xdr:col>
      <xdr:colOff>401467</xdr:colOff>
      <xdr:row>5</xdr:row>
      <xdr:rowOff>13181</xdr:rowOff>
    </xdr:to>
    <xdr:pic>
      <xdr:nvPicPr>
        <xdr:cNvPr id="10" name="Imagen 9">
          <a:extLst>
            <a:ext uri="{FF2B5EF4-FFF2-40B4-BE49-F238E27FC236}">
              <a16:creationId xmlns:a16="http://schemas.microsoft.com/office/drawing/2014/main" id="{96F39DAB-C711-47D5-98BE-235155E08389}"/>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28000" b="33334"/>
        <a:stretch/>
      </xdr:blipFill>
      <xdr:spPr>
        <a:xfrm>
          <a:off x="6948765" y="414304"/>
          <a:ext cx="1396552" cy="63710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67F80B-9462-49D5-9931-35CB3928701B}">
  <dimension ref="B2:V55"/>
  <sheetViews>
    <sheetView tabSelected="1" topLeftCell="E1" zoomScale="85" zoomScaleNormal="85" workbookViewId="0">
      <selection activeCell="Y6" sqref="Y6"/>
    </sheetView>
  </sheetViews>
  <sheetFormatPr baseColWidth="10" defaultRowHeight="14.25" x14ac:dyDescent="0.2"/>
  <cols>
    <col min="1" max="2" width="3.625" customWidth="1"/>
    <col min="11" max="13" width="3.625" customWidth="1"/>
    <col min="22" max="22" width="3.625" customWidth="1"/>
  </cols>
  <sheetData>
    <row r="2" spans="2:22" ht="15" thickBot="1" x14ac:dyDescent="0.25"/>
    <row r="3" spans="2:22" ht="26.25" x14ac:dyDescent="0.2">
      <c r="B3" s="134" t="s">
        <v>104</v>
      </c>
      <c r="C3" s="135"/>
      <c r="D3" s="135"/>
      <c r="E3" s="135"/>
      <c r="F3" s="135"/>
      <c r="G3" s="135"/>
      <c r="H3" s="135"/>
      <c r="I3" s="135"/>
      <c r="J3" s="135"/>
      <c r="K3" s="136"/>
      <c r="M3" s="134" t="s">
        <v>104</v>
      </c>
      <c r="N3" s="135"/>
      <c r="O3" s="135"/>
      <c r="P3" s="135"/>
      <c r="Q3" s="135"/>
      <c r="R3" s="135"/>
      <c r="S3" s="135"/>
      <c r="T3" s="135"/>
      <c r="U3" s="135"/>
      <c r="V3" s="136"/>
    </row>
    <row r="4" spans="2:22" ht="21" x14ac:dyDescent="0.35">
      <c r="B4" s="52"/>
      <c r="C4" s="95" t="s">
        <v>56</v>
      </c>
      <c r="D4" s="95"/>
      <c r="E4" s="95"/>
      <c r="F4" s="95"/>
      <c r="G4" s="95"/>
      <c r="H4" s="95"/>
      <c r="I4" s="95"/>
      <c r="J4" s="95"/>
      <c r="K4" s="53"/>
      <c r="M4" s="52"/>
      <c r="N4" s="95" t="s">
        <v>56</v>
      </c>
      <c r="O4" s="95"/>
      <c r="P4" s="95"/>
      <c r="Q4" s="95"/>
      <c r="R4" s="95"/>
      <c r="S4" s="95"/>
      <c r="T4" s="95"/>
      <c r="U4" s="95"/>
      <c r="V4" s="53"/>
    </row>
    <row r="5" spans="2:22" ht="18" customHeight="1" x14ac:dyDescent="0.25">
      <c r="B5" s="52"/>
      <c r="C5" s="131" t="s">
        <v>102</v>
      </c>
      <c r="D5" s="131"/>
      <c r="E5" s="131"/>
      <c r="F5" s="131"/>
      <c r="G5" s="131"/>
      <c r="H5" s="131"/>
      <c r="I5" s="131"/>
      <c r="J5" s="131"/>
      <c r="K5" s="53"/>
      <c r="M5" s="52"/>
      <c r="N5" s="132" t="s">
        <v>103</v>
      </c>
      <c r="O5" s="132"/>
      <c r="P5" s="132"/>
      <c r="Q5" s="132"/>
      <c r="R5" s="132"/>
      <c r="S5" s="132"/>
      <c r="T5" s="132"/>
      <c r="U5" s="132"/>
      <c r="V5" s="53"/>
    </row>
    <row r="6" spans="2:22" ht="21" x14ac:dyDescent="0.35">
      <c r="B6" s="52"/>
      <c r="C6" s="71"/>
      <c r="D6" s="71"/>
      <c r="E6" s="71"/>
      <c r="F6" s="71"/>
      <c r="G6" s="71"/>
      <c r="H6" s="71"/>
      <c r="I6" s="71"/>
      <c r="J6" s="71"/>
      <c r="K6" s="53"/>
      <c r="M6" s="52"/>
      <c r="N6" s="133"/>
      <c r="O6" s="133"/>
      <c r="P6" s="133"/>
      <c r="Q6" s="133"/>
      <c r="R6" s="133"/>
      <c r="S6" s="133"/>
      <c r="T6" s="133"/>
      <c r="U6" s="133"/>
      <c r="V6" s="53"/>
    </row>
    <row r="7" spans="2:22" x14ac:dyDescent="0.2">
      <c r="B7" s="52"/>
      <c r="C7" s="54"/>
      <c r="D7" s="54"/>
      <c r="E7" s="54"/>
      <c r="F7" s="54"/>
      <c r="G7" s="54"/>
      <c r="H7" s="54"/>
      <c r="I7" s="54"/>
      <c r="J7" s="54"/>
      <c r="K7" s="53"/>
      <c r="M7" s="52"/>
      <c r="N7" s="54"/>
      <c r="O7" s="54"/>
      <c r="P7" s="54"/>
      <c r="Q7" s="54"/>
      <c r="R7" s="54"/>
      <c r="S7" s="54"/>
      <c r="T7" s="54"/>
      <c r="U7" s="54"/>
      <c r="V7" s="53"/>
    </row>
    <row r="8" spans="2:22" x14ac:dyDescent="0.2">
      <c r="B8" s="52"/>
      <c r="C8" s="54"/>
      <c r="D8" s="54"/>
      <c r="E8" s="54"/>
      <c r="F8" s="54"/>
      <c r="G8" s="54"/>
      <c r="H8" s="54"/>
      <c r="I8" s="54"/>
      <c r="J8" s="54"/>
      <c r="K8" s="53"/>
      <c r="M8" s="52"/>
      <c r="N8" s="54"/>
      <c r="O8" s="54"/>
      <c r="P8" s="54"/>
      <c r="Q8" s="54"/>
      <c r="R8" s="54"/>
      <c r="S8" s="54"/>
      <c r="T8" s="54"/>
      <c r="U8" s="54"/>
      <c r="V8" s="53"/>
    </row>
    <row r="9" spans="2:22" ht="15" x14ac:dyDescent="0.25">
      <c r="B9" s="52"/>
      <c r="C9" s="55" t="s">
        <v>91</v>
      </c>
      <c r="D9" s="54"/>
      <c r="E9" s="54"/>
      <c r="F9" s="54"/>
      <c r="G9" s="54"/>
      <c r="H9" s="54"/>
      <c r="I9" s="54"/>
      <c r="J9" s="54"/>
      <c r="K9" s="53"/>
      <c r="M9" s="52"/>
      <c r="N9" s="54"/>
      <c r="O9" s="54"/>
      <c r="P9" s="54"/>
      <c r="Q9" s="54"/>
      <c r="R9" s="54"/>
      <c r="S9" s="54"/>
      <c r="T9" s="54"/>
      <c r="U9" s="54"/>
      <c r="V9" s="53"/>
    </row>
    <row r="10" spans="2:22" x14ac:dyDescent="0.2">
      <c r="B10" s="52"/>
      <c r="C10" s="83" t="s">
        <v>92</v>
      </c>
      <c r="D10" s="83"/>
      <c r="E10" s="83"/>
      <c r="F10" s="83"/>
      <c r="G10" s="83"/>
      <c r="H10" s="83"/>
      <c r="I10" s="83"/>
      <c r="J10" s="83"/>
      <c r="K10" s="53"/>
      <c r="M10" s="52"/>
      <c r="N10" s="54"/>
      <c r="O10" s="54"/>
      <c r="P10" s="54"/>
      <c r="Q10" s="54"/>
      <c r="R10" s="54"/>
      <c r="S10" s="54"/>
      <c r="T10" s="54"/>
      <c r="U10" s="54"/>
      <c r="V10" s="53"/>
    </row>
    <row r="11" spans="2:22" x14ac:dyDescent="0.2">
      <c r="B11" s="52"/>
      <c r="C11" s="83"/>
      <c r="D11" s="83"/>
      <c r="E11" s="83"/>
      <c r="F11" s="83"/>
      <c r="G11" s="83"/>
      <c r="H11" s="83"/>
      <c r="I11" s="83"/>
      <c r="J11" s="83"/>
      <c r="K11" s="53"/>
      <c r="M11" s="52"/>
      <c r="N11" s="54"/>
      <c r="O11" s="54"/>
      <c r="P11" s="54"/>
      <c r="Q11" s="54"/>
      <c r="R11" s="54"/>
      <c r="S11" s="54"/>
      <c r="T11" s="54"/>
      <c r="U11" s="54"/>
      <c r="V11" s="53"/>
    </row>
    <row r="12" spans="2:22" ht="5.0999999999999996" customHeight="1" x14ac:dyDescent="0.2">
      <c r="B12" s="52"/>
      <c r="C12" s="56"/>
      <c r="D12" s="56"/>
      <c r="E12" s="56"/>
      <c r="F12" s="56"/>
      <c r="G12" s="56"/>
      <c r="H12" s="56"/>
      <c r="I12" s="56"/>
      <c r="J12" s="56"/>
      <c r="K12" s="53"/>
      <c r="M12" s="52"/>
      <c r="N12" s="54"/>
      <c r="O12" s="54"/>
      <c r="P12" s="54"/>
      <c r="Q12" s="54"/>
      <c r="R12" s="54"/>
      <c r="S12" s="54"/>
      <c r="T12" s="54"/>
      <c r="U12" s="54"/>
      <c r="V12" s="53"/>
    </row>
    <row r="13" spans="2:22" ht="15" x14ac:dyDescent="0.25">
      <c r="B13" s="52"/>
      <c r="C13" s="55" t="s">
        <v>87</v>
      </c>
      <c r="D13" s="54"/>
      <c r="E13" s="54"/>
      <c r="F13" s="54"/>
      <c r="G13" s="54"/>
      <c r="H13" s="54"/>
      <c r="I13" s="54"/>
      <c r="J13" s="54"/>
      <c r="K13" s="53"/>
      <c r="M13" s="52"/>
      <c r="N13" s="54"/>
      <c r="O13" s="54"/>
      <c r="P13" s="54"/>
      <c r="Q13" s="54"/>
      <c r="R13" s="54"/>
      <c r="S13" s="54"/>
      <c r="T13" s="54"/>
      <c r="U13" s="54"/>
      <c r="V13" s="53"/>
    </row>
    <row r="14" spans="2:22" x14ac:dyDescent="0.2">
      <c r="B14" s="52"/>
      <c r="C14" s="83" t="s">
        <v>93</v>
      </c>
      <c r="D14" s="83"/>
      <c r="E14" s="83"/>
      <c r="F14" s="83"/>
      <c r="G14" s="83"/>
      <c r="H14" s="83"/>
      <c r="I14" s="83"/>
      <c r="J14" s="83"/>
      <c r="K14" s="53"/>
      <c r="M14" s="52"/>
      <c r="N14" s="54"/>
      <c r="O14" s="54"/>
      <c r="P14" s="54"/>
      <c r="Q14" s="54"/>
      <c r="R14" s="54"/>
      <c r="S14" s="54"/>
      <c r="T14" s="54"/>
      <c r="U14" s="54"/>
      <c r="V14" s="53"/>
    </row>
    <row r="15" spans="2:22" x14ac:dyDescent="0.2">
      <c r="B15" s="52"/>
      <c r="C15" s="83"/>
      <c r="D15" s="83"/>
      <c r="E15" s="83"/>
      <c r="F15" s="83"/>
      <c r="G15" s="83"/>
      <c r="H15" s="83"/>
      <c r="I15" s="83"/>
      <c r="J15" s="83"/>
      <c r="K15" s="53"/>
      <c r="M15" s="52"/>
      <c r="N15" s="54"/>
      <c r="O15" s="54"/>
      <c r="P15" s="54"/>
      <c r="Q15" s="54"/>
      <c r="R15" s="54"/>
      <c r="S15" s="54"/>
      <c r="T15" s="54"/>
      <c r="U15" s="54"/>
      <c r="V15" s="53"/>
    </row>
    <row r="16" spans="2:22" ht="5.0999999999999996" customHeight="1" x14ac:dyDescent="0.2">
      <c r="B16" s="52"/>
      <c r="C16" s="54"/>
      <c r="D16" s="54"/>
      <c r="E16" s="54"/>
      <c r="F16" s="54"/>
      <c r="G16" s="54"/>
      <c r="H16" s="54"/>
      <c r="I16" s="54"/>
      <c r="J16" s="54"/>
      <c r="K16" s="53"/>
      <c r="M16" s="52"/>
      <c r="N16" s="54"/>
      <c r="O16" s="54"/>
      <c r="P16" s="54"/>
      <c r="Q16" s="54"/>
      <c r="R16" s="54"/>
      <c r="S16" s="54"/>
      <c r="T16" s="54"/>
      <c r="U16" s="54"/>
      <c r="V16" s="53"/>
    </row>
    <row r="17" spans="2:22" ht="15" x14ac:dyDescent="0.25">
      <c r="B17" s="52"/>
      <c r="C17" s="55" t="s">
        <v>88</v>
      </c>
      <c r="D17" s="54"/>
      <c r="E17" s="54"/>
      <c r="F17" s="54"/>
      <c r="G17" s="54"/>
      <c r="H17" s="54"/>
      <c r="I17" s="54"/>
      <c r="J17" s="54"/>
      <c r="K17" s="53"/>
      <c r="M17" s="52"/>
      <c r="N17" s="54"/>
      <c r="O17" s="54"/>
      <c r="P17" s="54"/>
      <c r="Q17" s="54"/>
      <c r="R17" s="54"/>
      <c r="S17" s="54"/>
      <c r="T17" s="54"/>
      <c r="U17" s="54"/>
      <c r="V17" s="53"/>
    </row>
    <row r="18" spans="2:22" ht="14.25" customHeight="1" x14ac:dyDescent="0.2">
      <c r="B18" s="52"/>
      <c r="C18" s="85" t="s">
        <v>94</v>
      </c>
      <c r="D18" s="85"/>
      <c r="E18" s="85"/>
      <c r="F18" s="85"/>
      <c r="G18" s="85"/>
      <c r="H18" s="85"/>
      <c r="I18" s="85"/>
      <c r="J18" s="85"/>
      <c r="K18" s="53"/>
      <c r="M18" s="52"/>
      <c r="N18" s="54"/>
      <c r="O18" s="54"/>
      <c r="P18" s="54"/>
      <c r="Q18" s="54"/>
      <c r="R18" s="54"/>
      <c r="S18" s="54"/>
      <c r="T18" s="54"/>
      <c r="U18" s="54"/>
      <c r="V18" s="53"/>
    </row>
    <row r="19" spans="2:22" ht="14.25" customHeight="1" x14ac:dyDescent="0.2">
      <c r="B19" s="52"/>
      <c r="C19" s="85"/>
      <c r="D19" s="85"/>
      <c r="E19" s="85"/>
      <c r="F19" s="85"/>
      <c r="G19" s="85"/>
      <c r="H19" s="85"/>
      <c r="I19" s="85"/>
      <c r="J19" s="85"/>
      <c r="K19" s="53"/>
      <c r="M19" s="52"/>
      <c r="N19" s="54"/>
      <c r="O19" s="54"/>
      <c r="P19" s="54"/>
      <c r="Q19" s="54"/>
      <c r="R19" s="54"/>
      <c r="S19" s="54"/>
      <c r="T19" s="54"/>
      <c r="U19" s="54"/>
      <c r="V19" s="53"/>
    </row>
    <row r="20" spans="2:22" x14ac:dyDescent="0.2">
      <c r="B20" s="52"/>
      <c r="C20" s="85"/>
      <c r="D20" s="85"/>
      <c r="E20" s="85"/>
      <c r="F20" s="85"/>
      <c r="G20" s="85"/>
      <c r="H20" s="85"/>
      <c r="I20" s="85"/>
      <c r="J20" s="85"/>
      <c r="K20" s="53"/>
      <c r="M20" s="52"/>
      <c r="N20" s="54"/>
      <c r="O20" s="54"/>
      <c r="P20" s="54"/>
      <c r="Q20" s="54"/>
      <c r="R20" s="54"/>
      <c r="S20" s="54"/>
      <c r="T20" s="54"/>
      <c r="U20" s="54"/>
      <c r="V20" s="53"/>
    </row>
    <row r="21" spans="2:22" x14ac:dyDescent="0.2">
      <c r="B21" s="52"/>
      <c r="C21" s="85"/>
      <c r="D21" s="85"/>
      <c r="E21" s="85"/>
      <c r="F21" s="85"/>
      <c r="G21" s="85"/>
      <c r="H21" s="85"/>
      <c r="I21" s="85"/>
      <c r="J21" s="85"/>
      <c r="K21" s="53"/>
      <c r="M21" s="52"/>
      <c r="N21" s="54"/>
      <c r="O21" s="54"/>
      <c r="P21" s="54"/>
      <c r="Q21" s="54"/>
      <c r="R21" s="54"/>
      <c r="S21" s="54"/>
      <c r="T21" s="54"/>
      <c r="U21" s="54"/>
      <c r="V21" s="53"/>
    </row>
    <row r="22" spans="2:22" x14ac:dyDescent="0.2">
      <c r="B22" s="52"/>
      <c r="C22" s="85"/>
      <c r="D22" s="85"/>
      <c r="E22" s="85"/>
      <c r="F22" s="85"/>
      <c r="G22" s="85"/>
      <c r="H22" s="85"/>
      <c r="I22" s="85"/>
      <c r="J22" s="85"/>
      <c r="K22" s="53"/>
      <c r="M22" s="52"/>
      <c r="N22" s="54"/>
      <c r="O22" s="54"/>
      <c r="P22" s="54"/>
      <c r="Q22" s="54"/>
      <c r="R22" s="54"/>
      <c r="S22" s="54"/>
      <c r="T22" s="54"/>
      <c r="U22" s="54"/>
      <c r="V22" s="53"/>
    </row>
    <row r="23" spans="2:22" x14ac:dyDescent="0.2">
      <c r="B23" s="52"/>
      <c r="C23" s="85" t="s">
        <v>95</v>
      </c>
      <c r="D23" s="85"/>
      <c r="E23" s="85"/>
      <c r="F23" s="85"/>
      <c r="G23" s="85"/>
      <c r="H23" s="85"/>
      <c r="I23" s="85"/>
      <c r="J23" s="85"/>
      <c r="K23" s="53"/>
      <c r="M23" s="52"/>
      <c r="N23" s="54"/>
      <c r="O23" s="54"/>
      <c r="P23" s="54"/>
      <c r="Q23" s="54"/>
      <c r="R23" s="54"/>
      <c r="S23" s="54"/>
      <c r="T23" s="54"/>
      <c r="U23" s="54"/>
      <c r="V23" s="53"/>
    </row>
    <row r="24" spans="2:22" x14ac:dyDescent="0.2">
      <c r="B24" s="52"/>
      <c r="C24" s="57"/>
      <c r="D24" s="57"/>
      <c r="E24" s="57"/>
      <c r="F24" s="57"/>
      <c r="G24" s="57"/>
      <c r="H24" s="57"/>
      <c r="I24" s="57"/>
      <c r="J24" s="57"/>
      <c r="K24" s="53"/>
      <c r="M24" s="52"/>
      <c r="N24" s="54"/>
      <c r="O24" s="54"/>
      <c r="P24" s="54"/>
      <c r="Q24" s="54"/>
      <c r="R24" s="54"/>
      <c r="S24" s="54"/>
      <c r="T24" s="54"/>
      <c r="U24" s="54"/>
      <c r="V24" s="53"/>
    </row>
    <row r="25" spans="2:22" x14ac:dyDescent="0.2">
      <c r="B25" s="52"/>
      <c r="C25" s="54"/>
      <c r="D25" s="54"/>
      <c r="E25" s="54"/>
      <c r="F25" s="54"/>
      <c r="G25" s="54"/>
      <c r="H25" s="54"/>
      <c r="I25" s="54"/>
      <c r="J25" s="54"/>
      <c r="K25" s="53"/>
      <c r="M25" s="52"/>
      <c r="N25" s="54"/>
      <c r="O25" s="54"/>
      <c r="P25" s="54"/>
      <c r="Q25" s="54"/>
      <c r="R25" s="54"/>
      <c r="S25" s="54"/>
      <c r="T25" s="54"/>
      <c r="U25" s="54"/>
      <c r="V25" s="53"/>
    </row>
    <row r="26" spans="2:22" x14ac:dyDescent="0.2">
      <c r="B26" s="52"/>
      <c r="C26" s="54"/>
      <c r="D26" s="54"/>
      <c r="E26" s="54"/>
      <c r="F26" s="54"/>
      <c r="G26" s="54"/>
      <c r="H26" s="54"/>
      <c r="I26" s="54"/>
      <c r="J26" s="54"/>
      <c r="K26" s="53"/>
      <c r="M26" s="52"/>
      <c r="N26" s="54"/>
      <c r="O26" s="54"/>
      <c r="P26" s="54"/>
      <c r="Q26" s="54"/>
      <c r="R26" s="54"/>
      <c r="S26" s="54"/>
      <c r="T26" s="54"/>
      <c r="U26" s="54"/>
      <c r="V26" s="53"/>
    </row>
    <row r="27" spans="2:22" x14ac:dyDescent="0.2">
      <c r="B27" s="52"/>
      <c r="C27" s="54"/>
      <c r="D27" s="54"/>
      <c r="E27" s="54"/>
      <c r="F27" s="54"/>
      <c r="G27" s="54"/>
      <c r="H27" s="54"/>
      <c r="I27" s="54"/>
      <c r="J27" s="54"/>
      <c r="K27" s="53"/>
      <c r="M27" s="52"/>
      <c r="N27" s="54"/>
      <c r="O27" s="54"/>
      <c r="P27" s="54"/>
      <c r="Q27" s="54"/>
      <c r="R27" s="54"/>
      <c r="S27" s="54"/>
      <c r="T27" s="54"/>
      <c r="U27" s="54"/>
      <c r="V27" s="53"/>
    </row>
    <row r="28" spans="2:22" x14ac:dyDescent="0.2">
      <c r="B28" s="52"/>
      <c r="C28" s="54"/>
      <c r="D28" s="54"/>
      <c r="E28" s="54"/>
      <c r="F28" s="54"/>
      <c r="G28" s="54"/>
      <c r="H28" s="54"/>
      <c r="I28" s="54"/>
      <c r="J28" s="54"/>
      <c r="K28" s="53"/>
      <c r="M28" s="52"/>
      <c r="N28" s="54"/>
      <c r="O28" s="54"/>
      <c r="P28" s="54"/>
      <c r="Q28" s="54"/>
      <c r="R28" s="54"/>
      <c r="S28" s="54"/>
      <c r="T28" s="54"/>
      <c r="U28" s="54"/>
      <c r="V28" s="53"/>
    </row>
    <row r="29" spans="2:22" x14ac:dyDescent="0.2">
      <c r="B29" s="52"/>
      <c r="C29" s="54"/>
      <c r="D29" s="54"/>
      <c r="E29" s="54"/>
      <c r="F29" s="54"/>
      <c r="G29" s="54"/>
      <c r="H29" s="54"/>
      <c r="I29" s="54"/>
      <c r="J29" s="54"/>
      <c r="K29" s="53"/>
      <c r="M29" s="52"/>
      <c r="N29" s="54"/>
      <c r="O29" s="54"/>
      <c r="P29" s="54"/>
      <c r="Q29" s="54"/>
      <c r="R29" s="54"/>
      <c r="S29" s="54"/>
      <c r="T29" s="54"/>
      <c r="U29" s="54"/>
      <c r="V29" s="53"/>
    </row>
    <row r="30" spans="2:22" x14ac:dyDescent="0.2">
      <c r="B30" s="52"/>
      <c r="C30" s="54"/>
      <c r="D30" s="54"/>
      <c r="E30" s="54"/>
      <c r="F30" s="54"/>
      <c r="G30" s="54"/>
      <c r="H30" s="54"/>
      <c r="I30" s="54"/>
      <c r="J30" s="54"/>
      <c r="K30" s="53"/>
      <c r="M30" s="52"/>
      <c r="N30" s="54"/>
      <c r="O30" s="54"/>
      <c r="P30" s="54"/>
      <c r="Q30" s="54"/>
      <c r="R30" s="54"/>
      <c r="S30" s="54"/>
      <c r="T30" s="54"/>
      <c r="U30" s="54"/>
      <c r="V30" s="53"/>
    </row>
    <row r="31" spans="2:22" ht="14.25" customHeight="1" x14ac:dyDescent="0.2">
      <c r="B31" s="52"/>
      <c r="C31" s="83" t="s">
        <v>96</v>
      </c>
      <c r="D31" s="83"/>
      <c r="E31" s="83"/>
      <c r="F31" s="83"/>
      <c r="G31" s="83"/>
      <c r="H31" s="83"/>
      <c r="I31" s="83"/>
      <c r="J31" s="83"/>
      <c r="K31" s="53"/>
      <c r="M31" s="52"/>
      <c r="N31" s="82" t="s">
        <v>69</v>
      </c>
      <c r="O31" s="81" t="s">
        <v>15</v>
      </c>
      <c r="P31" s="81"/>
      <c r="Q31" s="81"/>
      <c r="R31" s="81"/>
      <c r="S31" s="81"/>
      <c r="T31" s="81"/>
      <c r="U31" s="81"/>
      <c r="V31" s="53"/>
    </row>
    <row r="32" spans="2:22" ht="15" customHeight="1" x14ac:dyDescent="0.2">
      <c r="B32" s="52"/>
      <c r="C32" s="83"/>
      <c r="D32" s="83"/>
      <c r="E32" s="83"/>
      <c r="F32" s="83"/>
      <c r="G32" s="83"/>
      <c r="H32" s="83"/>
      <c r="I32" s="83"/>
      <c r="J32" s="83"/>
      <c r="K32" s="53"/>
      <c r="M32" s="52"/>
      <c r="N32" s="82"/>
      <c r="O32" s="81"/>
      <c r="P32" s="81"/>
      <c r="Q32" s="81"/>
      <c r="R32" s="81"/>
      <c r="S32" s="81"/>
      <c r="T32" s="81"/>
      <c r="U32" s="81"/>
      <c r="V32" s="53"/>
    </row>
    <row r="33" spans="2:22" x14ac:dyDescent="0.2">
      <c r="B33" s="52"/>
      <c r="C33" s="83"/>
      <c r="D33" s="83"/>
      <c r="E33" s="83"/>
      <c r="F33" s="83"/>
      <c r="G33" s="83"/>
      <c r="H33" s="83"/>
      <c r="I33" s="83"/>
      <c r="J33" s="83"/>
      <c r="K33" s="53"/>
      <c r="M33" s="52"/>
      <c r="N33" s="54"/>
      <c r="O33" s="54"/>
      <c r="P33" s="54"/>
      <c r="Q33" s="54"/>
      <c r="R33" s="54"/>
      <c r="S33" s="54"/>
      <c r="T33" s="54"/>
      <c r="U33" s="54"/>
      <c r="V33" s="53"/>
    </row>
    <row r="34" spans="2:22" x14ac:dyDescent="0.2">
      <c r="B34" s="52"/>
      <c r="C34" s="54"/>
      <c r="D34" s="54"/>
      <c r="E34" s="54"/>
      <c r="F34" s="54"/>
      <c r="G34" s="54"/>
      <c r="H34" s="54"/>
      <c r="I34" s="54"/>
      <c r="J34" s="54"/>
      <c r="K34" s="53"/>
      <c r="M34" s="52"/>
      <c r="N34" s="54"/>
      <c r="O34" s="54"/>
      <c r="P34" s="54"/>
      <c r="Q34" s="54"/>
      <c r="R34" s="54"/>
      <c r="S34" s="54"/>
      <c r="T34" s="54"/>
      <c r="U34" s="54"/>
      <c r="V34" s="53"/>
    </row>
    <row r="35" spans="2:22" x14ac:dyDescent="0.2">
      <c r="B35" s="52"/>
      <c r="C35" s="54" t="s">
        <v>97</v>
      </c>
      <c r="D35" s="54"/>
      <c r="E35" s="54"/>
      <c r="F35" s="54"/>
      <c r="G35" s="54"/>
      <c r="H35" s="54"/>
      <c r="I35" s="54"/>
      <c r="J35" s="54"/>
      <c r="K35" s="53"/>
      <c r="M35" s="52"/>
      <c r="N35" s="54"/>
      <c r="O35" s="54"/>
      <c r="P35" s="54"/>
      <c r="Q35" s="54"/>
      <c r="R35" s="54"/>
      <c r="S35" s="54"/>
      <c r="T35" s="54"/>
      <c r="U35" s="54"/>
      <c r="V35" s="53"/>
    </row>
    <row r="36" spans="2:22" x14ac:dyDescent="0.2">
      <c r="B36" s="52"/>
      <c r="C36" s="54"/>
      <c r="D36" s="54"/>
      <c r="E36" s="54"/>
      <c r="F36" s="54"/>
      <c r="G36" s="54"/>
      <c r="H36" s="54"/>
      <c r="I36" s="54"/>
      <c r="J36" s="54"/>
      <c r="K36" s="53"/>
      <c r="M36" s="52"/>
      <c r="N36" s="54"/>
      <c r="O36" s="54"/>
      <c r="P36" s="54"/>
      <c r="Q36" s="54"/>
      <c r="R36" s="54"/>
      <c r="S36" s="54"/>
      <c r="T36" s="54"/>
      <c r="U36" s="54"/>
      <c r="V36" s="53"/>
    </row>
    <row r="37" spans="2:22" x14ac:dyDescent="0.2">
      <c r="B37" s="52"/>
      <c r="C37" s="54" t="s">
        <v>99</v>
      </c>
      <c r="D37" s="54"/>
      <c r="E37" s="54"/>
      <c r="F37" s="54"/>
      <c r="G37" s="54"/>
      <c r="H37" s="54"/>
      <c r="I37" s="54"/>
      <c r="J37" s="54"/>
      <c r="K37" s="53"/>
      <c r="M37" s="52"/>
      <c r="N37" s="54"/>
      <c r="O37" s="54"/>
      <c r="P37" s="54"/>
      <c r="Q37" s="54"/>
      <c r="R37" s="54"/>
      <c r="S37" s="54"/>
      <c r="T37" s="54"/>
      <c r="U37" s="54"/>
      <c r="V37" s="53"/>
    </row>
    <row r="38" spans="2:22" x14ac:dyDescent="0.2">
      <c r="B38" s="52"/>
      <c r="C38" s="54"/>
      <c r="D38" s="54"/>
      <c r="E38" s="54"/>
      <c r="F38" s="54"/>
      <c r="G38" s="54"/>
      <c r="H38" s="54"/>
      <c r="I38" s="54"/>
      <c r="J38" s="54"/>
      <c r="K38" s="53"/>
      <c r="M38" s="52"/>
      <c r="N38" s="54"/>
      <c r="O38" s="54"/>
      <c r="P38" s="54"/>
      <c r="Q38" s="54"/>
      <c r="R38" s="54"/>
      <c r="S38" s="54"/>
      <c r="T38" s="54"/>
      <c r="U38" s="54"/>
      <c r="V38" s="53"/>
    </row>
    <row r="39" spans="2:22" x14ac:dyDescent="0.2">
      <c r="B39" s="52"/>
      <c r="C39" s="79" t="s">
        <v>98</v>
      </c>
      <c r="D39" s="79"/>
      <c r="E39" s="79"/>
      <c r="F39" s="79"/>
      <c r="G39" s="79"/>
      <c r="H39" s="79"/>
      <c r="I39" s="79"/>
      <c r="J39" s="79"/>
      <c r="K39" s="53"/>
      <c r="M39" s="52"/>
      <c r="N39" s="54"/>
      <c r="O39" s="54"/>
      <c r="P39" s="54"/>
      <c r="Q39" s="54"/>
      <c r="R39" s="54"/>
      <c r="S39" s="54"/>
      <c r="T39" s="54"/>
      <c r="U39" s="54"/>
      <c r="V39" s="53"/>
    </row>
    <row r="40" spans="2:22" x14ac:dyDescent="0.2">
      <c r="B40" s="52"/>
      <c r="C40" s="79"/>
      <c r="D40" s="79"/>
      <c r="E40" s="79"/>
      <c r="F40" s="79"/>
      <c r="G40" s="79"/>
      <c r="H40" s="79"/>
      <c r="I40" s="79"/>
      <c r="J40" s="79"/>
      <c r="K40" s="53"/>
      <c r="M40" s="52"/>
      <c r="N40" s="54"/>
      <c r="O40" s="54"/>
      <c r="P40" s="54"/>
      <c r="Q40" s="54"/>
      <c r="R40" s="54"/>
      <c r="S40" s="54"/>
      <c r="T40" s="54"/>
      <c r="U40" s="54"/>
      <c r="V40" s="53"/>
    </row>
    <row r="41" spans="2:22" x14ac:dyDescent="0.2">
      <c r="B41" s="52"/>
      <c r="C41" s="79"/>
      <c r="D41" s="79"/>
      <c r="E41" s="79"/>
      <c r="F41" s="79"/>
      <c r="G41" s="79"/>
      <c r="H41" s="79"/>
      <c r="I41" s="79"/>
      <c r="J41" s="79"/>
      <c r="K41" s="53"/>
      <c r="M41" s="52"/>
      <c r="N41" s="54"/>
      <c r="O41" s="54"/>
      <c r="P41" s="54"/>
      <c r="Q41" s="54"/>
      <c r="R41" s="54"/>
      <c r="S41" s="54"/>
      <c r="T41" s="54"/>
      <c r="U41" s="54"/>
      <c r="V41" s="53"/>
    </row>
    <row r="42" spans="2:22" x14ac:dyDescent="0.2">
      <c r="B42" s="52"/>
      <c r="C42" s="79"/>
      <c r="D42" s="79"/>
      <c r="E42" s="79"/>
      <c r="F42" s="79"/>
      <c r="G42" s="79"/>
      <c r="H42" s="79"/>
      <c r="I42" s="79"/>
      <c r="J42" s="79"/>
      <c r="K42" s="53"/>
      <c r="M42" s="52"/>
      <c r="N42" s="54"/>
      <c r="O42" s="54"/>
      <c r="P42" s="54"/>
      <c r="Q42" s="54"/>
      <c r="R42" s="54"/>
      <c r="S42" s="54"/>
      <c r="T42" s="54"/>
      <c r="U42" s="54"/>
      <c r="V42" s="53"/>
    </row>
    <row r="43" spans="2:22" x14ac:dyDescent="0.2">
      <c r="B43" s="52"/>
      <c r="C43" s="79"/>
      <c r="D43" s="79"/>
      <c r="E43" s="79"/>
      <c r="F43" s="79"/>
      <c r="G43" s="79"/>
      <c r="H43" s="79"/>
      <c r="I43" s="79"/>
      <c r="J43" s="79"/>
      <c r="K43" s="53"/>
      <c r="M43" s="52"/>
      <c r="N43" s="54"/>
      <c r="O43" s="54"/>
      <c r="P43" s="54"/>
      <c r="Q43" s="54"/>
      <c r="R43" s="54"/>
      <c r="S43" s="54"/>
      <c r="T43" s="54"/>
      <c r="U43" s="54"/>
      <c r="V43" s="53"/>
    </row>
    <row r="44" spans="2:22" x14ac:dyDescent="0.2">
      <c r="B44" s="52"/>
      <c r="C44" s="54"/>
      <c r="D44" s="54"/>
      <c r="E44" s="54"/>
      <c r="F44" s="54"/>
      <c r="G44" s="54"/>
      <c r="H44" s="54"/>
      <c r="I44" s="54"/>
      <c r="J44" s="54"/>
      <c r="K44" s="53"/>
      <c r="M44" s="52"/>
      <c r="N44" s="54"/>
      <c r="O44" s="54"/>
      <c r="P44" s="54"/>
      <c r="Q44" s="54"/>
      <c r="R44" s="54"/>
      <c r="S44" s="54"/>
      <c r="T44" s="54"/>
      <c r="U44" s="54"/>
      <c r="V44" s="53"/>
    </row>
    <row r="45" spans="2:22" ht="14.25" customHeight="1" x14ac:dyDescent="0.2">
      <c r="B45" s="52"/>
      <c r="C45" s="84" t="s">
        <v>89</v>
      </c>
      <c r="D45" s="84"/>
      <c r="E45" s="84"/>
      <c r="F45" s="84"/>
      <c r="G45" s="84"/>
      <c r="H45" s="84"/>
      <c r="I45" s="84"/>
      <c r="J45" s="84"/>
      <c r="K45" s="53"/>
      <c r="M45" s="52"/>
      <c r="N45" s="54"/>
      <c r="O45" s="54"/>
      <c r="P45" s="54"/>
      <c r="Q45" s="54"/>
      <c r="R45" s="54"/>
      <c r="S45" s="54"/>
      <c r="T45" s="54"/>
      <c r="U45" s="54"/>
      <c r="V45" s="53"/>
    </row>
    <row r="46" spans="2:22" ht="14.25" customHeight="1" x14ac:dyDescent="0.2">
      <c r="B46" s="52"/>
      <c r="C46" s="79" t="s">
        <v>100</v>
      </c>
      <c r="D46" s="79"/>
      <c r="E46" s="79"/>
      <c r="F46" s="79"/>
      <c r="G46" s="79"/>
      <c r="H46" s="79"/>
      <c r="I46" s="79"/>
      <c r="J46" s="79"/>
      <c r="K46" s="53"/>
      <c r="M46" s="52"/>
      <c r="N46" s="54"/>
      <c r="O46" s="54"/>
      <c r="P46" s="54"/>
      <c r="Q46" s="54"/>
      <c r="R46" s="54"/>
      <c r="S46" s="54"/>
      <c r="T46" s="54"/>
      <c r="U46" s="54"/>
      <c r="V46" s="53"/>
    </row>
    <row r="47" spans="2:22" x14ac:dyDescent="0.2">
      <c r="B47" s="52"/>
      <c r="C47" s="79"/>
      <c r="D47" s="79"/>
      <c r="E47" s="79"/>
      <c r="F47" s="79"/>
      <c r="G47" s="79"/>
      <c r="H47" s="79"/>
      <c r="I47" s="79"/>
      <c r="J47" s="79"/>
      <c r="K47" s="53"/>
      <c r="M47" s="52"/>
      <c r="N47" s="54"/>
      <c r="O47" s="54"/>
      <c r="P47" s="54"/>
      <c r="Q47" s="54"/>
      <c r="R47" s="54"/>
      <c r="S47" s="54"/>
      <c r="T47" s="54"/>
      <c r="U47" s="54"/>
      <c r="V47" s="53"/>
    </row>
    <row r="48" spans="2:22" x14ac:dyDescent="0.2">
      <c r="B48" s="52"/>
      <c r="C48" s="79"/>
      <c r="D48" s="79"/>
      <c r="E48" s="79"/>
      <c r="F48" s="79"/>
      <c r="G48" s="79"/>
      <c r="H48" s="79"/>
      <c r="I48" s="79"/>
      <c r="J48" s="79"/>
      <c r="K48" s="53"/>
      <c r="M48" s="52"/>
      <c r="N48" s="54"/>
      <c r="O48" s="54"/>
      <c r="P48" s="54"/>
      <c r="Q48" s="54"/>
      <c r="R48" s="54"/>
      <c r="S48" s="54"/>
      <c r="T48" s="54"/>
      <c r="U48" s="54"/>
      <c r="V48" s="53"/>
    </row>
    <row r="49" spans="2:22" x14ac:dyDescent="0.2">
      <c r="B49" s="52"/>
      <c r="C49" s="54"/>
      <c r="D49" s="54"/>
      <c r="E49" s="54"/>
      <c r="F49" s="54"/>
      <c r="G49" s="54"/>
      <c r="H49" s="54"/>
      <c r="I49" s="54"/>
      <c r="J49" s="54"/>
      <c r="K49" s="53"/>
      <c r="M49" s="52"/>
      <c r="N49" s="54"/>
      <c r="O49" s="54"/>
      <c r="P49" s="54"/>
      <c r="Q49" s="54"/>
      <c r="R49" s="54"/>
      <c r="S49" s="54"/>
      <c r="T49" s="54"/>
      <c r="U49" s="54"/>
      <c r="V49" s="53"/>
    </row>
    <row r="50" spans="2:22" x14ac:dyDescent="0.2">
      <c r="B50" s="52"/>
      <c r="C50" s="54"/>
      <c r="D50" s="54"/>
      <c r="E50" s="54"/>
      <c r="F50" s="54"/>
      <c r="G50" s="54"/>
      <c r="H50" s="54"/>
      <c r="I50" s="54"/>
      <c r="J50" s="54"/>
      <c r="K50" s="53"/>
      <c r="M50" s="52"/>
      <c r="N50" s="54"/>
      <c r="O50" s="54"/>
      <c r="P50" s="54"/>
      <c r="Q50" s="54"/>
      <c r="R50" s="54"/>
      <c r="S50" s="54"/>
      <c r="T50" s="54"/>
      <c r="U50" s="54"/>
      <c r="V50" s="53"/>
    </row>
    <row r="51" spans="2:22" ht="15" x14ac:dyDescent="0.25">
      <c r="B51" s="52"/>
      <c r="C51" s="80" t="s">
        <v>90</v>
      </c>
      <c r="D51" s="80"/>
      <c r="E51" s="80"/>
      <c r="F51" s="80"/>
      <c r="G51" s="80"/>
      <c r="H51" s="80"/>
      <c r="I51" s="80"/>
      <c r="J51" s="80"/>
      <c r="K51" s="53"/>
      <c r="M51" s="52"/>
      <c r="N51" s="54"/>
      <c r="O51" s="54"/>
      <c r="P51" s="54"/>
      <c r="Q51" s="54"/>
      <c r="R51" s="54"/>
      <c r="S51" s="54"/>
      <c r="T51" s="54"/>
      <c r="U51" s="54"/>
      <c r="V51" s="53"/>
    </row>
    <row r="52" spans="2:22" x14ac:dyDescent="0.2">
      <c r="B52" s="52"/>
      <c r="C52" s="79" t="s">
        <v>101</v>
      </c>
      <c r="D52" s="79"/>
      <c r="E52" s="79"/>
      <c r="F52" s="79"/>
      <c r="G52" s="79"/>
      <c r="H52" s="79"/>
      <c r="I52" s="79"/>
      <c r="J52" s="79"/>
      <c r="K52" s="53"/>
      <c r="M52" s="52"/>
      <c r="N52" s="54"/>
      <c r="O52" s="54"/>
      <c r="P52" s="54"/>
      <c r="Q52" s="54"/>
      <c r="R52" s="54"/>
      <c r="S52" s="54"/>
      <c r="T52" s="54"/>
      <c r="U52" s="54"/>
      <c r="V52" s="53"/>
    </row>
    <row r="53" spans="2:22" x14ac:dyDescent="0.2">
      <c r="B53" s="52"/>
      <c r="C53" s="79"/>
      <c r="D53" s="79"/>
      <c r="E53" s="79"/>
      <c r="F53" s="79"/>
      <c r="G53" s="79"/>
      <c r="H53" s="79"/>
      <c r="I53" s="79"/>
      <c r="J53" s="79"/>
      <c r="K53" s="53"/>
      <c r="M53" s="52"/>
      <c r="N53" s="54"/>
      <c r="O53" s="54"/>
      <c r="P53" s="54"/>
      <c r="Q53" s="54"/>
      <c r="R53" s="54"/>
      <c r="S53" s="54"/>
      <c r="T53" s="54"/>
      <c r="U53" s="54"/>
      <c r="V53" s="53"/>
    </row>
    <row r="54" spans="2:22" x14ac:dyDescent="0.2">
      <c r="B54" s="52"/>
      <c r="C54" s="54"/>
      <c r="D54" s="54"/>
      <c r="E54" s="54"/>
      <c r="F54" s="54"/>
      <c r="G54" s="54"/>
      <c r="H54" s="54"/>
      <c r="I54" s="54"/>
      <c r="J54" s="54"/>
      <c r="K54" s="53"/>
      <c r="M54" s="52"/>
      <c r="N54" s="54"/>
      <c r="O54" s="54"/>
      <c r="P54" s="54"/>
      <c r="Q54" s="54"/>
      <c r="R54" s="54"/>
      <c r="S54" s="54"/>
      <c r="T54" s="54"/>
      <c r="U54" s="54"/>
      <c r="V54" s="53"/>
    </row>
    <row r="55" spans="2:22" ht="15" thickBot="1" x14ac:dyDescent="0.25">
      <c r="B55" s="58"/>
      <c r="C55" s="59"/>
      <c r="D55" s="59"/>
      <c r="E55" s="59"/>
      <c r="F55" s="59"/>
      <c r="G55" s="59"/>
      <c r="H55" s="59"/>
      <c r="I55" s="59"/>
      <c r="J55" s="59"/>
      <c r="K55" s="60"/>
      <c r="M55" s="58"/>
      <c r="N55" s="59"/>
      <c r="O55" s="59"/>
      <c r="P55" s="59"/>
      <c r="Q55" s="59"/>
      <c r="R55" s="59"/>
      <c r="S55" s="59"/>
      <c r="T55" s="59"/>
      <c r="U55" s="59"/>
      <c r="V55" s="60"/>
    </row>
  </sheetData>
  <mergeCells count="18">
    <mergeCell ref="C4:J4"/>
    <mergeCell ref="B3:K3"/>
    <mergeCell ref="N5:U5"/>
    <mergeCell ref="M3:V3"/>
    <mergeCell ref="N4:U4"/>
    <mergeCell ref="C52:J53"/>
    <mergeCell ref="C51:J51"/>
    <mergeCell ref="C5:J5"/>
    <mergeCell ref="O31:U32"/>
    <mergeCell ref="N31:N32"/>
    <mergeCell ref="C31:J33"/>
    <mergeCell ref="C39:J43"/>
    <mergeCell ref="C45:J45"/>
    <mergeCell ref="C46:J48"/>
    <mergeCell ref="C10:J11"/>
    <mergeCell ref="C14:J15"/>
    <mergeCell ref="C18:J22"/>
    <mergeCell ref="C23:J23"/>
  </mergeCells>
  <pageMargins left="0.7" right="0.7" top="0.75" bottom="0.75" header="0.3" footer="0.3"/>
  <pageSetup paperSize="9" scale="80"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N40"/>
  <sheetViews>
    <sheetView zoomScaleNormal="100" workbookViewId="0">
      <selection activeCell="B19" sqref="B19"/>
    </sheetView>
  </sheetViews>
  <sheetFormatPr baseColWidth="10" defaultRowHeight="15" x14ac:dyDescent="0.25"/>
  <cols>
    <col min="1" max="1" width="3.625" style="1" customWidth="1"/>
    <col min="2" max="2" width="10.75" style="1" bestFit="1" customWidth="1"/>
    <col min="3" max="8" width="9.875" style="1" customWidth="1"/>
    <col min="9" max="13" width="3.625" style="1" customWidth="1"/>
    <col min="14" max="17" width="9.875" style="1" customWidth="1"/>
    <col min="18" max="18" width="3.625" style="1" customWidth="1"/>
    <col min="19" max="19" width="3.25" style="1" bestFit="1" customWidth="1"/>
    <col min="20" max="20" width="4.625" style="1" customWidth="1"/>
    <col min="21" max="21" width="6.375" style="1" customWidth="1"/>
    <col min="22" max="23" width="3.625" style="1" customWidth="1"/>
    <col min="24" max="1028" width="9.875" style="1" customWidth="1"/>
  </cols>
  <sheetData>
    <row r="1" spans="2:10" ht="27" thickBot="1" x14ac:dyDescent="0.45">
      <c r="B1"/>
      <c r="I1" s="62"/>
      <c r="J1" s="42"/>
    </row>
    <row r="2" spans="2:10" x14ac:dyDescent="0.25">
      <c r="B2" s="49"/>
      <c r="C2" s="50"/>
      <c r="D2" s="50"/>
      <c r="E2" s="50"/>
      <c r="F2" s="50"/>
      <c r="G2" s="50"/>
      <c r="H2" s="50"/>
      <c r="I2" s="51"/>
    </row>
    <row r="3" spans="2:10" ht="23.25" x14ac:dyDescent="0.35">
      <c r="B3" s="52"/>
      <c r="C3" s="90"/>
      <c r="D3" s="90"/>
      <c r="E3" s="90"/>
      <c r="F3" s="90"/>
      <c r="G3" s="90"/>
      <c r="H3" s="90"/>
      <c r="I3" s="64"/>
    </row>
    <row r="4" spans="2:10" x14ac:dyDescent="0.25">
      <c r="B4" s="52"/>
      <c r="C4" s="54"/>
      <c r="D4" s="54"/>
      <c r="E4" s="54"/>
      <c r="F4" s="54"/>
      <c r="G4" s="54"/>
      <c r="H4" s="54"/>
      <c r="I4" s="53"/>
    </row>
    <row r="5" spans="2:10" ht="26.25" x14ac:dyDescent="0.25">
      <c r="B5" s="52"/>
      <c r="C5" s="91" t="s">
        <v>104</v>
      </c>
      <c r="D5" s="91"/>
      <c r="E5" s="91"/>
      <c r="F5" s="91"/>
      <c r="G5" s="91"/>
      <c r="H5" s="63"/>
      <c r="I5" s="53"/>
    </row>
    <row r="6" spans="2:10" ht="15" customHeight="1" x14ac:dyDescent="0.25">
      <c r="B6" s="26"/>
      <c r="C6" s="27"/>
      <c r="D6" s="27"/>
      <c r="E6" s="27"/>
      <c r="F6" s="27"/>
      <c r="G6" s="27"/>
      <c r="H6" s="27"/>
      <c r="I6" s="32"/>
    </row>
    <row r="7" spans="2:10" ht="15.75" customHeight="1" x14ac:dyDescent="0.35">
      <c r="B7" s="94" t="s">
        <v>56</v>
      </c>
      <c r="C7" s="95"/>
      <c r="D7" s="95"/>
      <c r="E7" s="95"/>
      <c r="F7" s="95"/>
      <c r="G7" s="95"/>
      <c r="H7" s="95"/>
      <c r="I7" s="96"/>
    </row>
    <row r="8" spans="2:10" ht="15" customHeight="1" x14ac:dyDescent="0.25">
      <c r="B8" s="26"/>
      <c r="C8" s="27"/>
      <c r="D8" s="27"/>
      <c r="E8" s="27"/>
      <c r="F8" s="27"/>
      <c r="G8" s="27"/>
      <c r="H8" s="27"/>
      <c r="I8" s="32"/>
    </row>
    <row r="9" spans="2:10" ht="15.75" customHeight="1" x14ac:dyDescent="0.25">
      <c r="B9" s="26"/>
      <c r="C9" s="27"/>
      <c r="D9" s="27"/>
      <c r="E9" s="27"/>
      <c r="F9" s="27"/>
      <c r="G9" s="27"/>
      <c r="H9" s="27"/>
      <c r="I9" s="32"/>
    </row>
    <row r="10" spans="2:10" ht="15.75" customHeight="1" x14ac:dyDescent="0.25">
      <c r="B10" s="34" t="s">
        <v>51</v>
      </c>
      <c r="C10" s="87"/>
      <c r="D10" s="88"/>
      <c r="E10" s="88"/>
      <c r="F10" s="88"/>
      <c r="G10" s="88"/>
      <c r="H10" s="89"/>
      <c r="I10" s="32"/>
    </row>
    <row r="11" spans="2:10" ht="15.75" customHeight="1" x14ac:dyDescent="0.25">
      <c r="B11" s="34"/>
      <c r="C11" s="27"/>
      <c r="D11" s="27"/>
      <c r="E11" s="27"/>
      <c r="F11" s="27"/>
      <c r="G11" s="27"/>
      <c r="H11" s="27"/>
      <c r="I11" s="32"/>
    </row>
    <row r="12" spans="2:10" ht="15.75" customHeight="1" x14ac:dyDescent="0.25">
      <c r="B12" s="34" t="s">
        <v>52</v>
      </c>
      <c r="C12" s="87"/>
      <c r="D12" s="88"/>
      <c r="E12" s="88"/>
      <c r="F12" s="88"/>
      <c r="G12" s="88"/>
      <c r="H12" s="89"/>
      <c r="I12" s="32"/>
    </row>
    <row r="13" spans="2:10" ht="15.75" customHeight="1" x14ac:dyDescent="0.25">
      <c r="B13" s="34"/>
      <c r="C13" s="27"/>
      <c r="D13" s="27"/>
      <c r="E13" s="27"/>
      <c r="F13" s="27"/>
      <c r="G13" s="27"/>
      <c r="H13" s="27"/>
      <c r="I13" s="32"/>
    </row>
    <row r="14" spans="2:10" ht="15.75" customHeight="1" x14ac:dyDescent="0.25">
      <c r="B14" s="35" t="s">
        <v>53</v>
      </c>
      <c r="C14" s="86"/>
      <c r="D14" s="86"/>
      <c r="E14" s="86"/>
      <c r="F14" s="86"/>
      <c r="G14" s="86"/>
      <c r="H14" s="86"/>
      <c r="I14" s="32"/>
    </row>
    <row r="15" spans="2:10" ht="16.5" customHeight="1" x14ac:dyDescent="0.25">
      <c r="B15" s="34"/>
      <c r="C15" s="86"/>
      <c r="D15" s="86"/>
      <c r="E15" s="86"/>
      <c r="F15" s="86"/>
      <c r="G15" s="86"/>
      <c r="H15" s="86"/>
      <c r="I15" s="32"/>
    </row>
    <row r="16" spans="2:10" ht="15.75" customHeight="1" x14ac:dyDescent="0.25">
      <c r="B16" s="34"/>
      <c r="C16" s="86"/>
      <c r="D16" s="86"/>
      <c r="E16" s="86"/>
      <c r="F16" s="86"/>
      <c r="G16" s="86"/>
      <c r="H16" s="86"/>
      <c r="I16" s="32"/>
    </row>
    <row r="17" spans="2:9" ht="15" customHeight="1" x14ac:dyDescent="0.25">
      <c r="B17" s="34"/>
      <c r="C17" s="27"/>
      <c r="D17" s="27"/>
      <c r="E17" s="27"/>
      <c r="F17" s="27"/>
      <c r="G17" s="27"/>
      <c r="H17" s="27"/>
      <c r="I17" s="32"/>
    </row>
    <row r="18" spans="2:9" x14ac:dyDescent="0.25">
      <c r="B18" s="34" t="s">
        <v>54</v>
      </c>
      <c r="C18" s="61">
        <v>5</v>
      </c>
      <c r="D18" s="36" t="s">
        <v>84</v>
      </c>
      <c r="E18" s="27"/>
      <c r="F18" s="27"/>
      <c r="G18" s="27"/>
      <c r="H18" s="27"/>
      <c r="I18" s="32"/>
    </row>
    <row r="19" spans="2:9" x14ac:dyDescent="0.25">
      <c r="B19" s="34"/>
      <c r="C19" s="27"/>
      <c r="D19" s="27"/>
      <c r="E19" s="27"/>
      <c r="F19" s="27"/>
      <c r="G19" s="27"/>
      <c r="H19" s="27"/>
      <c r="I19" s="32"/>
    </row>
    <row r="20" spans="2:9" x14ac:dyDescent="0.25">
      <c r="B20" s="34" t="s">
        <v>55</v>
      </c>
      <c r="C20" s="61">
        <v>3</v>
      </c>
      <c r="D20" s="37" t="s">
        <v>85</v>
      </c>
      <c r="E20" s="27"/>
      <c r="F20" s="27"/>
      <c r="G20" s="27"/>
      <c r="H20" s="27"/>
      <c r="I20" s="32"/>
    </row>
    <row r="21" spans="2:9" x14ac:dyDescent="0.25">
      <c r="B21" s="26"/>
      <c r="C21" s="27"/>
      <c r="D21" s="27"/>
      <c r="E21" s="27"/>
      <c r="F21" s="27"/>
      <c r="G21" s="27"/>
      <c r="H21" s="27"/>
      <c r="I21" s="32"/>
    </row>
    <row r="22" spans="2:9" x14ac:dyDescent="0.25">
      <c r="B22" s="26"/>
      <c r="C22" s="27"/>
      <c r="D22" s="43" t="s">
        <v>83</v>
      </c>
      <c r="E22" s="27"/>
      <c r="F22" s="27"/>
      <c r="G22" s="27"/>
      <c r="H22" s="27"/>
      <c r="I22" s="32"/>
    </row>
    <row r="23" spans="2:9" x14ac:dyDescent="0.25">
      <c r="B23" s="34" t="s">
        <v>25</v>
      </c>
      <c r="C23" s="38" t="s">
        <v>21</v>
      </c>
      <c r="D23" s="86"/>
      <c r="E23" s="86"/>
      <c r="F23" s="86"/>
      <c r="G23" s="86"/>
      <c r="H23" s="86"/>
      <c r="I23" s="32"/>
    </row>
    <row r="24" spans="2:9" x14ac:dyDescent="0.25">
      <c r="B24" s="34"/>
      <c r="C24" s="38" t="s">
        <v>22</v>
      </c>
      <c r="D24" s="86"/>
      <c r="E24" s="86"/>
      <c r="F24" s="86"/>
      <c r="G24" s="86"/>
      <c r="H24" s="86"/>
      <c r="I24" s="32"/>
    </row>
    <row r="25" spans="2:9" x14ac:dyDescent="0.25">
      <c r="B25" s="34"/>
      <c r="C25" s="38" t="s">
        <v>23</v>
      </c>
      <c r="D25" s="86"/>
      <c r="E25" s="86"/>
      <c r="F25" s="86"/>
      <c r="G25" s="86"/>
      <c r="H25" s="86"/>
      <c r="I25" s="32"/>
    </row>
    <row r="26" spans="2:9" x14ac:dyDescent="0.25">
      <c r="B26" s="34"/>
      <c r="C26" s="38">
        <f>+IF(C20&gt;3, "A4",0)</f>
        <v>0</v>
      </c>
      <c r="D26" s="86"/>
      <c r="E26" s="86"/>
      <c r="F26" s="86"/>
      <c r="G26" s="86"/>
      <c r="H26" s="86"/>
      <c r="I26" s="32"/>
    </row>
    <row r="27" spans="2:9" x14ac:dyDescent="0.25">
      <c r="B27" s="34"/>
      <c r="C27" s="38">
        <f>+IF(C20&gt;4,"A5",0)</f>
        <v>0</v>
      </c>
      <c r="D27" s="86"/>
      <c r="E27" s="86"/>
      <c r="F27" s="86"/>
      <c r="G27" s="86"/>
      <c r="H27" s="86"/>
      <c r="I27" s="32"/>
    </row>
    <row r="28" spans="2:9" x14ac:dyDescent="0.25">
      <c r="B28" s="34"/>
      <c r="C28" s="29"/>
      <c r="D28" s="43" t="s">
        <v>80</v>
      </c>
      <c r="E28" s="27"/>
      <c r="F28" s="27"/>
      <c r="G28" s="27"/>
      <c r="H28" s="27"/>
      <c r="I28" s="32"/>
    </row>
    <row r="29" spans="2:9" x14ac:dyDescent="0.25">
      <c r="B29" s="34" t="s">
        <v>26</v>
      </c>
      <c r="C29" s="38" t="s">
        <v>16</v>
      </c>
      <c r="D29" s="86"/>
      <c r="E29" s="86"/>
      <c r="F29" s="86"/>
      <c r="G29" s="86"/>
      <c r="H29" s="86"/>
      <c r="I29" s="32"/>
    </row>
    <row r="30" spans="2:9" x14ac:dyDescent="0.25">
      <c r="B30" s="26"/>
      <c r="C30" s="38" t="s">
        <v>17</v>
      </c>
      <c r="D30" s="86"/>
      <c r="E30" s="86"/>
      <c r="F30" s="86"/>
      <c r="G30" s="86"/>
      <c r="H30" s="86"/>
      <c r="I30" s="32"/>
    </row>
    <row r="31" spans="2:9" x14ac:dyDescent="0.25">
      <c r="B31" s="26"/>
      <c r="C31" s="38" t="s">
        <v>18</v>
      </c>
      <c r="D31" s="86"/>
      <c r="E31" s="86"/>
      <c r="F31" s="86"/>
      <c r="G31" s="86"/>
      <c r="H31" s="86"/>
      <c r="I31" s="32"/>
    </row>
    <row r="32" spans="2:9" x14ac:dyDescent="0.25">
      <c r="B32" s="26"/>
      <c r="C32" s="38" t="str">
        <f>+IF($C$18&gt;3,"C4",0)</f>
        <v>C4</v>
      </c>
      <c r="D32" s="86"/>
      <c r="E32" s="86"/>
      <c r="F32" s="86"/>
      <c r="G32" s="86"/>
      <c r="H32" s="86"/>
      <c r="I32" s="32"/>
    </row>
    <row r="33" spans="2:9" x14ac:dyDescent="0.25">
      <c r="B33" s="26"/>
      <c r="C33" s="38" t="str">
        <f>+IF($C$18&gt;4,"C5",0)</f>
        <v>C5</v>
      </c>
      <c r="D33" s="86"/>
      <c r="E33" s="86"/>
      <c r="F33" s="86"/>
      <c r="G33" s="86"/>
      <c r="H33" s="86"/>
      <c r="I33" s="32"/>
    </row>
    <row r="34" spans="2:9" x14ac:dyDescent="0.25">
      <c r="B34" s="26"/>
      <c r="C34" s="38">
        <f>+IF($C$18&gt;5,"C6",0)</f>
        <v>0</v>
      </c>
      <c r="D34" s="87"/>
      <c r="E34" s="88"/>
      <c r="F34" s="88"/>
      <c r="G34" s="88"/>
      <c r="H34" s="89"/>
      <c r="I34" s="32"/>
    </row>
    <row r="35" spans="2:9" x14ac:dyDescent="0.25">
      <c r="B35" s="26"/>
      <c r="C35" s="38">
        <f>+IF($C$18&gt;6,"C7",0)</f>
        <v>0</v>
      </c>
      <c r="D35" s="86"/>
      <c r="E35" s="86"/>
      <c r="F35" s="86"/>
      <c r="G35" s="86"/>
      <c r="H35" s="86"/>
      <c r="I35" s="32"/>
    </row>
    <row r="36" spans="2:9" x14ac:dyDescent="0.25">
      <c r="B36" s="26"/>
      <c r="C36" s="38">
        <f>+IF($C$18&gt;7,"C8",0)</f>
        <v>0</v>
      </c>
      <c r="D36" s="86"/>
      <c r="E36" s="86"/>
      <c r="F36" s="86"/>
      <c r="G36" s="86"/>
      <c r="H36" s="86"/>
      <c r="I36" s="32"/>
    </row>
    <row r="37" spans="2:9" x14ac:dyDescent="0.25">
      <c r="B37" s="26"/>
      <c r="C37" s="38">
        <f>+IF($C$18&gt;8,"C9",0)</f>
        <v>0</v>
      </c>
      <c r="D37" s="86"/>
      <c r="E37" s="86"/>
      <c r="F37" s="86"/>
      <c r="G37" s="86"/>
      <c r="H37" s="86"/>
      <c r="I37" s="32"/>
    </row>
    <row r="38" spans="2:9" x14ac:dyDescent="0.25">
      <c r="B38" s="26"/>
      <c r="C38" s="38">
        <f>+IF($C$18&gt;9,"C10",0)</f>
        <v>0</v>
      </c>
      <c r="D38" s="86"/>
      <c r="E38" s="86"/>
      <c r="F38" s="86"/>
      <c r="G38" s="86"/>
      <c r="H38" s="86"/>
      <c r="I38" s="32"/>
    </row>
    <row r="39" spans="2:9" x14ac:dyDescent="0.25">
      <c r="B39" s="26"/>
      <c r="C39" s="27"/>
      <c r="D39" s="27"/>
      <c r="E39" s="27"/>
      <c r="F39" s="27"/>
      <c r="G39" s="27"/>
      <c r="H39" s="27"/>
      <c r="I39" s="32"/>
    </row>
    <row r="40" spans="2:9" ht="15.75" thickBot="1" x14ac:dyDescent="0.3">
      <c r="B40" s="92" t="s">
        <v>86</v>
      </c>
      <c r="C40" s="93"/>
      <c r="D40" s="31"/>
      <c r="E40" s="31"/>
      <c r="F40" s="31"/>
      <c r="G40" s="31"/>
      <c r="H40" s="31"/>
      <c r="I40" s="33"/>
    </row>
  </sheetData>
  <mergeCells count="22">
    <mergeCell ref="C3:H3"/>
    <mergeCell ref="C5:G5"/>
    <mergeCell ref="B40:C40"/>
    <mergeCell ref="D37:H37"/>
    <mergeCell ref="D38:H38"/>
    <mergeCell ref="B7:I7"/>
    <mergeCell ref="D35:H35"/>
    <mergeCell ref="D36:H36"/>
    <mergeCell ref="C14:H16"/>
    <mergeCell ref="D30:H30"/>
    <mergeCell ref="D31:H31"/>
    <mergeCell ref="D32:H32"/>
    <mergeCell ref="D33:H33"/>
    <mergeCell ref="D34:H34"/>
    <mergeCell ref="D24:H24"/>
    <mergeCell ref="D25:H25"/>
    <mergeCell ref="D26:H26"/>
    <mergeCell ref="D27:H27"/>
    <mergeCell ref="D29:H29"/>
    <mergeCell ref="C10:H10"/>
    <mergeCell ref="C12:H12"/>
    <mergeCell ref="D23:H23"/>
  </mergeCells>
  <conditionalFormatting sqref="D26:H27">
    <cfRule type="expression" dxfId="110" priority="7">
      <formula>$C$26=0</formula>
    </cfRule>
  </conditionalFormatting>
  <conditionalFormatting sqref="D27:H27">
    <cfRule type="expression" dxfId="109" priority="6">
      <formula>$C$27=0</formula>
    </cfRule>
  </conditionalFormatting>
  <conditionalFormatting sqref="D32:H32">
    <cfRule type="expression" dxfId="108" priority="5">
      <formula>$C$32=0</formula>
    </cfRule>
  </conditionalFormatting>
  <conditionalFormatting sqref="D33:H33">
    <cfRule type="expression" dxfId="107" priority="4">
      <formula>$C$33=0</formula>
    </cfRule>
  </conditionalFormatting>
  <conditionalFormatting sqref="D34">
    <cfRule type="expression" dxfId="106" priority="3">
      <formula>$C$34=0</formula>
    </cfRule>
  </conditionalFormatting>
  <conditionalFormatting sqref="D35:H35">
    <cfRule type="expression" dxfId="105" priority="2">
      <formula>$C$35=0</formula>
    </cfRule>
  </conditionalFormatting>
  <conditionalFormatting sqref="D36:H36">
    <cfRule type="expression" dxfId="104" priority="1">
      <formula>$C$36=0</formula>
    </cfRule>
  </conditionalFormatting>
  <pageMargins left="0.70000000000000007" right="0.70000000000000007" top="1.1437007874015745" bottom="1.1437007874015745" header="0.74999999999999989" footer="0.74999999999999989"/>
  <pageSetup paperSize="9" scale="91" fitToWidth="0" fitToHeight="0" orientation="portrait" horizontalDpi="0" verticalDpi="0" r:id="rId1"/>
  <headerFooter alignWithMargins="0"/>
  <colBreaks count="1" manualBreakCount="1">
    <brk id="9" min="1" max="39"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3B4A71-9DDB-4E8D-A8DF-6F6DB6BFE9F5}">
  <dimension ref="B1:K44"/>
  <sheetViews>
    <sheetView view="pageBreakPreview" zoomScaleNormal="100" zoomScaleSheetLayoutView="100" workbookViewId="0">
      <selection activeCell="C21" sqref="C21:F23"/>
    </sheetView>
  </sheetViews>
  <sheetFormatPr baseColWidth="10" defaultRowHeight="14.25" x14ac:dyDescent="0.2"/>
  <cols>
    <col min="9" max="9" width="5.25" customWidth="1"/>
  </cols>
  <sheetData>
    <row r="1" spans="2:11" ht="15" thickBot="1" x14ac:dyDescent="0.25"/>
    <row r="2" spans="2:11" x14ac:dyDescent="0.2">
      <c r="B2" s="49"/>
      <c r="C2" s="50"/>
      <c r="D2" s="50"/>
      <c r="E2" s="50"/>
      <c r="F2" s="50"/>
      <c r="G2" s="50"/>
      <c r="H2" s="50"/>
      <c r="I2" s="50"/>
      <c r="J2" s="50"/>
      <c r="K2" s="51"/>
    </row>
    <row r="3" spans="2:11" ht="31.5" x14ac:dyDescent="0.2">
      <c r="B3" s="52"/>
      <c r="C3" s="54"/>
      <c r="D3" s="106" t="s">
        <v>104</v>
      </c>
      <c r="E3" s="106"/>
      <c r="F3" s="106"/>
      <c r="G3" s="106"/>
      <c r="H3" s="106"/>
      <c r="I3" s="106"/>
      <c r="J3" s="63"/>
      <c r="K3" s="53"/>
    </row>
    <row r="4" spans="2:11" ht="15" x14ac:dyDescent="0.25">
      <c r="B4" s="52"/>
      <c r="C4" s="54"/>
      <c r="D4" s="27"/>
      <c r="E4" s="27"/>
      <c r="F4" s="27"/>
      <c r="G4" s="27"/>
      <c r="H4" s="27"/>
      <c r="I4" s="27"/>
      <c r="J4" s="27"/>
      <c r="K4" s="32"/>
    </row>
    <row r="5" spans="2:11" ht="21" x14ac:dyDescent="0.35">
      <c r="B5" s="52"/>
      <c r="C5" s="54"/>
      <c r="D5" s="95" t="s">
        <v>56</v>
      </c>
      <c r="E5" s="95"/>
      <c r="F5" s="95"/>
      <c r="G5" s="95"/>
      <c r="H5" s="95"/>
      <c r="I5" s="95"/>
      <c r="J5" s="65"/>
      <c r="K5" s="66"/>
    </row>
    <row r="6" spans="2:11" ht="21" x14ac:dyDescent="0.35">
      <c r="B6" s="94" t="s">
        <v>78</v>
      </c>
      <c r="C6" s="95"/>
      <c r="D6" s="95"/>
      <c r="E6" s="95"/>
      <c r="F6" s="95"/>
      <c r="G6" s="95"/>
      <c r="H6" s="95"/>
      <c r="I6" s="95"/>
      <c r="J6" s="95"/>
      <c r="K6" s="96"/>
    </row>
    <row r="7" spans="2:11" ht="15" x14ac:dyDescent="0.25">
      <c r="B7" s="26"/>
      <c r="C7" s="27"/>
      <c r="D7" s="27"/>
      <c r="E7" s="27"/>
      <c r="F7" s="27"/>
      <c r="G7" s="27"/>
      <c r="H7" s="27"/>
      <c r="I7" s="27"/>
      <c r="J7" s="27"/>
      <c r="K7" s="32"/>
    </row>
    <row r="8" spans="2:11" ht="15.75" x14ac:dyDescent="0.25">
      <c r="B8" s="26"/>
      <c r="C8" s="100" t="s">
        <v>57</v>
      </c>
      <c r="D8" s="101"/>
      <c r="E8" s="101"/>
      <c r="F8" s="102"/>
      <c r="G8" s="27"/>
      <c r="H8" s="27"/>
      <c r="I8" s="27"/>
      <c r="J8" s="27"/>
      <c r="K8" s="32"/>
    </row>
    <row r="9" spans="2:11" ht="15.75" thickBot="1" x14ac:dyDescent="0.3">
      <c r="B9" s="26"/>
      <c r="C9" s="27"/>
      <c r="D9" s="27"/>
      <c r="E9" s="27"/>
      <c r="F9" s="27"/>
      <c r="G9" s="27"/>
      <c r="H9" s="27"/>
      <c r="I9" s="27"/>
      <c r="J9" s="27"/>
      <c r="K9" s="32"/>
    </row>
    <row r="10" spans="2:11" ht="15" x14ac:dyDescent="0.25">
      <c r="B10" s="26"/>
      <c r="C10" s="121" t="s">
        <v>58</v>
      </c>
      <c r="D10" s="122"/>
      <c r="E10" s="123"/>
      <c r="F10" s="44" t="str">
        <f>IFERROR(Calculos!X115,"--")</f>
        <v>Congruente</v>
      </c>
      <c r="G10" s="27"/>
      <c r="H10" s="118" t="s">
        <v>79</v>
      </c>
      <c r="I10" s="28" t="s">
        <v>16</v>
      </c>
      <c r="J10" s="39">
        <f>Calculos!L131</f>
        <v>0.36307141134727339</v>
      </c>
      <c r="K10" s="32"/>
    </row>
    <row r="11" spans="2:11" ht="15" x14ac:dyDescent="0.25">
      <c r="B11" s="26"/>
      <c r="C11" s="116" t="s">
        <v>59</v>
      </c>
      <c r="D11" s="99"/>
      <c r="E11" s="117"/>
      <c r="F11" s="45" t="str">
        <f>IFERROR(Calculos!S15,"--")</f>
        <v>Congruente</v>
      </c>
      <c r="G11" s="27"/>
      <c r="H11" s="119"/>
      <c r="I11" s="29" t="s">
        <v>17</v>
      </c>
      <c r="J11" s="40">
        <f>Calculos!L132</f>
        <v>0.22419304833097939</v>
      </c>
      <c r="K11" s="32"/>
    </row>
    <row r="12" spans="2:11" ht="15" x14ac:dyDescent="0.25">
      <c r="B12" s="26"/>
      <c r="C12" s="116" t="s">
        <v>60</v>
      </c>
      <c r="D12" s="99"/>
      <c r="E12" s="117"/>
      <c r="F12" s="45" t="str">
        <f>IFERROR(Calculos!S25,"--")</f>
        <v>Congruente</v>
      </c>
      <c r="G12" s="27"/>
      <c r="H12" s="119"/>
      <c r="I12" s="29" t="s">
        <v>18</v>
      </c>
      <c r="J12" s="40">
        <f>Calculos!L133</f>
        <v>7.7029866685039097E-2</v>
      </c>
      <c r="K12" s="32"/>
    </row>
    <row r="13" spans="2:11" ht="15" x14ac:dyDescent="0.25">
      <c r="B13" s="26"/>
      <c r="C13" s="116" t="s">
        <v>61</v>
      </c>
      <c r="D13" s="99"/>
      <c r="E13" s="117"/>
      <c r="F13" s="45" t="str">
        <f>IFERROR(Calculos!S35,"--")</f>
        <v>Congruente</v>
      </c>
      <c r="G13" s="27"/>
      <c r="H13" s="119"/>
      <c r="I13" s="29" t="s">
        <v>19</v>
      </c>
      <c r="J13" s="40">
        <f>Calculos!L134</f>
        <v>7.7029866685039097E-2</v>
      </c>
      <c r="K13" s="32"/>
    </row>
    <row r="14" spans="2:11" ht="15" x14ac:dyDescent="0.25">
      <c r="B14" s="26"/>
      <c r="C14" s="116" t="s">
        <v>62</v>
      </c>
      <c r="D14" s="99"/>
      <c r="E14" s="117"/>
      <c r="F14" s="45" t="str">
        <f>IFERROR(Calculos!S45,"--")</f>
        <v>Congruente</v>
      </c>
      <c r="G14" s="27"/>
      <c r="H14" s="119"/>
      <c r="I14" s="29" t="s">
        <v>20</v>
      </c>
      <c r="J14" s="40">
        <f>Calculos!L135</f>
        <v>0.25867580695166903</v>
      </c>
      <c r="K14" s="32"/>
    </row>
    <row r="15" spans="2:11" ht="15" x14ac:dyDescent="0.25">
      <c r="B15" s="26"/>
      <c r="C15" s="116" t="s">
        <v>63</v>
      </c>
      <c r="D15" s="99"/>
      <c r="E15" s="117"/>
      <c r="F15" s="45" t="str">
        <f>IFERROR(Calculos!S55,"--")</f>
        <v>Congruente</v>
      </c>
      <c r="G15" s="27"/>
      <c r="H15" s="119"/>
      <c r="I15" s="29" t="s">
        <v>29</v>
      </c>
      <c r="J15" s="40">
        <f>Calculos!L136</f>
        <v>0</v>
      </c>
      <c r="K15" s="32"/>
    </row>
    <row r="16" spans="2:11" ht="15" x14ac:dyDescent="0.25">
      <c r="B16" s="26"/>
      <c r="C16" s="116" t="s">
        <v>64</v>
      </c>
      <c r="D16" s="99"/>
      <c r="E16" s="117"/>
      <c r="F16" s="45" t="str">
        <f>IFERROR(Calculos!S65,"--")</f>
        <v>--</v>
      </c>
      <c r="G16" s="27"/>
      <c r="H16" s="119"/>
      <c r="I16" s="29" t="s">
        <v>30</v>
      </c>
      <c r="J16" s="40">
        <f>Calculos!L137</f>
        <v>0</v>
      </c>
      <c r="K16" s="32"/>
    </row>
    <row r="17" spans="2:11" ht="15" x14ac:dyDescent="0.25">
      <c r="B17" s="26"/>
      <c r="C17" s="116" t="s">
        <v>65</v>
      </c>
      <c r="D17" s="99"/>
      <c r="E17" s="117"/>
      <c r="F17" s="45" t="str">
        <f>IFERROR(Calculos!S75,"--")</f>
        <v>--</v>
      </c>
      <c r="G17" s="27"/>
      <c r="H17" s="119"/>
      <c r="I17" s="29" t="s">
        <v>31</v>
      </c>
      <c r="J17" s="40">
        <f>Calculos!L138</f>
        <v>0</v>
      </c>
      <c r="K17" s="32"/>
    </row>
    <row r="18" spans="2:11" ht="15" x14ac:dyDescent="0.25">
      <c r="B18" s="26"/>
      <c r="C18" s="116" t="s">
        <v>66</v>
      </c>
      <c r="D18" s="99"/>
      <c r="E18" s="117"/>
      <c r="F18" s="45" t="str">
        <f>IFERROR(Calculos!S85,"--")</f>
        <v>--</v>
      </c>
      <c r="G18" s="27"/>
      <c r="H18" s="119"/>
      <c r="I18" s="29" t="s">
        <v>32</v>
      </c>
      <c r="J18" s="40">
        <f>Calculos!L139</f>
        <v>0</v>
      </c>
      <c r="K18" s="32"/>
    </row>
    <row r="19" spans="2:11" ht="15.75" thickBot="1" x14ac:dyDescent="0.3">
      <c r="B19" s="26"/>
      <c r="C19" s="116" t="s">
        <v>67</v>
      </c>
      <c r="D19" s="99"/>
      <c r="E19" s="117"/>
      <c r="F19" s="45" t="str">
        <f>IFERROR(Calculos!S95,"--")</f>
        <v>--</v>
      </c>
      <c r="G19" s="27"/>
      <c r="H19" s="120"/>
      <c r="I19" s="30" t="s">
        <v>33</v>
      </c>
      <c r="J19" s="41">
        <f>Calculos!L140</f>
        <v>0</v>
      </c>
      <c r="K19" s="32"/>
    </row>
    <row r="20" spans="2:11" ht="15.75" thickBot="1" x14ac:dyDescent="0.3">
      <c r="B20" s="26"/>
      <c r="C20" s="103" t="s">
        <v>68</v>
      </c>
      <c r="D20" s="104"/>
      <c r="E20" s="105"/>
      <c r="F20" s="45" t="str">
        <f>IFERROR(Calculos!S105,"--")</f>
        <v>--</v>
      </c>
      <c r="G20" s="27"/>
      <c r="H20" s="97" t="s">
        <v>82</v>
      </c>
      <c r="I20" s="97"/>
      <c r="J20" s="97"/>
      <c r="K20" s="32"/>
    </row>
    <row r="21" spans="2:11" ht="15" x14ac:dyDescent="0.25">
      <c r="B21" s="26"/>
      <c r="C21" s="97" t="s">
        <v>81</v>
      </c>
      <c r="D21" s="97"/>
      <c r="E21" s="97"/>
      <c r="F21" s="97"/>
      <c r="G21" s="27"/>
      <c r="H21" s="98"/>
      <c r="I21" s="98"/>
      <c r="J21" s="98"/>
      <c r="K21" s="32"/>
    </row>
    <row r="22" spans="2:11" ht="15" x14ac:dyDescent="0.25">
      <c r="B22" s="26"/>
      <c r="C22" s="98"/>
      <c r="D22" s="98"/>
      <c r="E22" s="98"/>
      <c r="F22" s="98"/>
      <c r="G22" s="27"/>
      <c r="H22" s="98"/>
      <c r="I22" s="98"/>
      <c r="J22" s="98"/>
      <c r="K22" s="32"/>
    </row>
    <row r="23" spans="2:11" ht="15" x14ac:dyDescent="0.25">
      <c r="B23" s="26"/>
      <c r="C23" s="98"/>
      <c r="D23" s="98"/>
      <c r="E23" s="98"/>
      <c r="F23" s="98"/>
      <c r="G23" s="27"/>
      <c r="H23" s="98"/>
      <c r="I23" s="98"/>
      <c r="J23" s="98"/>
      <c r="K23" s="32"/>
    </row>
    <row r="24" spans="2:11" ht="15" x14ac:dyDescent="0.25">
      <c r="B24" s="26"/>
      <c r="C24" s="27"/>
      <c r="D24" s="27"/>
      <c r="E24" s="27"/>
      <c r="F24" s="27"/>
      <c r="G24" s="27"/>
      <c r="H24" s="27"/>
      <c r="I24" s="27"/>
      <c r="J24" s="27"/>
      <c r="K24" s="32"/>
    </row>
    <row r="25" spans="2:11" ht="15" x14ac:dyDescent="0.25">
      <c r="B25" s="26"/>
      <c r="C25" s="27"/>
      <c r="D25" s="27"/>
      <c r="E25" s="27"/>
      <c r="F25" s="27"/>
      <c r="G25" s="27"/>
      <c r="H25" s="27"/>
      <c r="I25" s="27"/>
      <c r="J25" s="27"/>
      <c r="K25" s="32"/>
    </row>
    <row r="26" spans="2:11" ht="15" x14ac:dyDescent="0.25">
      <c r="B26" s="26"/>
      <c r="C26" s="27"/>
      <c r="D26" s="27"/>
      <c r="E26" s="27"/>
      <c r="F26" s="27"/>
      <c r="G26" s="27"/>
      <c r="H26" s="27"/>
      <c r="I26" s="27"/>
      <c r="J26" s="27"/>
      <c r="K26" s="32"/>
    </row>
    <row r="27" spans="2:11" ht="15.75" x14ac:dyDescent="0.25">
      <c r="B27" s="26"/>
      <c r="C27" s="100" t="s">
        <v>76</v>
      </c>
      <c r="D27" s="101"/>
      <c r="E27" s="102"/>
      <c r="F27" s="27"/>
      <c r="G27" s="27"/>
      <c r="H27" s="27"/>
      <c r="I27" s="27"/>
      <c r="J27" s="27"/>
      <c r="K27" s="32"/>
    </row>
    <row r="28" spans="2:11" ht="15" x14ac:dyDescent="0.25">
      <c r="B28" s="26"/>
      <c r="C28" s="99" t="s">
        <v>71</v>
      </c>
      <c r="D28" s="99"/>
      <c r="E28" s="70">
        <f>+Calculos!I155</f>
        <v>0.49565658731281936</v>
      </c>
      <c r="F28" s="27"/>
      <c r="G28" s="27"/>
      <c r="H28" s="27"/>
      <c r="I28" s="27"/>
      <c r="J28" s="27"/>
      <c r="K28" s="32"/>
    </row>
    <row r="29" spans="2:11" ht="15" x14ac:dyDescent="0.25">
      <c r="B29" s="26"/>
      <c r="C29" s="99" t="s">
        <v>72</v>
      </c>
      <c r="D29" s="99"/>
      <c r="E29" s="70">
        <f>+Calculos!J155</f>
        <v>0.41621304003993087</v>
      </c>
      <c r="F29" s="27"/>
      <c r="G29" s="27"/>
      <c r="H29" s="27"/>
      <c r="I29" s="27"/>
      <c r="J29" s="27"/>
      <c r="K29" s="32"/>
    </row>
    <row r="30" spans="2:11" ht="15" x14ac:dyDescent="0.25">
      <c r="B30" s="26"/>
      <c r="C30" s="99" t="s">
        <v>73</v>
      </c>
      <c r="D30" s="99"/>
      <c r="E30" s="70">
        <f>+Calculos!K155</f>
        <v>8.837242025481469E-2</v>
      </c>
      <c r="F30" s="27"/>
      <c r="G30" s="27"/>
      <c r="H30" s="27"/>
      <c r="I30" s="27"/>
      <c r="J30" s="27"/>
      <c r="K30" s="32"/>
    </row>
    <row r="31" spans="2:11" ht="15" x14ac:dyDescent="0.25">
      <c r="B31" s="26"/>
      <c r="C31" s="99" t="s">
        <v>74</v>
      </c>
      <c r="D31" s="99"/>
      <c r="E31" s="70">
        <f>+Calculos!L155</f>
        <v>0</v>
      </c>
      <c r="F31" s="27"/>
      <c r="G31" s="27"/>
      <c r="H31" s="27"/>
      <c r="I31" s="27"/>
      <c r="J31" s="27"/>
      <c r="K31" s="32"/>
    </row>
    <row r="32" spans="2:11" ht="15" x14ac:dyDescent="0.25">
      <c r="B32" s="26"/>
      <c r="C32" s="99" t="s">
        <v>75</v>
      </c>
      <c r="D32" s="99"/>
      <c r="E32" s="70">
        <f>+Calculos!M155</f>
        <v>0</v>
      </c>
      <c r="F32" s="27"/>
      <c r="G32" s="27"/>
      <c r="H32" s="27"/>
      <c r="I32" s="27"/>
      <c r="J32" s="27"/>
      <c r="K32" s="32"/>
    </row>
    <row r="33" spans="2:11" ht="15" x14ac:dyDescent="0.25">
      <c r="B33" s="26"/>
      <c r="C33" s="27"/>
      <c r="D33" s="27"/>
      <c r="E33" s="27"/>
      <c r="F33" s="27"/>
      <c r="G33" s="27"/>
      <c r="H33" s="27"/>
      <c r="I33" s="27"/>
      <c r="J33" s="27"/>
      <c r="K33" s="32"/>
    </row>
    <row r="34" spans="2:11" ht="15" x14ac:dyDescent="0.25">
      <c r="B34" s="26"/>
      <c r="C34" s="27"/>
      <c r="D34" s="27"/>
      <c r="E34" s="27"/>
      <c r="F34" s="27"/>
      <c r="G34" s="27"/>
      <c r="H34" s="27"/>
      <c r="I34" s="27"/>
      <c r="J34" s="27"/>
      <c r="K34" s="32"/>
    </row>
    <row r="35" spans="2:11" ht="15.75" thickBot="1" x14ac:dyDescent="0.3">
      <c r="B35" s="26"/>
      <c r="C35" s="69" t="s">
        <v>107</v>
      </c>
      <c r="D35" s="27"/>
      <c r="E35" s="27"/>
      <c r="F35" s="27"/>
      <c r="G35" s="27"/>
      <c r="H35" s="27"/>
      <c r="J35" s="27"/>
      <c r="K35" s="32"/>
    </row>
    <row r="36" spans="2:11" ht="15" x14ac:dyDescent="0.25">
      <c r="B36" s="26"/>
      <c r="C36" s="107"/>
      <c r="D36" s="108"/>
      <c r="E36" s="108"/>
      <c r="F36" s="108"/>
      <c r="G36" s="108"/>
      <c r="H36" s="108"/>
      <c r="I36" s="108"/>
      <c r="J36" s="109"/>
      <c r="K36" s="32"/>
    </row>
    <row r="37" spans="2:11" ht="15.75" customHeight="1" x14ac:dyDescent="0.25">
      <c r="B37" s="68"/>
      <c r="C37" s="110"/>
      <c r="D37" s="111"/>
      <c r="E37" s="111"/>
      <c r="F37" s="111"/>
      <c r="G37" s="111"/>
      <c r="H37" s="111"/>
      <c r="I37" s="111"/>
      <c r="J37" s="112"/>
      <c r="K37" s="32"/>
    </row>
    <row r="38" spans="2:11" x14ac:dyDescent="0.2">
      <c r="B38" s="52"/>
      <c r="C38" s="110"/>
      <c r="D38" s="111"/>
      <c r="E38" s="111"/>
      <c r="F38" s="111"/>
      <c r="G38" s="111"/>
      <c r="H38" s="111"/>
      <c r="I38" s="111"/>
      <c r="J38" s="112"/>
      <c r="K38" s="53"/>
    </row>
    <row r="39" spans="2:11" x14ac:dyDescent="0.2">
      <c r="B39" s="52"/>
      <c r="C39" s="110"/>
      <c r="D39" s="111"/>
      <c r="E39" s="111"/>
      <c r="F39" s="111"/>
      <c r="G39" s="111"/>
      <c r="H39" s="111"/>
      <c r="I39" s="111"/>
      <c r="J39" s="112"/>
      <c r="K39" s="53"/>
    </row>
    <row r="40" spans="2:11" x14ac:dyDescent="0.2">
      <c r="B40" s="52"/>
      <c r="C40" s="110"/>
      <c r="D40" s="111"/>
      <c r="E40" s="111"/>
      <c r="F40" s="111"/>
      <c r="G40" s="111"/>
      <c r="H40" s="111"/>
      <c r="I40" s="111"/>
      <c r="J40" s="112"/>
      <c r="K40" s="53"/>
    </row>
    <row r="41" spans="2:11" ht="15" thickBot="1" x14ac:dyDescent="0.25">
      <c r="B41" s="52"/>
      <c r="C41" s="113"/>
      <c r="D41" s="114"/>
      <c r="E41" s="114"/>
      <c r="F41" s="114"/>
      <c r="G41" s="114"/>
      <c r="H41" s="114"/>
      <c r="I41" s="114"/>
      <c r="J41" s="115"/>
      <c r="K41" s="53"/>
    </row>
    <row r="42" spans="2:11" x14ac:dyDescent="0.2">
      <c r="B42" s="52"/>
      <c r="C42" s="54"/>
      <c r="D42" s="54"/>
      <c r="E42" s="54"/>
      <c r="F42" s="54"/>
      <c r="G42" s="54"/>
      <c r="H42" s="54"/>
      <c r="I42" s="67" t="s">
        <v>105</v>
      </c>
      <c r="J42" s="54"/>
      <c r="K42" s="53"/>
    </row>
    <row r="43" spans="2:11" x14ac:dyDescent="0.2">
      <c r="B43" s="52"/>
      <c r="C43" s="54"/>
      <c r="D43" s="54"/>
      <c r="E43" s="54"/>
      <c r="F43" s="54"/>
      <c r="G43" s="54"/>
      <c r="H43" s="54"/>
      <c r="I43" s="67" t="s">
        <v>106</v>
      </c>
      <c r="J43" s="54"/>
      <c r="K43" s="53"/>
    </row>
    <row r="44" spans="2:11" ht="15" thickBot="1" x14ac:dyDescent="0.25">
      <c r="B44" s="58"/>
      <c r="C44" s="59"/>
      <c r="D44" s="59"/>
      <c r="E44" s="59"/>
      <c r="F44" s="59"/>
      <c r="G44" s="59"/>
      <c r="H44" s="59"/>
      <c r="I44" s="59"/>
      <c r="J44" s="59"/>
      <c r="K44" s="60"/>
    </row>
  </sheetData>
  <mergeCells count="25">
    <mergeCell ref="B6:K6"/>
    <mergeCell ref="D3:I3"/>
    <mergeCell ref="D5:I5"/>
    <mergeCell ref="C36:J41"/>
    <mergeCell ref="C18:E18"/>
    <mergeCell ref="C19:E19"/>
    <mergeCell ref="C8:F8"/>
    <mergeCell ref="H10:H19"/>
    <mergeCell ref="C10:E10"/>
    <mergeCell ref="C11:E11"/>
    <mergeCell ref="C12:E12"/>
    <mergeCell ref="C13:E13"/>
    <mergeCell ref="C14:E14"/>
    <mergeCell ref="C15:E15"/>
    <mergeCell ref="C16:E16"/>
    <mergeCell ref="C17:E17"/>
    <mergeCell ref="H20:J23"/>
    <mergeCell ref="C28:D28"/>
    <mergeCell ref="C32:D32"/>
    <mergeCell ref="C30:D30"/>
    <mergeCell ref="C31:D31"/>
    <mergeCell ref="C29:D29"/>
    <mergeCell ref="C27:E27"/>
    <mergeCell ref="C21:F23"/>
    <mergeCell ref="C20:E20"/>
  </mergeCells>
  <conditionalFormatting sqref="F10:F20">
    <cfRule type="containsText" dxfId="103" priority="2" operator="containsText" text="Recalcular">
      <formula>NOT(ISERROR(SEARCH("Recalcular",F10)))</formula>
    </cfRule>
    <cfRule type="containsText" dxfId="102" priority="3" operator="containsText" text="Congruente">
      <formula>NOT(ISERROR(SEARCH("Congruente",F10)))</formula>
    </cfRule>
  </conditionalFormatting>
  <conditionalFormatting sqref="E28:E32">
    <cfRule type="dataBar" priority="4">
      <dataBar>
        <cfvo type="min"/>
        <cfvo type="max"/>
        <color rgb="FF63C384"/>
      </dataBar>
      <extLst>
        <ext xmlns:x14="http://schemas.microsoft.com/office/spreadsheetml/2009/9/main" uri="{B025F937-C7B1-47D3-B67F-A62EFF666E3E}">
          <x14:id>{E4DDE7CD-01E0-43B1-A252-B7B9C6EDBA82}</x14:id>
        </ext>
      </extLst>
    </cfRule>
  </conditionalFormatting>
  <pageMargins left="0.7" right="0.7" top="0.75" bottom="0.75" header="0.3" footer="0.3"/>
  <pageSetup paperSize="9" scale="76" orientation="portrait" r:id="rId1"/>
  <drawing r:id="rId2"/>
  <extLst>
    <ext xmlns:x14="http://schemas.microsoft.com/office/spreadsheetml/2009/9/main" uri="{78C0D931-6437-407d-A8EE-F0AAD7539E65}">
      <x14:conditionalFormattings>
        <x14:conditionalFormatting xmlns:xm="http://schemas.microsoft.com/office/excel/2006/main">
          <x14:cfRule type="dataBar" id="{E4DDE7CD-01E0-43B1-A252-B7B9C6EDBA82}">
            <x14:dataBar minLength="0" maxLength="100" gradient="0">
              <x14:cfvo type="autoMin"/>
              <x14:cfvo type="autoMax"/>
              <x14:negativeFillColor rgb="FFFF0000"/>
              <x14:axisColor rgb="FF000000"/>
            </x14:dataBar>
          </x14:cfRule>
          <xm:sqref>E28:E32</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MJ157"/>
  <sheetViews>
    <sheetView topLeftCell="A12" zoomScaleNormal="100" workbookViewId="0">
      <selection activeCell="B17" sqref="B17"/>
    </sheetView>
  </sheetViews>
  <sheetFormatPr baseColWidth="10" defaultRowHeight="15" outlineLevelRow="1" outlineLevelCol="1" x14ac:dyDescent="0.25"/>
  <cols>
    <col min="1" max="11" width="9.875" style="1" customWidth="1"/>
    <col min="12" max="12" width="14.25" style="1" bestFit="1" customWidth="1"/>
    <col min="13" max="13" width="9.875" style="1" customWidth="1"/>
    <col min="14" max="23" width="9.875" style="1" hidden="1" customWidth="1" outlineLevel="1"/>
    <col min="24" max="24" width="13.125" style="1" hidden="1" customWidth="1" outlineLevel="1"/>
    <col min="25" max="25" width="9.875" style="1" hidden="1" customWidth="1" outlineLevel="1"/>
    <col min="26" max="26" width="9.875" style="1" customWidth="1" collapsed="1"/>
    <col min="27" max="1024" width="9.875" style="1" customWidth="1"/>
  </cols>
  <sheetData>
    <row r="1" spans="1:20" hidden="1" outlineLevel="1" x14ac:dyDescent="0.25">
      <c r="A1" s="8" t="s">
        <v>25</v>
      </c>
      <c r="B1" s="7" t="s">
        <v>26</v>
      </c>
      <c r="D1" s="125" t="s">
        <v>27</v>
      </c>
      <c r="E1" s="125"/>
      <c r="F1" s="18">
        <f>+Resumen!C18</f>
        <v>5</v>
      </c>
    </row>
    <row r="2" spans="1:20" hidden="1" outlineLevel="1" x14ac:dyDescent="0.25">
      <c r="A2" s="8" t="str">
        <f>+Resumen!C23</f>
        <v>A1</v>
      </c>
      <c r="B2" s="7" t="str">
        <f>+Resumen!C29</f>
        <v>C1</v>
      </c>
      <c r="D2" s="125" t="s">
        <v>28</v>
      </c>
      <c r="E2" s="125"/>
      <c r="F2" s="18">
        <f>+Resumen!C20</f>
        <v>3</v>
      </c>
    </row>
    <row r="3" spans="1:20" hidden="1" outlineLevel="1" x14ac:dyDescent="0.25">
      <c r="A3" s="8" t="str">
        <f>+Resumen!C24</f>
        <v>A2</v>
      </c>
      <c r="B3" s="7" t="str">
        <f>+Resumen!C30</f>
        <v>C2</v>
      </c>
    </row>
    <row r="4" spans="1:20" hidden="1" outlineLevel="1" x14ac:dyDescent="0.25">
      <c r="A4" s="8" t="str">
        <f>+Resumen!C25</f>
        <v>A3</v>
      </c>
      <c r="B4" s="7" t="str">
        <f>+Resumen!C31</f>
        <v>C3</v>
      </c>
    </row>
    <row r="5" spans="1:20" hidden="1" outlineLevel="1" x14ac:dyDescent="0.25">
      <c r="A5" s="8">
        <f>+Resumen!C26</f>
        <v>0</v>
      </c>
      <c r="B5" s="7" t="str">
        <f>+Resumen!C32</f>
        <v>C4</v>
      </c>
    </row>
    <row r="6" spans="1:20" hidden="1" outlineLevel="1" x14ac:dyDescent="0.25">
      <c r="A6" s="8">
        <f>+Resumen!C27</f>
        <v>0</v>
      </c>
      <c r="B6" s="7" t="str">
        <f>+Resumen!C33</f>
        <v>C5</v>
      </c>
    </row>
    <row r="7" spans="1:20" hidden="1" outlineLevel="1" x14ac:dyDescent="0.25">
      <c r="B7" s="7">
        <f>+Resumen!C34</f>
        <v>0</v>
      </c>
    </row>
    <row r="8" spans="1:20" hidden="1" outlineLevel="1" x14ac:dyDescent="0.25">
      <c r="B8" s="7">
        <f>+Resumen!C35</f>
        <v>0</v>
      </c>
    </row>
    <row r="9" spans="1:20" hidden="1" outlineLevel="1" x14ac:dyDescent="0.25">
      <c r="B9" s="7">
        <f>+Resumen!C36</f>
        <v>0</v>
      </c>
    </row>
    <row r="10" spans="1:20" hidden="1" outlineLevel="1" x14ac:dyDescent="0.25">
      <c r="B10" s="7">
        <f>+Resumen!C37</f>
        <v>0</v>
      </c>
    </row>
    <row r="11" spans="1:20" hidden="1" outlineLevel="1" x14ac:dyDescent="0.25">
      <c r="B11" s="7">
        <f>+Resumen!C38</f>
        <v>0</v>
      </c>
    </row>
    <row r="12" spans="1:20" collapsed="1" x14ac:dyDescent="0.25"/>
    <row r="14" spans="1:20" ht="15.75" thickBot="1" x14ac:dyDescent="0.3">
      <c r="N14" s="19" t="s">
        <v>108</v>
      </c>
      <c r="O14" s="19">
        <f>+COUNTA(B17:B21)</f>
        <v>3</v>
      </c>
      <c r="P14" s="72" t="s">
        <v>34</v>
      </c>
      <c r="Q14" s="7">
        <f>+(S22-O14)/(O14-1)</f>
        <v>3.7833333333333163E-2</v>
      </c>
    </row>
    <row r="15" spans="1:20" ht="15.75" thickBot="1" x14ac:dyDescent="0.3">
      <c r="A15" s="124" t="s">
        <v>35</v>
      </c>
      <c r="B15" s="124"/>
      <c r="C15" s="124"/>
      <c r="D15" s="124"/>
      <c r="E15" s="124"/>
      <c r="F15" s="124"/>
      <c r="P15" s="2" t="s">
        <v>36</v>
      </c>
      <c r="Q15" s="7">
        <f>1.98*(O14-2)/O14</f>
        <v>0.66</v>
      </c>
      <c r="R15" s="16" t="s">
        <v>37</v>
      </c>
      <c r="S15" s="17" t="str">
        <f>+IF(Q16&lt;=0.1,"Congruente","Recalcular")</f>
        <v>Congruente</v>
      </c>
      <c r="T15" s="1" t="str">
        <f>+IFERROR(S15,0)</f>
        <v>Congruente</v>
      </c>
    </row>
    <row r="16" spans="1:20" x14ac:dyDescent="0.25">
      <c r="A16" s="10" t="s">
        <v>16</v>
      </c>
      <c r="B16" s="7" t="str">
        <f>$A$2</f>
        <v>A1</v>
      </c>
      <c r="C16" s="7" t="str">
        <f>$A$3</f>
        <v>A2</v>
      </c>
      <c r="D16" s="7" t="str">
        <f>$A$4</f>
        <v>A3</v>
      </c>
      <c r="E16" s="7">
        <f>$A$5</f>
        <v>0</v>
      </c>
      <c r="F16" s="7">
        <f>$A$6</f>
        <v>0</v>
      </c>
      <c r="G16" s="124" t="s">
        <v>38</v>
      </c>
      <c r="H16" s="124"/>
      <c r="I16" s="124"/>
      <c r="J16" s="124"/>
      <c r="K16" s="124"/>
      <c r="L16" s="11" t="s">
        <v>24</v>
      </c>
      <c r="O16" s="1">
        <v>4.6199999999999998E-2</v>
      </c>
      <c r="P16" s="2" t="s">
        <v>39</v>
      </c>
      <c r="Q16" s="7">
        <f>ROUND(Q14/Q15,2)</f>
        <v>0.06</v>
      </c>
    </row>
    <row r="17" spans="1:19" x14ac:dyDescent="0.25">
      <c r="A17" s="7" t="str">
        <f>+$A$2</f>
        <v>A1</v>
      </c>
      <c r="B17" s="73">
        <v>1</v>
      </c>
      <c r="C17" s="73">
        <v>2</v>
      </c>
      <c r="D17" s="73">
        <v>6</v>
      </c>
      <c r="E17" s="73"/>
      <c r="F17" s="73"/>
      <c r="G17" s="7">
        <f>+ROUND(B17/$B$22,3)</f>
        <v>0.6</v>
      </c>
      <c r="H17" s="7">
        <f>+ROUND(C17/$C$22,3)</f>
        <v>0.63200000000000001</v>
      </c>
      <c r="I17" s="7">
        <f>ROUND(IF($D$16&lt;&gt;0,D17/$D$22,0),3)</f>
        <v>0.46200000000000002</v>
      </c>
      <c r="J17" s="7">
        <f>IF($E$16&lt;&gt;0,E17/$E$22,0)</f>
        <v>0</v>
      </c>
      <c r="K17" s="7">
        <f>IF($F$16&lt;&gt;0,F17/$F$22,0)</f>
        <v>0</v>
      </c>
      <c r="L17" s="7">
        <f>IF(A17&lt;&gt;0,AVERAGEIF(G17:K17,"&lt;&gt;0"),0)</f>
        <v>0.56466666666666665</v>
      </c>
      <c r="M17" s="12"/>
      <c r="N17" s="7">
        <f>+B17*L17</f>
        <v>0.56466666666666665</v>
      </c>
      <c r="O17" s="7">
        <f>+C17*L18</f>
        <v>0.71866666666666668</v>
      </c>
      <c r="P17" s="7">
        <f>+D17*L19</f>
        <v>0.45999999999999996</v>
      </c>
      <c r="Q17" s="7">
        <f>+E17*L20</f>
        <v>0</v>
      </c>
      <c r="R17" s="7">
        <f>+F17*L21</f>
        <v>0</v>
      </c>
      <c r="S17" s="13">
        <f>IF(A17&lt;&gt;0,SUM(N17:R17),0)</f>
        <v>1.7433333333333332</v>
      </c>
    </row>
    <row r="18" spans="1:19" x14ac:dyDescent="0.25">
      <c r="A18" s="7" t="str">
        <f>+$A$3</f>
        <v>A2</v>
      </c>
      <c r="B18" s="73">
        <f>1/C17</f>
        <v>0.5</v>
      </c>
      <c r="C18" s="73">
        <v>1</v>
      </c>
      <c r="D18" s="73">
        <v>6</v>
      </c>
      <c r="E18" s="73"/>
      <c r="F18" s="73"/>
      <c r="G18" s="7">
        <f t="shared" ref="G18:G19" si="0">+ROUND(B18/$B$22,3)</f>
        <v>0.3</v>
      </c>
      <c r="H18" s="7">
        <f t="shared" ref="H18:H19" si="1">+ROUND(C18/$C$22,3)</f>
        <v>0.316</v>
      </c>
      <c r="I18" s="7">
        <f t="shared" ref="I18:I19" si="2">ROUND(IF($D$16&lt;&gt;0,D18/$D$22,0),3)</f>
        <v>0.46200000000000002</v>
      </c>
      <c r="J18" s="7">
        <f>IF($E$16&lt;&gt;0,E18/$E$22,0)</f>
        <v>0</v>
      </c>
      <c r="K18" s="7">
        <f>IF($F$16&lt;&gt;0,F18/$F$22,0)</f>
        <v>0</v>
      </c>
      <c r="L18" s="7">
        <f>IF(A18&lt;&gt;0,AVERAGEIF(G18:K18,"&lt;&gt;0"),0)</f>
        <v>0.35933333333333334</v>
      </c>
      <c r="M18" s="12"/>
      <c r="N18" s="7">
        <f>+B18*L17</f>
        <v>0.28233333333333333</v>
      </c>
      <c r="O18" s="7">
        <f>+C18*L18</f>
        <v>0.35933333333333334</v>
      </c>
      <c r="P18" s="7">
        <f>+D18*L19</f>
        <v>0.45999999999999996</v>
      </c>
      <c r="Q18" s="7">
        <f>+E18*L20</f>
        <v>0</v>
      </c>
      <c r="R18" s="7">
        <f>+F18*L21</f>
        <v>0</v>
      </c>
      <c r="S18" s="13">
        <f>IF(A18&lt;&gt;0,SUM(N18:R18),0)</f>
        <v>1.1016666666666666</v>
      </c>
    </row>
    <row r="19" spans="1:19" x14ac:dyDescent="0.25">
      <c r="A19" s="7" t="str">
        <f>+$A$4</f>
        <v>A3</v>
      </c>
      <c r="B19" s="73">
        <f>1/D17</f>
        <v>0.16666666666666666</v>
      </c>
      <c r="C19" s="73">
        <f>1/D18</f>
        <v>0.16666666666666666</v>
      </c>
      <c r="D19" s="73">
        <v>1</v>
      </c>
      <c r="E19" s="73"/>
      <c r="F19" s="73"/>
      <c r="G19" s="7">
        <f t="shared" si="0"/>
        <v>0.1</v>
      </c>
      <c r="H19" s="7">
        <f t="shared" si="1"/>
        <v>5.2999999999999999E-2</v>
      </c>
      <c r="I19" s="7">
        <f t="shared" si="2"/>
        <v>7.6999999999999999E-2</v>
      </c>
      <c r="J19" s="7">
        <f>IF($E$16&lt;&gt;0,E19/$E$22,0)</f>
        <v>0</v>
      </c>
      <c r="K19" s="7">
        <f>IF($F$16&lt;&gt;0,F19/$F$22,0)</f>
        <v>0</v>
      </c>
      <c r="L19" s="7">
        <f>IF(A19&lt;&gt;0,AVERAGEIF(G19:K19,"&lt;&gt;0"),0)</f>
        <v>7.6666666666666661E-2</v>
      </c>
      <c r="M19" s="12"/>
      <c r="N19" s="7">
        <f>+B19*L17</f>
        <v>9.4111111111111104E-2</v>
      </c>
      <c r="O19" s="7">
        <f>+C19*L18</f>
        <v>5.9888888888888887E-2</v>
      </c>
      <c r="P19" s="7">
        <f>+D19*L19</f>
        <v>7.6666666666666661E-2</v>
      </c>
      <c r="Q19" s="7">
        <f>+E19*L20</f>
        <v>0</v>
      </c>
      <c r="R19" s="7">
        <f>+F19*L21</f>
        <v>0</v>
      </c>
      <c r="S19" s="13">
        <f>IF(A19&lt;&gt;0,SUM(N19:R19),0)</f>
        <v>0.23066666666666666</v>
      </c>
    </row>
    <row r="20" spans="1:19" x14ac:dyDescent="0.25">
      <c r="A20" s="7">
        <f>+$A$5</f>
        <v>0</v>
      </c>
      <c r="B20" s="73"/>
      <c r="C20" s="73"/>
      <c r="D20" s="73"/>
      <c r="E20" s="73">
        <v>1</v>
      </c>
      <c r="F20" s="73"/>
      <c r="G20" s="7">
        <f>+ROUND(B20/$B$22,3)</f>
        <v>0</v>
      </c>
      <c r="H20" s="7">
        <f>+ROUND(C20/$C$22,3)</f>
        <v>0</v>
      </c>
      <c r="I20" s="7">
        <f>ROUND(IF($D$16&lt;&gt;0,D20/$D$22,0),3)</f>
        <v>0</v>
      </c>
      <c r="J20" s="7">
        <f>IF($E$16&lt;&gt;0,E20/$E$22,0)</f>
        <v>0</v>
      </c>
      <c r="K20" s="7">
        <f>IF($F$16&lt;&gt;0,F20/$F$22,0)</f>
        <v>0</v>
      </c>
      <c r="L20" s="7">
        <f>IF(A20&lt;&gt;0,AVERAGEIF(G20:K20,"&lt;&gt;0"),0)</f>
        <v>0</v>
      </c>
      <c r="M20" s="12"/>
      <c r="N20" s="7">
        <f>+B20*L17</f>
        <v>0</v>
      </c>
      <c r="O20" s="7">
        <f>+C20*L18</f>
        <v>0</v>
      </c>
      <c r="P20" s="7">
        <f>+D20*L19</f>
        <v>0</v>
      </c>
      <c r="Q20" s="7">
        <f>+E20*L20</f>
        <v>0</v>
      </c>
      <c r="R20" s="7">
        <f>+F20*L21</f>
        <v>0</v>
      </c>
      <c r="S20" s="13">
        <f>IF(A20&lt;&gt;0,SUM(N20:R20),0)</f>
        <v>0</v>
      </c>
    </row>
    <row r="21" spans="1:19" x14ac:dyDescent="0.25">
      <c r="A21" s="7">
        <f>+$A$6</f>
        <v>0</v>
      </c>
      <c r="B21" s="73"/>
      <c r="C21" s="73"/>
      <c r="D21" s="73"/>
      <c r="E21" s="73"/>
      <c r="F21" s="73">
        <v>1</v>
      </c>
      <c r="G21" s="7">
        <f>+ROUND(B21/$B$22,3)</f>
        <v>0</v>
      </c>
      <c r="H21" s="7">
        <f>+ROUND(C21/$C$22,3)</f>
        <v>0</v>
      </c>
      <c r="I21" s="7">
        <f>ROUND(IF($D$16&lt;&gt;0,D21/$D$22,0),3)</f>
        <v>0</v>
      </c>
      <c r="J21" s="7">
        <f>IF($E$16&lt;&gt;0,E21/$E$22,0)</f>
        <v>0</v>
      </c>
      <c r="K21" s="7">
        <f>IF($F$16&lt;&gt;0,F21/$F$22,0)</f>
        <v>0</v>
      </c>
      <c r="L21" s="7">
        <f>IF(A21&lt;&gt;0,AVERAGEIF(G21:K21,"&lt;&gt;0"),0)</f>
        <v>0</v>
      </c>
      <c r="M21" s="12"/>
      <c r="N21" s="7">
        <f>+B21*L17</f>
        <v>0</v>
      </c>
      <c r="O21" s="7">
        <f>+C21*L18</f>
        <v>0</v>
      </c>
      <c r="P21" s="7">
        <f>+D21*L19</f>
        <v>0</v>
      </c>
      <c r="Q21" s="7">
        <f>+E21*L20</f>
        <v>0</v>
      </c>
      <c r="R21" s="7">
        <f>+F21*L21</f>
        <v>0</v>
      </c>
      <c r="S21" s="13">
        <f>IF(A21&lt;&gt;0,SUM(N21:R21),0)</f>
        <v>0</v>
      </c>
    </row>
    <row r="22" spans="1:19" x14ac:dyDescent="0.25">
      <c r="A22" s="9" t="s">
        <v>40</v>
      </c>
      <c r="B22" s="14">
        <f>+ROUND(SUM(B17:B21),3)</f>
        <v>1.667</v>
      </c>
      <c r="C22" s="14">
        <f t="shared" ref="C22:D22" si="3">+ROUND(SUM(C17:C21),3)</f>
        <v>3.1669999999999998</v>
      </c>
      <c r="D22" s="14">
        <f t="shared" si="3"/>
        <v>13</v>
      </c>
      <c r="E22" s="14">
        <f>+SUM(E17:E21)</f>
        <v>1</v>
      </c>
      <c r="F22" s="14">
        <f>+SUM(F17:F21)</f>
        <v>1</v>
      </c>
      <c r="L22" s="7">
        <f>SUM(L17:L21)</f>
        <v>1.0006666666666666</v>
      </c>
      <c r="R22" s="1" t="s">
        <v>41</v>
      </c>
      <c r="S22" s="15">
        <f>SUM(S17:S21)</f>
        <v>3.0756666666666663</v>
      </c>
    </row>
    <row r="24" spans="1:19" ht="15.75" thickBot="1" x14ac:dyDescent="0.3">
      <c r="N24" s="19" t="s">
        <v>108</v>
      </c>
      <c r="O24" s="19">
        <f>+COUNTA(B27:B31)</f>
        <v>3</v>
      </c>
      <c r="P24" s="72" t="s">
        <v>34</v>
      </c>
      <c r="Q24" s="7">
        <f>+(S32-O24)/(O24-1)</f>
        <v>5.0040539170973952E-2</v>
      </c>
    </row>
    <row r="25" spans="1:19" ht="15.75" thickBot="1" x14ac:dyDescent="0.3">
      <c r="A25" s="124" t="s">
        <v>42</v>
      </c>
      <c r="B25" s="124"/>
      <c r="C25" s="124"/>
      <c r="D25" s="124"/>
      <c r="E25" s="124"/>
      <c r="F25" s="124"/>
      <c r="P25" s="2" t="s">
        <v>36</v>
      </c>
      <c r="Q25" s="7">
        <f>1.98*(O24-2)/O24</f>
        <v>0.66</v>
      </c>
      <c r="R25" s="16" t="s">
        <v>37</v>
      </c>
      <c r="S25" s="17" t="str">
        <f>+IF(Q26&lt;=0.1,"Congruente","Recalcular")</f>
        <v>Congruente</v>
      </c>
    </row>
    <row r="26" spans="1:19" x14ac:dyDescent="0.25">
      <c r="A26" s="10" t="s">
        <v>17</v>
      </c>
      <c r="B26" s="7" t="str">
        <f>$A$2</f>
        <v>A1</v>
      </c>
      <c r="C26" s="7" t="str">
        <f>$A$3</f>
        <v>A2</v>
      </c>
      <c r="D26" s="7" t="str">
        <f>$A$4</f>
        <v>A3</v>
      </c>
      <c r="E26" s="7">
        <f>$A$5</f>
        <v>0</v>
      </c>
      <c r="F26" s="7">
        <f>$A$6</f>
        <v>0</v>
      </c>
      <c r="G26" s="124" t="s">
        <v>38</v>
      </c>
      <c r="H26" s="124"/>
      <c r="I26" s="124"/>
      <c r="J26" s="124"/>
      <c r="K26" s="124"/>
      <c r="L26" s="11" t="s">
        <v>24</v>
      </c>
      <c r="P26" s="2" t="s">
        <v>39</v>
      </c>
      <c r="Q26" s="7">
        <f>ROUND(Q24/Q25,2)</f>
        <v>0.08</v>
      </c>
    </row>
    <row r="27" spans="1:19" x14ac:dyDescent="0.25">
      <c r="A27" s="7" t="str">
        <f>+$A$2</f>
        <v>A1</v>
      </c>
      <c r="B27" s="74">
        <v>1</v>
      </c>
      <c r="C27" s="74">
        <v>6</v>
      </c>
      <c r="D27" s="74">
        <v>9</v>
      </c>
      <c r="E27" s="75"/>
      <c r="F27" s="75"/>
      <c r="G27" s="7">
        <f>+B27/$B$32</f>
        <v>0.78260869565217384</v>
      </c>
      <c r="H27" s="7">
        <f>+C27/$C$32</f>
        <v>0.81818181818181823</v>
      </c>
      <c r="I27" s="7">
        <f>IF($D$16&lt;&gt;0,D27/$D$32,0)</f>
        <v>0.69230769230769229</v>
      </c>
      <c r="J27" s="7">
        <f>IF($E$16&lt;&gt;0,E27/$E$32,0)</f>
        <v>0</v>
      </c>
      <c r="K27" s="7">
        <f>IF($F$16&lt;&gt;0,F27/$F$32,0)</f>
        <v>0</v>
      </c>
      <c r="L27" s="7">
        <f>IF(A27&lt;&gt;0,AVERAGEIF(G27:K27,"&lt;&gt;0"),0)</f>
        <v>0.7643660687138949</v>
      </c>
      <c r="M27" s="12"/>
      <c r="N27" s="7">
        <f>+B27*L27</f>
        <v>0.7643660687138949</v>
      </c>
      <c r="O27" s="7">
        <f>+C27*L28</f>
        <v>0.99513529948312573</v>
      </c>
      <c r="P27" s="7">
        <f>+D27*L29</f>
        <v>0.62800243235025843</v>
      </c>
      <c r="Q27" s="7">
        <f>+E27*L30</f>
        <v>0</v>
      </c>
      <c r="R27" s="7">
        <f>+F27*L31</f>
        <v>0</v>
      </c>
      <c r="S27" s="13">
        <f>IF(A27&lt;&gt;0,SUM(N27:R27),0)</f>
        <v>2.3875038005472788</v>
      </c>
    </row>
    <row r="28" spans="1:19" x14ac:dyDescent="0.25">
      <c r="A28" s="7" t="str">
        <f>+$A$3</f>
        <v>A2</v>
      </c>
      <c r="B28" s="74">
        <f>1/C27</f>
        <v>0.16666666666666666</v>
      </c>
      <c r="C28" s="74">
        <v>1</v>
      </c>
      <c r="D28" s="74">
        <v>3</v>
      </c>
      <c r="E28" s="75"/>
      <c r="F28" s="75"/>
      <c r="G28" s="7">
        <f>+B28/$B$32</f>
        <v>0.13043478260869562</v>
      </c>
      <c r="H28" s="7">
        <f>+C28/$C$32</f>
        <v>0.13636363636363638</v>
      </c>
      <c r="I28" s="7">
        <f>IF($D$16&lt;&gt;0,D28/$D$32,0)</f>
        <v>0.23076923076923078</v>
      </c>
      <c r="J28" s="7">
        <f>IF($E$16&lt;&gt;0,E28/$E$32,0)</f>
        <v>0</v>
      </c>
      <c r="K28" s="7">
        <f>IF($F$16&lt;&gt;0,F28/$F$32,0)</f>
        <v>0</v>
      </c>
      <c r="L28" s="7">
        <f>IF(A28&lt;&gt;0,AVERAGEIF(G28:K28,"&lt;&gt;0"),0)</f>
        <v>0.16585588324718761</v>
      </c>
      <c r="M28" s="12"/>
      <c r="N28" s="7">
        <f>+B28*L27</f>
        <v>0.12739434478564915</v>
      </c>
      <c r="O28" s="7">
        <f>+C28*L28</f>
        <v>0.16585588324718761</v>
      </c>
      <c r="P28" s="7">
        <f>+D28*L29</f>
        <v>0.2093341441167528</v>
      </c>
      <c r="Q28" s="7">
        <f>+E28*L30</f>
        <v>0</v>
      </c>
      <c r="R28" s="7">
        <f>+F28*L31</f>
        <v>0</v>
      </c>
      <c r="S28" s="13">
        <f>IF(A28&lt;&gt;0,SUM(N28:R28),0)</f>
        <v>0.50258437214958951</v>
      </c>
    </row>
    <row r="29" spans="1:19" x14ac:dyDescent="0.25">
      <c r="A29" s="7" t="str">
        <f>+$A$4</f>
        <v>A3</v>
      </c>
      <c r="B29" s="74">
        <f>1/D27</f>
        <v>0.1111111111111111</v>
      </c>
      <c r="C29" s="74">
        <f>1/D28</f>
        <v>0.33333333333333331</v>
      </c>
      <c r="D29" s="74">
        <v>1</v>
      </c>
      <c r="E29" s="75"/>
      <c r="F29" s="75"/>
      <c r="G29" s="7">
        <f>+B29/$B$32</f>
        <v>8.6956521739130418E-2</v>
      </c>
      <c r="H29" s="7">
        <f>+C29/$C$32</f>
        <v>4.5454545454545456E-2</v>
      </c>
      <c r="I29" s="7">
        <f>IF($D$16&lt;&gt;0,D29/$D$32,0)</f>
        <v>7.6923076923076927E-2</v>
      </c>
      <c r="J29" s="7">
        <f>IF($E$16&lt;&gt;0,E29/$E$32,0)</f>
        <v>0</v>
      </c>
      <c r="K29" s="7">
        <f>IF($F$16&lt;&gt;0,F29/$F$32,0)</f>
        <v>0</v>
      </c>
      <c r="L29" s="7">
        <f>IF(A29&lt;&gt;0,AVERAGEIF(G29:K29,"&lt;&gt;0"),0)</f>
        <v>6.9778048038917601E-2</v>
      </c>
      <c r="M29" s="12"/>
      <c r="N29" s="7">
        <f>+B29*L27</f>
        <v>8.4929563190432766E-2</v>
      </c>
      <c r="O29" s="7">
        <f>+C29*L28</f>
        <v>5.52852944157292E-2</v>
      </c>
      <c r="P29" s="7">
        <f>+D29*L29</f>
        <v>6.9778048038917601E-2</v>
      </c>
      <c r="Q29" s="7">
        <f>+E29*L30</f>
        <v>0</v>
      </c>
      <c r="R29" s="7">
        <f>+F29*L31</f>
        <v>0</v>
      </c>
      <c r="S29" s="13">
        <f>IF(A29&lt;&gt;0,SUM(N29:R29),0)</f>
        <v>0.20999290564507958</v>
      </c>
    </row>
    <row r="30" spans="1:19" x14ac:dyDescent="0.25">
      <c r="A30" s="7">
        <f>+$A$5</f>
        <v>0</v>
      </c>
      <c r="B30" s="75"/>
      <c r="C30" s="75"/>
      <c r="D30" s="75"/>
      <c r="E30" s="75">
        <v>1</v>
      </c>
      <c r="F30" s="75"/>
      <c r="G30" s="7">
        <f>+B30/$B$32</f>
        <v>0</v>
      </c>
      <c r="H30" s="7">
        <f>+C30/$C$32</f>
        <v>0</v>
      </c>
      <c r="I30" s="7">
        <f>IF($D$16&lt;&gt;0,D30/$D$32,0)</f>
        <v>0</v>
      </c>
      <c r="J30" s="7">
        <f>IF($E$16&lt;&gt;0,E30/$E$32,0)</f>
        <v>0</v>
      </c>
      <c r="K30" s="7">
        <f>IF($F$16&lt;&gt;0,F30/$F$32,0)</f>
        <v>0</v>
      </c>
      <c r="L30" s="7">
        <f>IF(A30&lt;&gt;0,AVERAGEIF(G30:K30,"&lt;&gt;0"),0)</f>
        <v>0</v>
      </c>
      <c r="M30" s="12"/>
      <c r="N30" s="7">
        <f>+B30*L27</f>
        <v>0</v>
      </c>
      <c r="O30" s="7">
        <f>+C30*L28</f>
        <v>0</v>
      </c>
      <c r="P30" s="7">
        <f>+D30*L29</f>
        <v>0</v>
      </c>
      <c r="Q30" s="7">
        <f>+E30*L30</f>
        <v>0</v>
      </c>
      <c r="R30" s="7">
        <f>+F30*L31</f>
        <v>0</v>
      </c>
      <c r="S30" s="13">
        <f>IF(A30&lt;&gt;0,SUM(N30:R30),0)</f>
        <v>0</v>
      </c>
    </row>
    <row r="31" spans="1:19" x14ac:dyDescent="0.25">
      <c r="A31" s="7">
        <f>+$A$6</f>
        <v>0</v>
      </c>
      <c r="B31" s="75"/>
      <c r="C31" s="75"/>
      <c r="D31" s="75"/>
      <c r="E31" s="75"/>
      <c r="F31" s="75">
        <v>1</v>
      </c>
      <c r="G31" s="7">
        <f>+B31/$B$32</f>
        <v>0</v>
      </c>
      <c r="H31" s="7">
        <f>+C31/$C$32</f>
        <v>0</v>
      </c>
      <c r="I31" s="7">
        <f>IF($D$16&lt;&gt;0,D31/$D$32,0)</f>
        <v>0</v>
      </c>
      <c r="J31" s="7">
        <f>IF($E$16&lt;&gt;0,E31/$E$32,0)</f>
        <v>0</v>
      </c>
      <c r="K31" s="7">
        <f>IF($F$16&lt;&gt;0,F31/$F$32,0)</f>
        <v>0</v>
      </c>
      <c r="L31" s="7">
        <f>IF(A31&lt;&gt;0,AVERAGEIF(G31:K31,"&lt;&gt;0"),0)</f>
        <v>0</v>
      </c>
      <c r="M31" s="12"/>
      <c r="N31" s="7">
        <f>+B31*L27</f>
        <v>0</v>
      </c>
      <c r="O31" s="7">
        <f>+C31*L28</f>
        <v>0</v>
      </c>
      <c r="P31" s="7">
        <f>+D31*L29</f>
        <v>0</v>
      </c>
      <c r="Q31" s="7">
        <f>+E31*L30</f>
        <v>0</v>
      </c>
      <c r="R31" s="7">
        <f>+F31*L31</f>
        <v>0</v>
      </c>
      <c r="S31" s="13">
        <f>IF(A31&lt;&gt;0,SUM(N31:R31),0)</f>
        <v>0</v>
      </c>
    </row>
    <row r="32" spans="1:19" x14ac:dyDescent="0.25">
      <c r="A32" s="9" t="s">
        <v>40</v>
      </c>
      <c r="B32" s="14">
        <f>+SUM(B27:B31)</f>
        <v>1.2777777777777779</v>
      </c>
      <c r="C32" s="14">
        <f>+SUM(C27:C31)</f>
        <v>7.333333333333333</v>
      </c>
      <c r="D32" s="14">
        <f>+SUM(D27:D31)</f>
        <v>13</v>
      </c>
      <c r="E32" s="14">
        <f>+SUM(E27:E31)</f>
        <v>1</v>
      </c>
      <c r="F32" s="14">
        <f>+SUM(F27:F31)</f>
        <v>1</v>
      </c>
      <c r="L32" s="7">
        <f>SUM(L27:L31)</f>
        <v>1</v>
      </c>
      <c r="R32" s="1" t="s">
        <v>41</v>
      </c>
      <c r="S32" s="15">
        <f>SUM(S27:S31)</f>
        <v>3.1000810783419479</v>
      </c>
    </row>
    <row r="34" spans="1:19" ht="15.75" thickBot="1" x14ac:dyDescent="0.3">
      <c r="N34" s="19" t="s">
        <v>108</v>
      </c>
      <c r="O34" s="19">
        <f>+COUNTA(B37:B41)</f>
        <v>3</v>
      </c>
      <c r="P34" s="72" t="s">
        <v>34</v>
      </c>
      <c r="Q34" s="7">
        <f>+(S42-O34)/(O34-1)</f>
        <v>2.768074652132646E-2</v>
      </c>
    </row>
    <row r="35" spans="1:19" ht="15.75" thickBot="1" x14ac:dyDescent="0.3">
      <c r="A35" s="124" t="s">
        <v>43</v>
      </c>
      <c r="B35" s="124"/>
      <c r="C35" s="124"/>
      <c r="D35" s="124"/>
      <c r="E35" s="124"/>
      <c r="F35" s="124"/>
      <c r="P35" s="2" t="s">
        <v>36</v>
      </c>
      <c r="Q35" s="7">
        <f>1.98*(O34-2)/O34</f>
        <v>0.66</v>
      </c>
      <c r="R35" s="16" t="s">
        <v>37</v>
      </c>
      <c r="S35" s="17" t="str">
        <f>+IF(Q36&lt;=0.1,"Congruente","Recalcular")</f>
        <v>Congruente</v>
      </c>
    </row>
    <row r="36" spans="1:19" x14ac:dyDescent="0.25">
      <c r="A36" s="10" t="s">
        <v>18</v>
      </c>
      <c r="B36" s="7" t="str">
        <f>$A$2</f>
        <v>A1</v>
      </c>
      <c r="C36" s="7" t="str">
        <f>$A$3</f>
        <v>A2</v>
      </c>
      <c r="D36" s="7" t="str">
        <f>$A$4</f>
        <v>A3</v>
      </c>
      <c r="E36" s="7">
        <f>$A$5</f>
        <v>0</v>
      </c>
      <c r="F36" s="7">
        <f>$A$6</f>
        <v>0</v>
      </c>
      <c r="G36" s="124" t="s">
        <v>38</v>
      </c>
      <c r="H36" s="124"/>
      <c r="I36" s="124"/>
      <c r="J36" s="124"/>
      <c r="K36" s="124"/>
      <c r="L36" s="11" t="s">
        <v>24</v>
      </c>
      <c r="P36" s="2" t="s">
        <v>39</v>
      </c>
      <c r="Q36" s="7">
        <f>ROUND(Q34/Q35,2)</f>
        <v>0.04</v>
      </c>
    </row>
    <row r="37" spans="1:19" x14ac:dyDescent="0.25">
      <c r="A37" s="7" t="str">
        <f>+$A$2</f>
        <v>A1</v>
      </c>
      <c r="B37" s="74">
        <v>1</v>
      </c>
      <c r="C37" s="74">
        <f>1/B38</f>
        <v>0.33333333333333331</v>
      </c>
      <c r="D37" s="74">
        <v>3</v>
      </c>
      <c r="E37" s="75"/>
      <c r="F37" s="75"/>
      <c r="G37" s="7">
        <f>+B37/$B$42</f>
        <v>0.23076923076923078</v>
      </c>
      <c r="H37" s="7">
        <f>+C37/$C$42</f>
        <v>0.21739130434782608</v>
      </c>
      <c r="I37" s="7">
        <f>IF($D$16&lt;&gt;0,D37/$D$42,0)</f>
        <v>0.33333333333333331</v>
      </c>
      <c r="J37" s="7">
        <f>IF($E$16&lt;&gt;0,E37/$E$42,0)</f>
        <v>0</v>
      </c>
      <c r="K37" s="7">
        <f>IF($F$16&lt;&gt;0,F37/$F$42,0)</f>
        <v>0</v>
      </c>
      <c r="L37" s="7">
        <f>IF(A37&lt;&gt;0,AVERAGEIF(G37:K37,"&lt;&gt;0"),0)</f>
        <v>0.26049795615013011</v>
      </c>
      <c r="M37" s="12"/>
      <c r="N37" s="7">
        <f>+B37*L37</f>
        <v>0.26049795615013011</v>
      </c>
      <c r="O37" s="7">
        <f>+C37*L38</f>
        <v>0.21111524010074734</v>
      </c>
      <c r="P37" s="7">
        <f>+D37*L39</f>
        <v>0.31846897064288371</v>
      </c>
      <c r="Q37" s="7">
        <f>+E37*L40</f>
        <v>0</v>
      </c>
      <c r="R37" s="7">
        <f>+F37*L41</f>
        <v>0</v>
      </c>
      <c r="S37" s="13">
        <f>IF(A37&lt;&gt;0,SUM(N37:R37),0)</f>
        <v>0.79008216689376121</v>
      </c>
    </row>
    <row r="38" spans="1:19" x14ac:dyDescent="0.25">
      <c r="A38" s="7" t="str">
        <f>+$A$3</f>
        <v>A2</v>
      </c>
      <c r="B38" s="74">
        <v>3</v>
      </c>
      <c r="C38" s="74">
        <v>1</v>
      </c>
      <c r="D38" s="74">
        <v>5</v>
      </c>
      <c r="E38" s="75"/>
      <c r="F38" s="75"/>
      <c r="G38" s="7">
        <f>+B38/$B$42</f>
        <v>0.6923076923076924</v>
      </c>
      <c r="H38" s="7">
        <f>+C38/$C$42</f>
        <v>0.65217391304347827</v>
      </c>
      <c r="I38" s="7">
        <f>IF($D$16&lt;&gt;0,D38/$D$42,0)</f>
        <v>0.55555555555555558</v>
      </c>
      <c r="J38" s="7">
        <f>IF($E$16&lt;&gt;0,E38/$E$42,0)</f>
        <v>0</v>
      </c>
      <c r="K38" s="7">
        <f>IF($F$16&lt;&gt;0,F38/$F$42,0)</f>
        <v>0</v>
      </c>
      <c r="L38" s="7">
        <f>IF(A38&lt;&gt;0,AVERAGEIF(G38:K38,"&lt;&gt;0"),0)</f>
        <v>0.63334572030224201</v>
      </c>
      <c r="M38" s="12"/>
      <c r="N38" s="7">
        <f>+B38*L37</f>
        <v>0.78149386845039026</v>
      </c>
      <c r="O38" s="7">
        <f>+C38*L38</f>
        <v>0.63334572030224201</v>
      </c>
      <c r="P38" s="7">
        <f>+D38*L39</f>
        <v>0.53078161773813948</v>
      </c>
      <c r="Q38" s="7">
        <f>+E38*L40</f>
        <v>0</v>
      </c>
      <c r="R38" s="7">
        <f>+F38*L41</f>
        <v>0</v>
      </c>
      <c r="S38" s="13">
        <f>IF(A38&lt;&gt;0,SUM(N38:R38),0)</f>
        <v>1.9456212064907716</v>
      </c>
    </row>
    <row r="39" spans="1:19" x14ac:dyDescent="0.25">
      <c r="A39" s="7" t="str">
        <f>+$A$4</f>
        <v>A3</v>
      </c>
      <c r="B39" s="74">
        <f>1/D37</f>
        <v>0.33333333333333331</v>
      </c>
      <c r="C39" s="74">
        <f>1/D38</f>
        <v>0.2</v>
      </c>
      <c r="D39" s="74">
        <v>1</v>
      </c>
      <c r="E39" s="75"/>
      <c r="F39" s="75"/>
      <c r="G39" s="7">
        <f>+B39/$B$42</f>
        <v>7.6923076923076927E-2</v>
      </c>
      <c r="H39" s="7">
        <f>+C39/$C$42</f>
        <v>0.13043478260869568</v>
      </c>
      <c r="I39" s="7">
        <f>IF($D$16&lt;&gt;0,D39/$D$42,0)</f>
        <v>0.1111111111111111</v>
      </c>
      <c r="J39" s="7">
        <f>IF($E$16&lt;&gt;0,E39/$E$42,0)</f>
        <v>0</v>
      </c>
      <c r="K39" s="7">
        <f>IF($F$16&lt;&gt;0,F39/$F$42,0)</f>
        <v>0</v>
      </c>
      <c r="L39" s="7">
        <f>IF(A39&lt;&gt;0,AVERAGEIF(G39:K39,"&lt;&gt;0"),0)</f>
        <v>0.1061563235476279</v>
      </c>
      <c r="M39" s="12"/>
      <c r="N39" s="7">
        <f>+B39*L37</f>
        <v>8.6832652050043369E-2</v>
      </c>
      <c r="O39" s="7">
        <f>+C39*L38</f>
        <v>0.12666914406044841</v>
      </c>
      <c r="P39" s="7">
        <f>+D39*L39</f>
        <v>0.1061563235476279</v>
      </c>
      <c r="Q39" s="7">
        <f>+E39*L40</f>
        <v>0</v>
      </c>
      <c r="R39" s="7">
        <f>+F39*L41</f>
        <v>0</v>
      </c>
      <c r="S39" s="13">
        <f>IF(A39&lt;&gt;0,SUM(N39:R39),0)</f>
        <v>0.31965811965811969</v>
      </c>
    </row>
    <row r="40" spans="1:19" x14ac:dyDescent="0.25">
      <c r="A40" s="7">
        <f>+$A$5</f>
        <v>0</v>
      </c>
      <c r="B40" s="75"/>
      <c r="C40" s="75"/>
      <c r="D40" s="75"/>
      <c r="E40" s="75">
        <v>1</v>
      </c>
      <c r="F40" s="75"/>
      <c r="G40" s="7">
        <f>+B40/$B$42</f>
        <v>0</v>
      </c>
      <c r="H40" s="7">
        <f>+C40/$C$42</f>
        <v>0</v>
      </c>
      <c r="I40" s="7">
        <f>IF($D$16&lt;&gt;0,D40/$D$42,0)</f>
        <v>0</v>
      </c>
      <c r="J40" s="7">
        <f>IF($E$16&lt;&gt;0,E40/$E$42,0)</f>
        <v>0</v>
      </c>
      <c r="K40" s="7">
        <f>IF($F$16&lt;&gt;0,F40/$F$42,0)</f>
        <v>0</v>
      </c>
      <c r="L40" s="7">
        <f>IF(A40&lt;&gt;0,AVERAGEIF(G40:K40,"&lt;&gt;0"),0)</f>
        <v>0</v>
      </c>
      <c r="M40" s="12"/>
      <c r="N40" s="7">
        <f>+B40*L37</f>
        <v>0</v>
      </c>
      <c r="O40" s="7">
        <f>+C40*L38</f>
        <v>0</v>
      </c>
      <c r="P40" s="7">
        <f>+D40*L39</f>
        <v>0</v>
      </c>
      <c r="Q40" s="7">
        <f>+E40*L40</f>
        <v>0</v>
      </c>
      <c r="R40" s="7">
        <f>+F40*L41</f>
        <v>0</v>
      </c>
      <c r="S40" s="13">
        <f>IF(A40&lt;&gt;0,SUM(N40:R40),0)</f>
        <v>0</v>
      </c>
    </row>
    <row r="41" spans="1:19" x14ac:dyDescent="0.25">
      <c r="A41" s="7">
        <f>+$A$6</f>
        <v>0</v>
      </c>
      <c r="B41" s="75"/>
      <c r="C41" s="75"/>
      <c r="D41" s="75"/>
      <c r="E41" s="75"/>
      <c r="F41" s="75">
        <v>1</v>
      </c>
      <c r="G41" s="7">
        <f>+B41/$B$42</f>
        <v>0</v>
      </c>
      <c r="H41" s="7">
        <f>+C41/$C$42</f>
        <v>0</v>
      </c>
      <c r="I41" s="7">
        <f>IF($D$16&lt;&gt;0,D41/$D$42,0)</f>
        <v>0</v>
      </c>
      <c r="J41" s="7">
        <f>IF($E$16&lt;&gt;0,E41/$E$42,0)</f>
        <v>0</v>
      </c>
      <c r="K41" s="7">
        <f>IF($F$16&lt;&gt;0,F41/$F$42,0)</f>
        <v>0</v>
      </c>
      <c r="L41" s="7">
        <f>IF(A41&lt;&gt;0,AVERAGEIF(G41:K41,"&lt;&gt;0"),0)</f>
        <v>0</v>
      </c>
      <c r="M41" s="12"/>
      <c r="N41" s="7">
        <f>+B41*L37</f>
        <v>0</v>
      </c>
      <c r="O41" s="7">
        <f>+C41*L38</f>
        <v>0</v>
      </c>
      <c r="P41" s="7">
        <f>+D41*L39</f>
        <v>0</v>
      </c>
      <c r="Q41" s="7">
        <f>+E41*L40</f>
        <v>0</v>
      </c>
      <c r="R41" s="7">
        <f>+F41*L41</f>
        <v>0</v>
      </c>
      <c r="S41" s="13">
        <f>IF(A41&lt;&gt;0,SUM(N41:R41),0)</f>
        <v>0</v>
      </c>
    </row>
    <row r="42" spans="1:19" x14ac:dyDescent="0.25">
      <c r="A42" s="9" t="s">
        <v>40</v>
      </c>
      <c r="B42" s="14">
        <f>+SUM(B37:B41)</f>
        <v>4.333333333333333</v>
      </c>
      <c r="C42" s="14">
        <f>+SUM(C37:C41)</f>
        <v>1.5333333333333332</v>
      </c>
      <c r="D42" s="14">
        <f>+SUM(D37:D41)</f>
        <v>9</v>
      </c>
      <c r="E42" s="14">
        <f>+SUM(E37:E41)</f>
        <v>1</v>
      </c>
      <c r="F42" s="14">
        <f>+SUM(F37:F41)</f>
        <v>1</v>
      </c>
      <c r="L42" s="7">
        <f>SUM(L37:L41)</f>
        <v>1</v>
      </c>
      <c r="R42" s="1" t="s">
        <v>41</v>
      </c>
      <c r="S42" s="15">
        <f>SUM(S37:S41)</f>
        <v>3.0553614930426529</v>
      </c>
    </row>
    <row r="43" spans="1:19" x14ac:dyDescent="0.25">
      <c r="A43"/>
      <c r="B43"/>
      <c r="C43"/>
      <c r="D43"/>
      <c r="E43"/>
      <c r="F43"/>
      <c r="G43"/>
      <c r="H43"/>
      <c r="I43"/>
      <c r="J43"/>
      <c r="K43"/>
      <c r="L43"/>
      <c r="M43"/>
    </row>
    <row r="44" spans="1:19" ht="15.75" thickBot="1" x14ac:dyDescent="0.3">
      <c r="N44" s="19" t="s">
        <v>108</v>
      </c>
      <c r="O44" s="19">
        <f>+COUNTA(B47:B51)</f>
        <v>3</v>
      </c>
      <c r="P44" s="2" t="s">
        <v>34</v>
      </c>
      <c r="Q44" s="7">
        <f>+(S52-O44)/(O44-1)</f>
        <v>6.6166472416472555E-2</v>
      </c>
    </row>
    <row r="45" spans="1:19" ht="15.75" thickBot="1" x14ac:dyDescent="0.3">
      <c r="A45" s="124" t="s">
        <v>44</v>
      </c>
      <c r="B45" s="124"/>
      <c r="C45" s="124"/>
      <c r="D45" s="124"/>
      <c r="E45" s="124"/>
      <c r="F45" s="124"/>
      <c r="P45" s="2" t="s">
        <v>36</v>
      </c>
      <c r="Q45" s="7">
        <f>1.98*(O44-2)/O44</f>
        <v>0.66</v>
      </c>
      <c r="R45" s="16" t="s">
        <v>37</v>
      </c>
      <c r="S45" s="17" t="str">
        <f>+IF(Q46&lt;=0.1,"Congruente","Recalcular")</f>
        <v>Congruente</v>
      </c>
    </row>
    <row r="46" spans="1:19" x14ac:dyDescent="0.25">
      <c r="A46" s="10" t="s">
        <v>19</v>
      </c>
      <c r="B46" s="7" t="str">
        <f>$A$2</f>
        <v>A1</v>
      </c>
      <c r="C46" s="7" t="str">
        <f>$A$3</f>
        <v>A2</v>
      </c>
      <c r="D46" s="7" t="str">
        <f>$A$4</f>
        <v>A3</v>
      </c>
      <c r="E46" s="7">
        <f>$A$5</f>
        <v>0</v>
      </c>
      <c r="F46" s="7">
        <f>$A$6</f>
        <v>0</v>
      </c>
      <c r="G46" s="124" t="s">
        <v>38</v>
      </c>
      <c r="H46" s="124"/>
      <c r="I46" s="124"/>
      <c r="J46" s="124"/>
      <c r="K46" s="124"/>
      <c r="L46" s="11" t="s">
        <v>24</v>
      </c>
      <c r="P46" s="2" t="s">
        <v>39</v>
      </c>
      <c r="Q46" s="7">
        <f>ROUND(Q44/Q45,2)</f>
        <v>0.1</v>
      </c>
    </row>
    <row r="47" spans="1:19" x14ac:dyDescent="0.25">
      <c r="A47" s="7" t="str">
        <f>+$A$2</f>
        <v>A1</v>
      </c>
      <c r="B47" s="74">
        <v>1</v>
      </c>
      <c r="C47" s="74">
        <v>2</v>
      </c>
      <c r="D47" s="74">
        <v>3</v>
      </c>
      <c r="E47" s="73"/>
      <c r="F47" s="73"/>
      <c r="G47" s="7">
        <f>+B47/$B$52</f>
        <v>0.54545454545454553</v>
      </c>
      <c r="H47" s="7">
        <f>+C47/$C$52</f>
        <v>0.61538461538461542</v>
      </c>
      <c r="I47" s="7">
        <f>IF($D$16&lt;&gt;0,D47/$D$52,0)</f>
        <v>0.375</v>
      </c>
      <c r="J47" s="7">
        <f>IF($E$16&lt;&gt;0,E47/$E$52,0)</f>
        <v>0</v>
      </c>
      <c r="K47" s="7">
        <f>IF($F$16&lt;&gt;0,F47/$F$52,0)</f>
        <v>0</v>
      </c>
      <c r="L47" s="7">
        <f>IF(A47&lt;&gt;0,AVERAGEIF(G47:K47,"&lt;&gt;0"),0)</f>
        <v>0.51194638694638694</v>
      </c>
      <c r="M47" s="12"/>
      <c r="N47" s="7">
        <f>+B47*L47</f>
        <v>0.51194638694638694</v>
      </c>
      <c r="O47" s="7">
        <f>+C47*L48</f>
        <v>0.72027972027972031</v>
      </c>
      <c r="P47" s="7">
        <f>+D47*L49</f>
        <v>0.38374125874125875</v>
      </c>
      <c r="Q47" s="7">
        <f>+E47*L50</f>
        <v>0</v>
      </c>
      <c r="R47" s="7">
        <f>+F47*L51</f>
        <v>0</v>
      </c>
      <c r="S47" s="13">
        <f>IF(A47&lt;&gt;0,SUM(N47:R47),0)</f>
        <v>1.6159673659673661</v>
      </c>
    </row>
    <row r="48" spans="1:19" x14ac:dyDescent="0.25">
      <c r="A48" s="7" t="str">
        <f>+$A$3</f>
        <v>A2</v>
      </c>
      <c r="B48" s="74">
        <f>1/C47</f>
        <v>0.5</v>
      </c>
      <c r="C48" s="74">
        <v>1</v>
      </c>
      <c r="D48" s="74">
        <v>4</v>
      </c>
      <c r="E48" s="73"/>
      <c r="F48" s="73"/>
      <c r="G48" s="7">
        <f>+B48/$B$52</f>
        <v>0.27272727272727276</v>
      </c>
      <c r="H48" s="7">
        <f>+C48/$C$52</f>
        <v>0.30769230769230771</v>
      </c>
      <c r="I48" s="7">
        <f>IF($D$16&lt;&gt;0,D48/$D$52,0)</f>
        <v>0.5</v>
      </c>
      <c r="J48" s="7">
        <f>IF($E$16&lt;&gt;0,E48/$E$52,0)</f>
        <v>0</v>
      </c>
      <c r="K48" s="7">
        <f t="shared" ref="K48:K51" si="4">IF($F$16&lt;&gt;0,F48/$F$52,0)</f>
        <v>0</v>
      </c>
      <c r="L48" s="7">
        <f>IF(A48&lt;&gt;0,AVERAGEIF(G48:K48,"&lt;&gt;0"),0)</f>
        <v>0.36013986013986016</v>
      </c>
      <c r="M48" s="12"/>
      <c r="N48" s="7">
        <f>+B48*L47</f>
        <v>0.25597319347319347</v>
      </c>
      <c r="O48" s="7">
        <f>+C48*L48</f>
        <v>0.36013986013986016</v>
      </c>
      <c r="P48" s="7">
        <f>+D48*L49</f>
        <v>0.5116550116550117</v>
      </c>
      <c r="Q48" s="7">
        <f>+E48*L50</f>
        <v>0</v>
      </c>
      <c r="R48" s="7">
        <f>+F48*L51</f>
        <v>0</v>
      </c>
      <c r="S48" s="13">
        <f>IF(A48&lt;&gt;0,SUM(N48:R48),0)</f>
        <v>1.1277680652680653</v>
      </c>
    </row>
    <row r="49" spans="1:19" x14ac:dyDescent="0.25">
      <c r="A49" s="7" t="str">
        <f>+$A$4</f>
        <v>A3</v>
      </c>
      <c r="B49" s="74">
        <f>1/D47</f>
        <v>0.33333333333333331</v>
      </c>
      <c r="C49" s="74">
        <f>1/D48</f>
        <v>0.25</v>
      </c>
      <c r="D49" s="74">
        <v>1</v>
      </c>
      <c r="E49" s="73"/>
      <c r="F49" s="73"/>
      <c r="G49" s="7">
        <f>+B49/$B$52</f>
        <v>0.18181818181818182</v>
      </c>
      <c r="H49" s="7">
        <f>+C49/$C$52</f>
        <v>7.6923076923076927E-2</v>
      </c>
      <c r="I49" s="7">
        <f>IF($D$16&lt;&gt;0,D49/$D$52,0)</f>
        <v>0.125</v>
      </c>
      <c r="J49" s="7">
        <f t="shared" ref="J49:J51" si="5">IF($E$16&lt;&gt;0,E49/$E$52,0)</f>
        <v>0</v>
      </c>
      <c r="K49" s="7">
        <f t="shared" si="4"/>
        <v>0</v>
      </c>
      <c r="L49" s="7">
        <f>IF(A49&lt;&gt;0,AVERAGEIF(G49:K49,"&lt;&gt;0"),0)</f>
        <v>0.12791375291375293</v>
      </c>
      <c r="M49" s="12"/>
      <c r="N49" s="7">
        <f>+B49*L47</f>
        <v>0.17064879564879565</v>
      </c>
      <c r="O49" s="7">
        <f>+C49*L48</f>
        <v>9.0034965034965039E-2</v>
      </c>
      <c r="P49" s="7">
        <f>+D49*L49</f>
        <v>0.12791375291375293</v>
      </c>
      <c r="Q49" s="7">
        <f>+E49*L50</f>
        <v>0</v>
      </c>
      <c r="R49" s="7">
        <f>+F49*L51</f>
        <v>0</v>
      </c>
      <c r="S49" s="13">
        <f>IF(A49&lt;&gt;0,SUM(N49:R49),0)</f>
        <v>0.3885975135975136</v>
      </c>
    </row>
    <row r="50" spans="1:19" x14ac:dyDescent="0.25">
      <c r="A50" s="7">
        <f>+$A$5</f>
        <v>0</v>
      </c>
      <c r="B50" s="73"/>
      <c r="C50" s="73"/>
      <c r="D50" s="73"/>
      <c r="E50" s="73">
        <v>1</v>
      </c>
      <c r="F50" s="73"/>
      <c r="G50" s="7">
        <f t="shared" ref="G50:G51" si="6">+B50/$B$52</f>
        <v>0</v>
      </c>
      <c r="H50" s="7">
        <f>+C50/$C$52</f>
        <v>0</v>
      </c>
      <c r="I50" s="7">
        <f>IF($D$16&lt;&gt;0,D50/$D$52,0)</f>
        <v>0</v>
      </c>
      <c r="J50" s="7">
        <f t="shared" si="5"/>
        <v>0</v>
      </c>
      <c r="K50" s="7">
        <f t="shared" si="4"/>
        <v>0</v>
      </c>
      <c r="L50" s="7">
        <f>IF(A50&lt;&gt;0,AVERAGEIF(G50:K50,"&lt;&gt;0"),0)</f>
        <v>0</v>
      </c>
      <c r="M50" s="12"/>
      <c r="N50" s="7">
        <f>+B50*L47</f>
        <v>0</v>
      </c>
      <c r="O50" s="7">
        <f>+C50*L48</f>
        <v>0</v>
      </c>
      <c r="P50" s="7">
        <f>+D50*L49</f>
        <v>0</v>
      </c>
      <c r="Q50" s="7">
        <f>+E50*L50</f>
        <v>0</v>
      </c>
      <c r="R50" s="7">
        <f>+F50*L51</f>
        <v>0</v>
      </c>
      <c r="S50" s="13">
        <f>IF(A50&lt;&gt;0,SUM(N50:R50),0)</f>
        <v>0</v>
      </c>
    </row>
    <row r="51" spans="1:19" x14ac:dyDescent="0.25">
      <c r="A51" s="7">
        <f>+$A$6</f>
        <v>0</v>
      </c>
      <c r="B51" s="73"/>
      <c r="C51" s="73"/>
      <c r="D51" s="73"/>
      <c r="E51" s="73"/>
      <c r="F51" s="73">
        <v>1</v>
      </c>
      <c r="G51" s="7">
        <f t="shared" si="6"/>
        <v>0</v>
      </c>
      <c r="H51" s="7">
        <f>+C51/$C$52</f>
        <v>0</v>
      </c>
      <c r="I51" s="7">
        <f>IF($D$16&lt;&gt;0,D51/$D$52,0)</f>
        <v>0</v>
      </c>
      <c r="J51" s="7">
        <f t="shared" si="5"/>
        <v>0</v>
      </c>
      <c r="K51" s="7">
        <f t="shared" si="4"/>
        <v>0</v>
      </c>
      <c r="L51" s="7">
        <f>IF(A51&lt;&gt;0,AVERAGEIF(G51:K51,"&lt;&gt;0"),0)</f>
        <v>0</v>
      </c>
      <c r="M51" s="12"/>
      <c r="N51" s="7">
        <f>+B51*L47</f>
        <v>0</v>
      </c>
      <c r="O51" s="7">
        <f>+C51*L48</f>
        <v>0</v>
      </c>
      <c r="P51" s="7">
        <f>+D51*L49</f>
        <v>0</v>
      </c>
      <c r="Q51" s="7">
        <f>+E51*L50</f>
        <v>0</v>
      </c>
      <c r="R51" s="7">
        <f>+F51*L51</f>
        <v>0</v>
      </c>
      <c r="S51" s="13">
        <f>IF(A51&lt;&gt;0,SUM(N51:R51),0)</f>
        <v>0</v>
      </c>
    </row>
    <row r="52" spans="1:19" x14ac:dyDescent="0.25">
      <c r="A52" s="9" t="s">
        <v>40</v>
      </c>
      <c r="B52" s="14">
        <f>+SUM(B47:B51)</f>
        <v>1.8333333333333333</v>
      </c>
      <c r="C52" s="14">
        <f>+SUM(C47:C51)</f>
        <v>3.25</v>
      </c>
      <c r="D52" s="14">
        <f>+SUM(D47:D51)</f>
        <v>8</v>
      </c>
      <c r="E52" s="14">
        <f>+SUM(E47:E51)</f>
        <v>1</v>
      </c>
      <c r="F52" s="14">
        <f>+SUM(F47:F51)</f>
        <v>1</v>
      </c>
      <c r="L52" s="7">
        <f>SUM(L47:L51)</f>
        <v>1</v>
      </c>
      <c r="R52" s="1" t="s">
        <v>41</v>
      </c>
      <c r="S52" s="15">
        <f>SUM(S47:S51)</f>
        <v>3.1323329448329451</v>
      </c>
    </row>
    <row r="54" spans="1:19" ht="15.75" thickBot="1" x14ac:dyDescent="0.3">
      <c r="N54" s="19" t="s">
        <v>108</v>
      </c>
      <c r="O54" s="19">
        <f>+COUNTA(B57:B61)</f>
        <v>3</v>
      </c>
      <c r="P54" s="2" t="s">
        <v>34</v>
      </c>
      <c r="Q54" s="7">
        <f>+(S62-O54)/(O54-1)</f>
        <v>6.5708812260536487E-2</v>
      </c>
    </row>
    <row r="55" spans="1:19" ht="15.75" thickBot="1" x14ac:dyDescent="0.3">
      <c r="A55" s="124" t="s">
        <v>45</v>
      </c>
      <c r="B55" s="124"/>
      <c r="C55" s="124"/>
      <c r="D55" s="124"/>
      <c r="E55" s="124"/>
      <c r="F55" s="124"/>
      <c r="P55" s="2" t="s">
        <v>36</v>
      </c>
      <c r="Q55" s="7">
        <f>1.98*(O54-2)/O54</f>
        <v>0.66</v>
      </c>
      <c r="R55" s="16" t="s">
        <v>37</v>
      </c>
      <c r="S55" s="17" t="str">
        <f>+IF(Q56&lt;=0.1,"Congruente","Recalcular")</f>
        <v>Congruente</v>
      </c>
    </row>
    <row r="56" spans="1:19" x14ac:dyDescent="0.25">
      <c r="A56" s="10" t="s">
        <v>20</v>
      </c>
      <c r="B56" s="7" t="str">
        <f>$A$2</f>
        <v>A1</v>
      </c>
      <c r="C56" s="7" t="str">
        <f>$A$3</f>
        <v>A2</v>
      </c>
      <c r="D56" s="7" t="str">
        <f>$A$4</f>
        <v>A3</v>
      </c>
      <c r="E56" s="7">
        <f>$A$5</f>
        <v>0</v>
      </c>
      <c r="F56" s="7">
        <f>$A$6</f>
        <v>0</v>
      </c>
      <c r="G56" s="124" t="s">
        <v>38</v>
      </c>
      <c r="H56" s="124"/>
      <c r="I56" s="124"/>
      <c r="J56" s="124"/>
      <c r="K56" s="124"/>
      <c r="L56" s="11" t="s">
        <v>24</v>
      </c>
      <c r="P56" s="2" t="s">
        <v>39</v>
      </c>
      <c r="Q56" s="7">
        <f>ROUND(Q54/Q55,2)</f>
        <v>0.1</v>
      </c>
    </row>
    <row r="57" spans="1:19" x14ac:dyDescent="0.25">
      <c r="A57" s="7" t="str">
        <f>+$A$2</f>
        <v>A1</v>
      </c>
      <c r="B57" s="74">
        <v>1</v>
      </c>
      <c r="C57" s="74">
        <f>1/B58</f>
        <v>0.25</v>
      </c>
      <c r="D57" s="74">
        <v>3</v>
      </c>
      <c r="E57" s="75"/>
      <c r="F57" s="75"/>
      <c r="G57" s="7">
        <f>+B57/$B$62</f>
        <v>0.1875</v>
      </c>
      <c r="H57" s="7">
        <f>+C57/$C$62</f>
        <v>0.17241379310344829</v>
      </c>
      <c r="I57" s="7">
        <f>IF($D$16&lt;&gt;0,D57/$D$62,0)</f>
        <v>0.33333333333333331</v>
      </c>
      <c r="J57" s="7">
        <f>IF($E$16&lt;&gt;0,E57/$E$62,0)</f>
        <v>0</v>
      </c>
      <c r="K57" s="7">
        <f>IF($F$16&lt;&gt;0,F57/$F$62,0)</f>
        <v>0</v>
      </c>
      <c r="L57" s="7">
        <f>IF(A57&lt;&gt;0,AVERAGEIF(G57:K57,"&lt;&gt;0"),0)</f>
        <v>0.23108237547892721</v>
      </c>
      <c r="M57" s="12"/>
      <c r="N57" s="7">
        <f>+B57*L57</f>
        <v>0.23108237547892721</v>
      </c>
      <c r="O57" s="7">
        <f>+C57*L58</f>
        <v>0.16626756066411238</v>
      </c>
      <c r="P57" s="7">
        <f>+D57*L59</f>
        <v>0.31154214559386972</v>
      </c>
      <c r="Q57" s="7">
        <f>+E57*L60</f>
        <v>0</v>
      </c>
      <c r="R57" s="7">
        <f>+F57*L61</f>
        <v>0</v>
      </c>
      <c r="S57" s="13">
        <f>IF(A57&lt;&gt;0,SUM(N57:R57),0)</f>
        <v>0.70889208173690932</v>
      </c>
    </row>
    <row r="58" spans="1:19" x14ac:dyDescent="0.25">
      <c r="A58" s="7" t="str">
        <f>+$A$3</f>
        <v>A2</v>
      </c>
      <c r="B58" s="74">
        <v>4</v>
      </c>
      <c r="C58" s="74">
        <v>1</v>
      </c>
      <c r="D58" s="74">
        <v>5</v>
      </c>
      <c r="E58" s="75"/>
      <c r="F58" s="75"/>
      <c r="G58" s="7">
        <f t="shared" ref="G58:G59" si="7">+B58/$B$62</f>
        <v>0.75</v>
      </c>
      <c r="H58" s="7">
        <f t="shared" ref="H58:H59" si="8">+C58/$C$62</f>
        <v>0.68965517241379315</v>
      </c>
      <c r="I58" s="7">
        <f t="shared" ref="I58:I59" si="9">IF($D$16&lt;&gt;0,D58/$D$62,0)</f>
        <v>0.55555555555555558</v>
      </c>
      <c r="J58" s="7">
        <f t="shared" ref="J58:J61" si="10">IF($E$16&lt;&gt;0,E58/$E$62,0)</f>
        <v>0</v>
      </c>
      <c r="K58" s="7">
        <f t="shared" ref="K58:K61" si="11">IF($F$16&lt;&gt;0,F58/$F$62,0)</f>
        <v>0</v>
      </c>
      <c r="L58" s="7">
        <f>IF(A58&lt;&gt;0,AVERAGEIF(G58:K58,"&lt;&gt;0"),0)</f>
        <v>0.66507024265644954</v>
      </c>
      <c r="M58" s="12"/>
      <c r="N58" s="7">
        <f>+B58*L57</f>
        <v>0.92432950191570884</v>
      </c>
      <c r="O58" s="7">
        <f>+C58*L58</f>
        <v>0.66507024265644954</v>
      </c>
      <c r="P58" s="7">
        <f>+D58*L59</f>
        <v>0.51923690932311617</v>
      </c>
      <c r="Q58" s="7">
        <f>+E58*L60</f>
        <v>0</v>
      </c>
      <c r="R58" s="7">
        <f>+F58*L61</f>
        <v>0</v>
      </c>
      <c r="S58" s="13">
        <f>IF(A58&lt;&gt;0,SUM(N58:R58),0)</f>
        <v>2.1086366538952745</v>
      </c>
    </row>
    <row r="59" spans="1:19" x14ac:dyDescent="0.25">
      <c r="A59" s="7" t="str">
        <f>+$A$4</f>
        <v>A3</v>
      </c>
      <c r="B59" s="74">
        <f>1/D57</f>
        <v>0.33333333333333331</v>
      </c>
      <c r="C59" s="74">
        <f>1/D58</f>
        <v>0.2</v>
      </c>
      <c r="D59" s="74">
        <v>1</v>
      </c>
      <c r="E59" s="75"/>
      <c r="F59" s="75"/>
      <c r="G59" s="7">
        <f t="shared" si="7"/>
        <v>6.25E-2</v>
      </c>
      <c r="H59" s="7">
        <f t="shared" si="8"/>
        <v>0.13793103448275862</v>
      </c>
      <c r="I59" s="7">
        <f t="shared" si="9"/>
        <v>0.1111111111111111</v>
      </c>
      <c r="J59" s="7">
        <f t="shared" si="10"/>
        <v>0</v>
      </c>
      <c r="K59" s="7">
        <f t="shared" si="11"/>
        <v>0</v>
      </c>
      <c r="L59" s="7">
        <f>IF(A59&lt;&gt;0,AVERAGEIF(G59:K59,"&lt;&gt;0"),0)</f>
        <v>0.10384738186462324</v>
      </c>
      <c r="M59" s="12"/>
      <c r="N59" s="7">
        <f>+B59*L57</f>
        <v>7.7027458492975737E-2</v>
      </c>
      <c r="O59" s="7">
        <f>+C59*L58</f>
        <v>0.13301404853128992</v>
      </c>
      <c r="P59" s="7">
        <f>+D59*L59</f>
        <v>0.10384738186462324</v>
      </c>
      <c r="Q59" s="7">
        <f>+E59*L60</f>
        <v>0</v>
      </c>
      <c r="R59" s="7">
        <f>+F59*L61</f>
        <v>0</v>
      </c>
      <c r="S59" s="13">
        <f>IF(A59&lt;&gt;0,SUM(N59:R59),0)</f>
        <v>0.31388888888888888</v>
      </c>
    </row>
    <row r="60" spans="1:19" x14ac:dyDescent="0.25">
      <c r="A60" s="7">
        <f>+$A$5</f>
        <v>0</v>
      </c>
      <c r="B60" s="75"/>
      <c r="C60" s="75"/>
      <c r="D60" s="75"/>
      <c r="E60" s="75">
        <v>1</v>
      </c>
      <c r="F60" s="75"/>
      <c r="G60" s="7">
        <f>+B60/$B$62</f>
        <v>0</v>
      </c>
      <c r="H60" s="7">
        <f>+C60/$C$62</f>
        <v>0</v>
      </c>
      <c r="I60" s="7">
        <f>IF($D$16&lt;&gt;0,D60/$D$62,0)</f>
        <v>0</v>
      </c>
      <c r="J60" s="7">
        <f t="shared" si="10"/>
        <v>0</v>
      </c>
      <c r="K60" s="7">
        <f t="shared" si="11"/>
        <v>0</v>
      </c>
      <c r="L60" s="7">
        <f>IF(A60&lt;&gt;0,AVERAGEIF(G60:K60,"&lt;&gt;0"),0)</f>
        <v>0</v>
      </c>
      <c r="M60" s="12"/>
      <c r="N60" s="7">
        <f>+B60*L57</f>
        <v>0</v>
      </c>
      <c r="O60" s="7">
        <f>+C60*L58</f>
        <v>0</v>
      </c>
      <c r="P60" s="7">
        <f>+D60*L59</f>
        <v>0</v>
      </c>
      <c r="Q60" s="7">
        <f>+E60*L60</f>
        <v>0</v>
      </c>
      <c r="R60" s="7">
        <f>+F60*L61</f>
        <v>0</v>
      </c>
      <c r="S60" s="13">
        <f>IF(A60&lt;&gt;0,SUM(N60:R60),0)</f>
        <v>0</v>
      </c>
    </row>
    <row r="61" spans="1:19" x14ac:dyDescent="0.25">
      <c r="A61" s="7">
        <f>+$A$6</f>
        <v>0</v>
      </c>
      <c r="B61" s="75"/>
      <c r="C61" s="75"/>
      <c r="D61" s="75"/>
      <c r="E61" s="75"/>
      <c r="F61" s="75">
        <v>1</v>
      </c>
      <c r="G61" s="7">
        <f>+B61/$B$62</f>
        <v>0</v>
      </c>
      <c r="H61" s="7">
        <f>+C61/$C$62</f>
        <v>0</v>
      </c>
      <c r="I61" s="7">
        <f>IF($D$16&lt;&gt;0,D61/$D$62,0)</f>
        <v>0</v>
      </c>
      <c r="J61" s="7">
        <f t="shared" si="10"/>
        <v>0</v>
      </c>
      <c r="K61" s="7">
        <f t="shared" si="11"/>
        <v>0</v>
      </c>
      <c r="L61" s="7">
        <f>IF(A61&lt;&gt;0,AVERAGEIF(G61:K61,"&lt;&gt;0"),0)</f>
        <v>0</v>
      </c>
      <c r="M61" s="12"/>
      <c r="N61" s="7">
        <f>+B61*L57</f>
        <v>0</v>
      </c>
      <c r="O61" s="7">
        <f>+C61*L58</f>
        <v>0</v>
      </c>
      <c r="P61" s="7">
        <f>+D61*L59</f>
        <v>0</v>
      </c>
      <c r="Q61" s="7">
        <f>+E61*L60</f>
        <v>0</v>
      </c>
      <c r="R61" s="7">
        <f>+F61*L61</f>
        <v>0</v>
      </c>
      <c r="S61" s="13">
        <f>IF(A61&lt;&gt;0,SUM(N61:R61),0)</f>
        <v>0</v>
      </c>
    </row>
    <row r="62" spans="1:19" x14ac:dyDescent="0.25">
      <c r="A62" s="9" t="s">
        <v>40</v>
      </c>
      <c r="B62" s="14">
        <f>+SUM(B57:B61)</f>
        <v>5.333333333333333</v>
      </c>
      <c r="C62" s="14">
        <f>+SUM(C57:C61)</f>
        <v>1.45</v>
      </c>
      <c r="D62" s="14">
        <f>+SUM(D57:D61)</f>
        <v>9</v>
      </c>
      <c r="E62" s="14">
        <f>+SUM(E57:E61)</f>
        <v>1</v>
      </c>
      <c r="F62" s="14">
        <f>+SUM(F57:F61)</f>
        <v>1</v>
      </c>
      <c r="L62" s="7">
        <f>SUM(L57:L61)</f>
        <v>1</v>
      </c>
      <c r="R62" s="1" t="s">
        <v>41</v>
      </c>
      <c r="S62" s="15">
        <f>SUM(S57:S61)</f>
        <v>3.131417624521073</v>
      </c>
    </row>
    <row r="64" spans="1:19" ht="15.75" thickBot="1" x14ac:dyDescent="0.3">
      <c r="N64" s="19" t="s">
        <v>108</v>
      </c>
      <c r="O64" s="19">
        <f>+COUNTA(B67:B71)</f>
        <v>0</v>
      </c>
      <c r="P64" s="2" t="s">
        <v>34</v>
      </c>
      <c r="Q64" s="7" t="e">
        <f>+(S72-O64)/(O64-1)</f>
        <v>#DIV/0!</v>
      </c>
    </row>
    <row r="65" spans="1:19" ht="15.75" thickBot="1" x14ac:dyDescent="0.3">
      <c r="A65" s="124" t="s">
        <v>46</v>
      </c>
      <c r="B65" s="124"/>
      <c r="C65" s="124"/>
      <c r="D65" s="124"/>
      <c r="E65" s="124"/>
      <c r="F65" s="124"/>
      <c r="P65" s="2" t="s">
        <v>36</v>
      </c>
      <c r="Q65" s="7" t="e">
        <f>1.98*(O64-2)/O64</f>
        <v>#DIV/0!</v>
      </c>
      <c r="R65" s="16" t="s">
        <v>37</v>
      </c>
      <c r="S65" s="17" t="e">
        <f>+IF(Q66&lt;=0.1,"Congruente","Recalcular")</f>
        <v>#DIV/0!</v>
      </c>
    </row>
    <row r="66" spans="1:19" x14ac:dyDescent="0.25">
      <c r="A66" s="10" t="s">
        <v>29</v>
      </c>
      <c r="B66" s="7" t="str">
        <f>$A$2</f>
        <v>A1</v>
      </c>
      <c r="C66" s="7" t="str">
        <f>$A$3</f>
        <v>A2</v>
      </c>
      <c r="D66" s="7" t="str">
        <f>$A$4</f>
        <v>A3</v>
      </c>
      <c r="E66" s="7">
        <f>$A$5</f>
        <v>0</v>
      </c>
      <c r="F66" s="7">
        <f>$A$6</f>
        <v>0</v>
      </c>
      <c r="G66" s="124" t="s">
        <v>38</v>
      </c>
      <c r="H66" s="124"/>
      <c r="I66" s="124"/>
      <c r="J66" s="124"/>
      <c r="K66" s="124"/>
      <c r="L66" s="11" t="s">
        <v>24</v>
      </c>
      <c r="P66" s="2" t="s">
        <v>39</v>
      </c>
      <c r="Q66" s="7" t="e">
        <f>ROUND(Q64/Q65,2)</f>
        <v>#DIV/0!</v>
      </c>
    </row>
    <row r="67" spans="1:19" x14ac:dyDescent="0.25">
      <c r="A67" s="7" t="str">
        <f>+$A$2</f>
        <v>A1</v>
      </c>
      <c r="B67" s="74"/>
      <c r="C67" s="74"/>
      <c r="D67" s="74"/>
      <c r="E67" s="75"/>
      <c r="F67" s="75"/>
      <c r="G67" s="7" t="e">
        <f>+B67/$B$72</f>
        <v>#DIV/0!</v>
      </c>
      <c r="H67" s="7" t="e">
        <f>+C67/$C$72</f>
        <v>#DIV/0!</v>
      </c>
      <c r="I67" s="7" t="e">
        <f>IF($D$16&lt;&gt;0,D67/$D$72,0)</f>
        <v>#DIV/0!</v>
      </c>
      <c r="J67" s="7">
        <f>IF($E$16&lt;&gt;0,E67/$E$72,0)</f>
        <v>0</v>
      </c>
      <c r="K67" s="7">
        <f>IF($F$16&lt;&gt;0,F67/$F$72,0)</f>
        <v>0</v>
      </c>
      <c r="L67" s="7" t="e">
        <f>IF(A67&lt;&gt;0,AVERAGEIF(G67:K67,"&lt;&gt;0"),0)</f>
        <v>#DIV/0!</v>
      </c>
      <c r="M67" s="12"/>
      <c r="N67" s="7" t="e">
        <f>+B67*L67</f>
        <v>#DIV/0!</v>
      </c>
      <c r="O67" s="7" t="e">
        <f>+C67*L68</f>
        <v>#DIV/0!</v>
      </c>
      <c r="P67" s="7" t="e">
        <f>+D67*L69</f>
        <v>#DIV/0!</v>
      </c>
      <c r="Q67" s="7">
        <f>+E67*L70</f>
        <v>0</v>
      </c>
      <c r="R67" s="7">
        <f>+F67*L71</f>
        <v>0</v>
      </c>
      <c r="S67" s="13" t="e">
        <f>IF(A67&lt;&gt;0,SUM(N67:R67),0)</f>
        <v>#DIV/0!</v>
      </c>
    </row>
    <row r="68" spans="1:19" x14ac:dyDescent="0.25">
      <c r="A68" s="7" t="str">
        <f>+$A$3</f>
        <v>A2</v>
      </c>
      <c r="B68" s="74"/>
      <c r="C68" s="74"/>
      <c r="D68" s="74"/>
      <c r="E68" s="75"/>
      <c r="F68" s="75"/>
      <c r="G68" s="7" t="e">
        <f t="shared" ref="G68:G69" si="12">+B68/$B$72</f>
        <v>#DIV/0!</v>
      </c>
      <c r="H68" s="7" t="e">
        <f t="shared" ref="H68:H69" si="13">+C68/$C$72</f>
        <v>#DIV/0!</v>
      </c>
      <c r="I68" s="7" t="e">
        <f t="shared" ref="I68:I69" si="14">IF($D$16&lt;&gt;0,D68/$D$72,0)</f>
        <v>#DIV/0!</v>
      </c>
      <c r="J68" s="7">
        <f t="shared" ref="J68:J71" si="15">IF($E$16&lt;&gt;0,E68/$E$72,0)</f>
        <v>0</v>
      </c>
      <c r="K68" s="7">
        <f t="shared" ref="K68:K71" si="16">IF($F$16&lt;&gt;0,F68/$F$72,0)</f>
        <v>0</v>
      </c>
      <c r="L68" s="7" t="e">
        <f>IF(A68&lt;&gt;0,AVERAGEIF(G68:K68,"&lt;&gt;0"),0)</f>
        <v>#DIV/0!</v>
      </c>
      <c r="M68" s="12"/>
      <c r="N68" s="7" t="e">
        <f>+B68*L67</f>
        <v>#DIV/0!</v>
      </c>
      <c r="O68" s="7" t="e">
        <f>+C68*L68</f>
        <v>#DIV/0!</v>
      </c>
      <c r="P68" s="7" t="e">
        <f>+D68*L69</f>
        <v>#DIV/0!</v>
      </c>
      <c r="Q68" s="7">
        <f>+E68*L70</f>
        <v>0</v>
      </c>
      <c r="R68" s="7">
        <f>+F68*L71</f>
        <v>0</v>
      </c>
      <c r="S68" s="13" t="e">
        <f>IF(A68&lt;&gt;0,SUM(N68:R68),0)</f>
        <v>#DIV/0!</v>
      </c>
    </row>
    <row r="69" spans="1:19" x14ac:dyDescent="0.25">
      <c r="A69" s="7" t="str">
        <f>+$A$4</f>
        <v>A3</v>
      </c>
      <c r="B69" s="74"/>
      <c r="C69" s="74"/>
      <c r="D69" s="74"/>
      <c r="E69" s="75"/>
      <c r="F69" s="75"/>
      <c r="G69" s="7" t="e">
        <f t="shared" si="12"/>
        <v>#DIV/0!</v>
      </c>
      <c r="H69" s="7" t="e">
        <f t="shared" si="13"/>
        <v>#DIV/0!</v>
      </c>
      <c r="I69" s="7" t="e">
        <f t="shared" si="14"/>
        <v>#DIV/0!</v>
      </c>
      <c r="J69" s="7">
        <f t="shared" si="15"/>
        <v>0</v>
      </c>
      <c r="K69" s="7">
        <f t="shared" si="16"/>
        <v>0</v>
      </c>
      <c r="L69" s="7" t="e">
        <f>IF(A69&lt;&gt;0,AVERAGEIF(G69:K69,"&lt;&gt;0"),0)</f>
        <v>#DIV/0!</v>
      </c>
      <c r="M69" s="12"/>
      <c r="N69" s="7" t="e">
        <f>+B69*L67</f>
        <v>#DIV/0!</v>
      </c>
      <c r="O69" s="7" t="e">
        <f>+C69*L68</f>
        <v>#DIV/0!</v>
      </c>
      <c r="P69" s="7" t="e">
        <f>+D69*L69</f>
        <v>#DIV/0!</v>
      </c>
      <c r="Q69" s="7">
        <f>+E69*L70</f>
        <v>0</v>
      </c>
      <c r="R69" s="7">
        <f>+F69*L71</f>
        <v>0</v>
      </c>
      <c r="S69" s="13" t="e">
        <f>IF(A69&lt;&gt;0,SUM(N69:R69),0)</f>
        <v>#DIV/0!</v>
      </c>
    </row>
    <row r="70" spans="1:19" x14ac:dyDescent="0.25">
      <c r="A70" s="7">
        <f>+$A$5</f>
        <v>0</v>
      </c>
      <c r="B70" s="75"/>
      <c r="C70" s="75"/>
      <c r="D70" s="75"/>
      <c r="E70" s="75"/>
      <c r="F70" s="75"/>
      <c r="G70" s="7" t="e">
        <f>+B70/$B$72</f>
        <v>#DIV/0!</v>
      </c>
      <c r="H70" s="7" t="e">
        <f>+C70/$C$72</f>
        <v>#DIV/0!</v>
      </c>
      <c r="I70" s="7" t="e">
        <f>IF($D$16&lt;&gt;0,D70/$D$72,0)</f>
        <v>#DIV/0!</v>
      </c>
      <c r="J70" s="7">
        <f t="shared" si="15"/>
        <v>0</v>
      </c>
      <c r="K70" s="7">
        <f t="shared" si="16"/>
        <v>0</v>
      </c>
      <c r="L70" s="7">
        <f>IF(A70&lt;&gt;0,AVERAGEIF(G70:K70,"&lt;&gt;0"),0)</f>
        <v>0</v>
      </c>
      <c r="M70" s="12"/>
      <c r="N70" s="7" t="e">
        <f>+B70*L67</f>
        <v>#DIV/0!</v>
      </c>
      <c r="O70" s="7" t="e">
        <f>+C70*L68</f>
        <v>#DIV/0!</v>
      </c>
      <c r="P70" s="7" t="e">
        <f>+D70*L69</f>
        <v>#DIV/0!</v>
      </c>
      <c r="Q70" s="7">
        <f>+E70*L70</f>
        <v>0</v>
      </c>
      <c r="R70" s="7">
        <f>+F70*L71</f>
        <v>0</v>
      </c>
      <c r="S70" s="13">
        <f>IF(A70&lt;&gt;0,SUM(N70:R70),0)</f>
        <v>0</v>
      </c>
    </row>
    <row r="71" spans="1:19" x14ac:dyDescent="0.25">
      <c r="A71" s="7">
        <f>+$A$6</f>
        <v>0</v>
      </c>
      <c r="B71" s="75"/>
      <c r="C71" s="75"/>
      <c r="D71" s="75"/>
      <c r="E71" s="75"/>
      <c r="F71" s="75"/>
      <c r="G71" s="7" t="e">
        <f>+B71/$B$72</f>
        <v>#DIV/0!</v>
      </c>
      <c r="H71" s="7" t="e">
        <f>+C71/$C$72</f>
        <v>#DIV/0!</v>
      </c>
      <c r="I71" s="7" t="e">
        <f>IF($D$16&lt;&gt;0,D71/$D$72,0)</f>
        <v>#DIV/0!</v>
      </c>
      <c r="J71" s="7">
        <f t="shared" si="15"/>
        <v>0</v>
      </c>
      <c r="K71" s="7">
        <f t="shared" si="16"/>
        <v>0</v>
      </c>
      <c r="L71" s="7">
        <f>IF(A71&lt;&gt;0,AVERAGEIF(G71:K71,"&lt;&gt;0"),0)</f>
        <v>0</v>
      </c>
      <c r="M71" s="12"/>
      <c r="N71" s="7" t="e">
        <f>+B71*L67</f>
        <v>#DIV/0!</v>
      </c>
      <c r="O71" s="7" t="e">
        <f>+C71*L68</f>
        <v>#DIV/0!</v>
      </c>
      <c r="P71" s="7" t="e">
        <f>+D71*L69</f>
        <v>#DIV/0!</v>
      </c>
      <c r="Q71" s="7">
        <f>+E71*L70</f>
        <v>0</v>
      </c>
      <c r="R71" s="7">
        <f>+F71*L71</f>
        <v>0</v>
      </c>
      <c r="S71" s="13">
        <f>IF(A71&lt;&gt;0,SUM(N71:R71),0)</f>
        <v>0</v>
      </c>
    </row>
    <row r="72" spans="1:19" x14ac:dyDescent="0.25">
      <c r="A72" s="9" t="s">
        <v>40</v>
      </c>
      <c r="B72" s="14">
        <f>+SUM(B67:B71)</f>
        <v>0</v>
      </c>
      <c r="C72" s="14">
        <f>+SUM(C67:C71)</f>
        <v>0</v>
      </c>
      <c r="D72" s="14">
        <f>+SUM(D67:D71)</f>
        <v>0</v>
      </c>
      <c r="E72" s="14">
        <f>+SUM(E67:E71)</f>
        <v>0</v>
      </c>
      <c r="F72" s="14">
        <f>+SUM(F67:F71)</f>
        <v>0</v>
      </c>
      <c r="L72" s="7" t="e">
        <f>SUM(L67:L71)</f>
        <v>#DIV/0!</v>
      </c>
      <c r="R72" s="1" t="s">
        <v>41</v>
      </c>
      <c r="S72" s="15" t="e">
        <f>SUM(S67:S71)</f>
        <v>#DIV/0!</v>
      </c>
    </row>
    <row r="74" spans="1:19" ht="15.75" thickBot="1" x14ac:dyDescent="0.3">
      <c r="N74" s="19" t="s">
        <v>108</v>
      </c>
      <c r="O74" s="19">
        <f>+COUNTA(B77:B81)</f>
        <v>0</v>
      </c>
      <c r="P74" s="2" t="s">
        <v>34</v>
      </c>
      <c r="Q74" s="7" t="e">
        <f>+(S82-O74)/(O74-1)</f>
        <v>#DIV/0!</v>
      </c>
    </row>
    <row r="75" spans="1:19" ht="15.75" thickBot="1" x14ac:dyDescent="0.3">
      <c r="A75" s="124" t="s">
        <v>47</v>
      </c>
      <c r="B75" s="124"/>
      <c r="C75" s="124"/>
      <c r="D75" s="124"/>
      <c r="E75" s="124"/>
      <c r="F75" s="124"/>
      <c r="P75" s="2" t="s">
        <v>36</v>
      </c>
      <c r="Q75" s="7" t="e">
        <f>1.98*(O74-2)/O74</f>
        <v>#DIV/0!</v>
      </c>
      <c r="R75" s="16" t="s">
        <v>37</v>
      </c>
      <c r="S75" s="17" t="e">
        <f>+IF(Q76&lt;=0.1,"Congruente","Recalcular")</f>
        <v>#DIV/0!</v>
      </c>
    </row>
    <row r="76" spans="1:19" x14ac:dyDescent="0.25">
      <c r="A76" s="10" t="s">
        <v>30</v>
      </c>
      <c r="B76" s="7" t="str">
        <f>$A$2</f>
        <v>A1</v>
      </c>
      <c r="C76" s="7" t="str">
        <f>$A$3</f>
        <v>A2</v>
      </c>
      <c r="D76" s="7" t="str">
        <f>$A$4</f>
        <v>A3</v>
      </c>
      <c r="E76" s="7">
        <f>$A$5</f>
        <v>0</v>
      </c>
      <c r="F76" s="7">
        <f>$A$6</f>
        <v>0</v>
      </c>
      <c r="G76" s="124" t="s">
        <v>38</v>
      </c>
      <c r="H76" s="124"/>
      <c r="I76" s="124"/>
      <c r="J76" s="124"/>
      <c r="K76" s="124"/>
      <c r="L76" s="11" t="s">
        <v>24</v>
      </c>
      <c r="P76" s="2" t="s">
        <v>39</v>
      </c>
      <c r="Q76" s="7" t="e">
        <f>ROUND(Q74/Q75,2)</f>
        <v>#DIV/0!</v>
      </c>
    </row>
    <row r="77" spans="1:19" x14ac:dyDescent="0.25">
      <c r="A77" s="7" t="str">
        <f>+$A$2</f>
        <v>A1</v>
      </c>
      <c r="B77" s="74"/>
      <c r="C77" s="74"/>
      <c r="D77" s="74"/>
      <c r="E77" s="75"/>
      <c r="F77" s="75"/>
      <c r="G77" s="7" t="e">
        <f>+B77/$B$82</f>
        <v>#DIV/0!</v>
      </c>
      <c r="H77" s="7" t="e">
        <f>+C77/$C$82</f>
        <v>#DIV/0!</v>
      </c>
      <c r="I77" s="7" t="e">
        <f>IF($D$16&lt;&gt;0,D77/$D$82,0)</f>
        <v>#DIV/0!</v>
      </c>
      <c r="J77" s="7">
        <f>IF($E$16&lt;&gt;0,E77/$E$82,0)</f>
        <v>0</v>
      </c>
      <c r="K77" s="7">
        <f>IF($F$16&lt;&gt;0,F77/$F$82,0)</f>
        <v>0</v>
      </c>
      <c r="L77" s="7" t="e">
        <f>IF(A77&lt;&gt;0,AVERAGEIF(G77:K77,"&lt;&gt;0"),0)</f>
        <v>#DIV/0!</v>
      </c>
      <c r="M77" s="12"/>
      <c r="N77" s="7" t="e">
        <f>+B77*L77</f>
        <v>#DIV/0!</v>
      </c>
      <c r="O77" s="7" t="e">
        <f>+C77*L78</f>
        <v>#DIV/0!</v>
      </c>
      <c r="P77" s="7" t="e">
        <f>+D77*L79</f>
        <v>#DIV/0!</v>
      </c>
      <c r="Q77" s="7">
        <f>+E77*L80</f>
        <v>0</v>
      </c>
      <c r="R77" s="7">
        <f>+F77*L81</f>
        <v>0</v>
      </c>
      <c r="S77" s="13" t="e">
        <f>IF(A77&lt;&gt;0,SUM(N77:R77),0)</f>
        <v>#DIV/0!</v>
      </c>
    </row>
    <row r="78" spans="1:19" x14ac:dyDescent="0.25">
      <c r="A78" s="7" t="str">
        <f>+$A$3</f>
        <v>A2</v>
      </c>
      <c r="B78" s="74"/>
      <c r="C78" s="74"/>
      <c r="D78" s="74"/>
      <c r="E78" s="75"/>
      <c r="F78" s="75"/>
      <c r="G78" s="7" t="e">
        <f t="shared" ref="G78:G79" si="17">+B78/$B$82</f>
        <v>#DIV/0!</v>
      </c>
      <c r="H78" s="7" t="e">
        <f t="shared" ref="H78:H79" si="18">+C78/$C$82</f>
        <v>#DIV/0!</v>
      </c>
      <c r="I78" s="7" t="e">
        <f t="shared" ref="I78:I79" si="19">IF($D$16&lt;&gt;0,D78/$D$82,0)</f>
        <v>#DIV/0!</v>
      </c>
      <c r="J78" s="7">
        <f t="shared" ref="J78:J81" si="20">IF($E$16&lt;&gt;0,E78/$E$82,0)</f>
        <v>0</v>
      </c>
      <c r="K78" s="7">
        <f t="shared" ref="K78:K81" si="21">IF($F$16&lt;&gt;0,F78/$F$82,0)</f>
        <v>0</v>
      </c>
      <c r="L78" s="7" t="e">
        <f>IF(A78&lt;&gt;0,AVERAGEIF(G78:K78,"&lt;&gt;0"),0)</f>
        <v>#DIV/0!</v>
      </c>
      <c r="M78" s="12"/>
      <c r="N78" s="7" t="e">
        <f>+B78*L77</f>
        <v>#DIV/0!</v>
      </c>
      <c r="O78" s="7" t="e">
        <f>+C78*L78</f>
        <v>#DIV/0!</v>
      </c>
      <c r="P78" s="7" t="e">
        <f>+D78*L79</f>
        <v>#DIV/0!</v>
      </c>
      <c r="Q78" s="7">
        <f>+E78*L80</f>
        <v>0</v>
      </c>
      <c r="R78" s="7">
        <f>+F78*L81</f>
        <v>0</v>
      </c>
      <c r="S78" s="13" t="e">
        <f>IF(A78&lt;&gt;0,SUM(N78:R78),0)</f>
        <v>#DIV/0!</v>
      </c>
    </row>
    <row r="79" spans="1:19" x14ac:dyDescent="0.25">
      <c r="A79" s="7" t="str">
        <f>+$A$4</f>
        <v>A3</v>
      </c>
      <c r="B79" s="74"/>
      <c r="C79" s="74"/>
      <c r="D79" s="74"/>
      <c r="E79" s="75"/>
      <c r="F79" s="75"/>
      <c r="G79" s="7" t="e">
        <f t="shared" si="17"/>
        <v>#DIV/0!</v>
      </c>
      <c r="H79" s="7" t="e">
        <f t="shared" si="18"/>
        <v>#DIV/0!</v>
      </c>
      <c r="I79" s="7" t="e">
        <f t="shared" si="19"/>
        <v>#DIV/0!</v>
      </c>
      <c r="J79" s="7">
        <f t="shared" si="20"/>
        <v>0</v>
      </c>
      <c r="K79" s="7">
        <f t="shared" si="21"/>
        <v>0</v>
      </c>
      <c r="L79" s="7" t="e">
        <f>IF(A79&lt;&gt;0,AVERAGEIF(G79:K79,"&lt;&gt;0"),0)</f>
        <v>#DIV/0!</v>
      </c>
      <c r="M79" s="12"/>
      <c r="N79" s="7" t="e">
        <f>+B79*L77</f>
        <v>#DIV/0!</v>
      </c>
      <c r="O79" s="7" t="e">
        <f>+C79*L78</f>
        <v>#DIV/0!</v>
      </c>
      <c r="P79" s="7" t="e">
        <f>+D79*L79</f>
        <v>#DIV/0!</v>
      </c>
      <c r="Q79" s="7">
        <f>+E79*L80</f>
        <v>0</v>
      </c>
      <c r="R79" s="7">
        <f>+F79*L81</f>
        <v>0</v>
      </c>
      <c r="S79" s="13" t="e">
        <f>IF(A79&lt;&gt;0,SUM(N79:R79),0)</f>
        <v>#DIV/0!</v>
      </c>
    </row>
    <row r="80" spans="1:19" x14ac:dyDescent="0.25">
      <c r="A80" s="7">
        <f>+$A$5</f>
        <v>0</v>
      </c>
      <c r="B80" s="75"/>
      <c r="C80" s="75"/>
      <c r="D80" s="75"/>
      <c r="E80" s="75"/>
      <c r="F80" s="75"/>
      <c r="G80" s="7" t="e">
        <f>+B80/$B$82</f>
        <v>#DIV/0!</v>
      </c>
      <c r="H80" s="7" t="e">
        <f>+C80/$C$82</f>
        <v>#DIV/0!</v>
      </c>
      <c r="I80" s="7" t="e">
        <f>IF($D$16&lt;&gt;0,D80/$D$82,0)</f>
        <v>#DIV/0!</v>
      </c>
      <c r="J80" s="7">
        <f t="shared" si="20"/>
        <v>0</v>
      </c>
      <c r="K80" s="7">
        <f t="shared" si="21"/>
        <v>0</v>
      </c>
      <c r="L80" s="7">
        <f>IF(A80&lt;&gt;0,AVERAGEIF(G80:K80,"&lt;&gt;0"),0)</f>
        <v>0</v>
      </c>
      <c r="M80" s="12"/>
      <c r="N80" s="7" t="e">
        <f>+B80*L77</f>
        <v>#DIV/0!</v>
      </c>
      <c r="O80" s="7" t="e">
        <f>+C80*L78</f>
        <v>#DIV/0!</v>
      </c>
      <c r="P80" s="7" t="e">
        <f>+D80*L79</f>
        <v>#DIV/0!</v>
      </c>
      <c r="Q80" s="7">
        <f>+E80*L80</f>
        <v>0</v>
      </c>
      <c r="R80" s="7">
        <f>+F80*L81</f>
        <v>0</v>
      </c>
      <c r="S80" s="13">
        <f>IF(A80&lt;&gt;0,SUM(N80:R80),0)</f>
        <v>0</v>
      </c>
    </row>
    <row r="81" spans="1:19" x14ac:dyDescent="0.25">
      <c r="A81" s="7">
        <f>+$A$6</f>
        <v>0</v>
      </c>
      <c r="B81" s="75"/>
      <c r="C81" s="75"/>
      <c r="D81" s="75"/>
      <c r="E81" s="75"/>
      <c r="F81" s="75"/>
      <c r="G81" s="7" t="e">
        <f>+B81/$B$82</f>
        <v>#DIV/0!</v>
      </c>
      <c r="H81" s="7" t="e">
        <f>+C81/$C$82</f>
        <v>#DIV/0!</v>
      </c>
      <c r="I81" s="7" t="e">
        <f>IF($D$16&lt;&gt;0,D81/$D$82,0)</f>
        <v>#DIV/0!</v>
      </c>
      <c r="J81" s="7">
        <f t="shared" si="20"/>
        <v>0</v>
      </c>
      <c r="K81" s="7">
        <f t="shared" si="21"/>
        <v>0</v>
      </c>
      <c r="L81" s="7">
        <f>IF(A81&lt;&gt;0,AVERAGEIF(G81:K81,"&lt;&gt;0"),0)</f>
        <v>0</v>
      </c>
      <c r="M81" s="12"/>
      <c r="N81" s="7" t="e">
        <f>+B81*L77</f>
        <v>#DIV/0!</v>
      </c>
      <c r="O81" s="7" t="e">
        <f>+C81*L78</f>
        <v>#DIV/0!</v>
      </c>
      <c r="P81" s="7" t="e">
        <f>+D81*L79</f>
        <v>#DIV/0!</v>
      </c>
      <c r="Q81" s="7">
        <f>+E81*L80</f>
        <v>0</v>
      </c>
      <c r="R81" s="7">
        <f>+F81*L81</f>
        <v>0</v>
      </c>
      <c r="S81" s="13">
        <f>IF(A81&lt;&gt;0,SUM(N81:R81),0)</f>
        <v>0</v>
      </c>
    </row>
    <row r="82" spans="1:19" x14ac:dyDescent="0.25">
      <c r="A82" s="9" t="s">
        <v>40</v>
      </c>
      <c r="B82" s="14">
        <f>+SUM(B77:B81)</f>
        <v>0</v>
      </c>
      <c r="C82" s="14">
        <f>+SUM(C77:C81)</f>
        <v>0</v>
      </c>
      <c r="D82" s="14">
        <f>+SUM(D77:D81)</f>
        <v>0</v>
      </c>
      <c r="E82" s="14">
        <f>+SUM(E77:E81)</f>
        <v>0</v>
      </c>
      <c r="F82" s="14">
        <f>+SUM(F77:F81)</f>
        <v>0</v>
      </c>
      <c r="L82" s="7" t="e">
        <f>SUM(L77:L81)</f>
        <v>#DIV/0!</v>
      </c>
      <c r="R82" s="1" t="s">
        <v>41</v>
      </c>
      <c r="S82" s="15" t="e">
        <f>SUM(S77:S81)</f>
        <v>#DIV/0!</v>
      </c>
    </row>
    <row r="84" spans="1:19" ht="15.75" thickBot="1" x14ac:dyDescent="0.3">
      <c r="N84" s="19" t="s">
        <v>108</v>
      </c>
      <c r="O84" s="19">
        <f>+COUNTA(B87:B91)</f>
        <v>0</v>
      </c>
      <c r="P84" s="2" t="s">
        <v>34</v>
      </c>
      <c r="Q84" s="7" t="e">
        <f>+(S92-O84)/(O84-1)</f>
        <v>#DIV/0!</v>
      </c>
    </row>
    <row r="85" spans="1:19" ht="15.75" thickBot="1" x14ac:dyDescent="0.3">
      <c r="A85" s="124" t="s">
        <v>48</v>
      </c>
      <c r="B85" s="124"/>
      <c r="C85" s="124"/>
      <c r="D85" s="124"/>
      <c r="E85" s="124"/>
      <c r="F85" s="124"/>
      <c r="P85" s="2" t="s">
        <v>36</v>
      </c>
      <c r="Q85" s="7" t="e">
        <f>1.98*(O84-2)/O84</f>
        <v>#DIV/0!</v>
      </c>
      <c r="R85" s="16" t="s">
        <v>37</v>
      </c>
      <c r="S85" s="17" t="e">
        <f>+IF(Q86&lt;=0.1,"Congruente","Recalcular")</f>
        <v>#DIV/0!</v>
      </c>
    </row>
    <row r="86" spans="1:19" x14ac:dyDescent="0.25">
      <c r="A86" s="10" t="s">
        <v>31</v>
      </c>
      <c r="B86" s="7" t="str">
        <f>$A$2</f>
        <v>A1</v>
      </c>
      <c r="C86" s="7" t="str">
        <f>$A$3</f>
        <v>A2</v>
      </c>
      <c r="D86" s="7" t="str">
        <f>$A$4</f>
        <v>A3</v>
      </c>
      <c r="E86" s="7">
        <f>$A$5</f>
        <v>0</v>
      </c>
      <c r="F86" s="7">
        <f>$A$6</f>
        <v>0</v>
      </c>
      <c r="G86" s="124" t="s">
        <v>38</v>
      </c>
      <c r="H86" s="124"/>
      <c r="I86" s="124"/>
      <c r="J86" s="124"/>
      <c r="K86" s="124"/>
      <c r="L86" s="11" t="s">
        <v>24</v>
      </c>
      <c r="P86" s="2" t="s">
        <v>39</v>
      </c>
      <c r="Q86" s="7" t="e">
        <f>ROUND(Q84/Q85,2)</f>
        <v>#DIV/0!</v>
      </c>
    </row>
    <row r="87" spans="1:19" x14ac:dyDescent="0.25">
      <c r="A87" s="7" t="str">
        <f>+$A$2</f>
        <v>A1</v>
      </c>
      <c r="B87" s="74"/>
      <c r="C87" s="74"/>
      <c r="D87" s="74"/>
      <c r="E87" s="75"/>
      <c r="F87" s="75"/>
      <c r="G87" s="7" t="e">
        <f>+B87/$B$92</f>
        <v>#DIV/0!</v>
      </c>
      <c r="H87" s="7" t="e">
        <f>+C87/$C$92</f>
        <v>#DIV/0!</v>
      </c>
      <c r="I87" s="7" t="e">
        <f>IF($D$16&lt;&gt;0,D87/$D$92,0)</f>
        <v>#DIV/0!</v>
      </c>
      <c r="J87" s="7">
        <f>IF($E$16&lt;&gt;0,E87/$E$92,0)</f>
        <v>0</v>
      </c>
      <c r="K87" s="7">
        <f>IF($F$16&lt;&gt;0,F87/$F$92,0)</f>
        <v>0</v>
      </c>
      <c r="L87" s="7" t="e">
        <f>IF(A87&lt;&gt;0,AVERAGEIF(G87:K87,"&lt;&gt;0"),0)</f>
        <v>#DIV/0!</v>
      </c>
      <c r="M87" s="12"/>
      <c r="N87" s="7" t="e">
        <f>+B87*L87</f>
        <v>#DIV/0!</v>
      </c>
      <c r="O87" s="7" t="e">
        <f>+C87*L88</f>
        <v>#DIV/0!</v>
      </c>
      <c r="P87" s="7" t="e">
        <f>+D87*L89</f>
        <v>#DIV/0!</v>
      </c>
      <c r="Q87" s="7">
        <f>+E87*L90</f>
        <v>0</v>
      </c>
      <c r="R87" s="7">
        <f>+F87*L91</f>
        <v>0</v>
      </c>
      <c r="S87" s="13" t="e">
        <f>IF(A87&lt;&gt;0,SUM(N87:R87),0)</f>
        <v>#DIV/0!</v>
      </c>
    </row>
    <row r="88" spans="1:19" x14ac:dyDescent="0.25">
      <c r="A88" s="7" t="str">
        <f>+$A$3</f>
        <v>A2</v>
      </c>
      <c r="B88" s="74"/>
      <c r="C88" s="74"/>
      <c r="D88" s="74"/>
      <c r="E88" s="75"/>
      <c r="F88" s="75"/>
      <c r="G88" s="7" t="e">
        <f t="shared" ref="G88:G89" si="22">+B88/$B$92</f>
        <v>#DIV/0!</v>
      </c>
      <c r="H88" s="7" t="e">
        <f t="shared" ref="H88:H89" si="23">+C88/$C$92</f>
        <v>#DIV/0!</v>
      </c>
      <c r="I88" s="7" t="e">
        <f t="shared" ref="I88:I89" si="24">IF($D$16&lt;&gt;0,D88/$D$92,0)</f>
        <v>#DIV/0!</v>
      </c>
      <c r="J88" s="7">
        <f t="shared" ref="J88:J91" si="25">IF($E$16&lt;&gt;0,E88/$E$92,0)</f>
        <v>0</v>
      </c>
      <c r="K88" s="7">
        <f t="shared" ref="K88:K91" si="26">IF($F$16&lt;&gt;0,F88/$F$92,0)</f>
        <v>0</v>
      </c>
      <c r="L88" s="7" t="e">
        <f>IF(A88&lt;&gt;0,AVERAGEIF(G88:K88,"&lt;&gt;0"),0)</f>
        <v>#DIV/0!</v>
      </c>
      <c r="M88" s="12"/>
      <c r="N88" s="7" t="e">
        <f>+B88*L87</f>
        <v>#DIV/0!</v>
      </c>
      <c r="O88" s="7" t="e">
        <f>+C88*L88</f>
        <v>#DIV/0!</v>
      </c>
      <c r="P88" s="7" t="e">
        <f>+D88*L89</f>
        <v>#DIV/0!</v>
      </c>
      <c r="Q88" s="7">
        <f>+E88*L90</f>
        <v>0</v>
      </c>
      <c r="R88" s="7">
        <f>+F88*L91</f>
        <v>0</v>
      </c>
      <c r="S88" s="13" t="e">
        <f>IF(A88&lt;&gt;0,SUM(N88:R88),0)</f>
        <v>#DIV/0!</v>
      </c>
    </row>
    <row r="89" spans="1:19" x14ac:dyDescent="0.25">
      <c r="A89" s="7" t="str">
        <f>+$A$4</f>
        <v>A3</v>
      </c>
      <c r="B89" s="74"/>
      <c r="C89" s="74"/>
      <c r="D89" s="74"/>
      <c r="E89" s="75"/>
      <c r="F89" s="75"/>
      <c r="G89" s="7" t="e">
        <f t="shared" si="22"/>
        <v>#DIV/0!</v>
      </c>
      <c r="H89" s="7" t="e">
        <f t="shared" si="23"/>
        <v>#DIV/0!</v>
      </c>
      <c r="I89" s="7" t="e">
        <f t="shared" si="24"/>
        <v>#DIV/0!</v>
      </c>
      <c r="J89" s="7">
        <f t="shared" si="25"/>
        <v>0</v>
      </c>
      <c r="K89" s="7">
        <f t="shared" si="26"/>
        <v>0</v>
      </c>
      <c r="L89" s="7" t="e">
        <f>IF(A89&lt;&gt;0,AVERAGEIF(G89:K89,"&lt;&gt;0"),0)</f>
        <v>#DIV/0!</v>
      </c>
      <c r="M89" s="12"/>
      <c r="N89" s="7" t="e">
        <f>+B89*L87</f>
        <v>#DIV/0!</v>
      </c>
      <c r="O89" s="7" t="e">
        <f>+C89*L88</f>
        <v>#DIV/0!</v>
      </c>
      <c r="P89" s="7" t="e">
        <f>+D89*L89</f>
        <v>#DIV/0!</v>
      </c>
      <c r="Q89" s="7">
        <f>+E89*L90</f>
        <v>0</v>
      </c>
      <c r="R89" s="7">
        <f>+F89*L91</f>
        <v>0</v>
      </c>
      <c r="S89" s="13" t="e">
        <f>IF(A89&lt;&gt;0,SUM(N89:R89),0)</f>
        <v>#DIV/0!</v>
      </c>
    </row>
    <row r="90" spans="1:19" x14ac:dyDescent="0.25">
      <c r="A90" s="7">
        <f>+$A$5</f>
        <v>0</v>
      </c>
      <c r="B90" s="75"/>
      <c r="C90" s="75"/>
      <c r="D90" s="75"/>
      <c r="E90" s="75"/>
      <c r="F90" s="75"/>
      <c r="G90" s="7" t="e">
        <f>+B90/$B$92</f>
        <v>#DIV/0!</v>
      </c>
      <c r="H90" s="7" t="e">
        <f>+C90/$C$92</f>
        <v>#DIV/0!</v>
      </c>
      <c r="I90" s="7" t="e">
        <f>IF($D$16&lt;&gt;0,D90/$D$92,0)</f>
        <v>#DIV/0!</v>
      </c>
      <c r="J90" s="7">
        <f t="shared" si="25"/>
        <v>0</v>
      </c>
      <c r="K90" s="7">
        <f t="shared" si="26"/>
        <v>0</v>
      </c>
      <c r="L90" s="7">
        <f>IF(A90&lt;&gt;0,AVERAGEIF(G90:K90,"&lt;&gt;0"),0)</f>
        <v>0</v>
      </c>
      <c r="M90" s="12"/>
      <c r="N90" s="7" t="e">
        <f>+B90*L87</f>
        <v>#DIV/0!</v>
      </c>
      <c r="O90" s="7" t="e">
        <f>+C90*L88</f>
        <v>#DIV/0!</v>
      </c>
      <c r="P90" s="7" t="e">
        <f>+D90*L89</f>
        <v>#DIV/0!</v>
      </c>
      <c r="Q90" s="7">
        <f>+E90*L90</f>
        <v>0</v>
      </c>
      <c r="R90" s="7">
        <f>+F90*L91</f>
        <v>0</v>
      </c>
      <c r="S90" s="13">
        <f>IF(A90&lt;&gt;0,SUM(N90:R90),0)</f>
        <v>0</v>
      </c>
    </row>
    <row r="91" spans="1:19" x14ac:dyDescent="0.25">
      <c r="A91" s="7">
        <f>+$A$6</f>
        <v>0</v>
      </c>
      <c r="B91" s="75"/>
      <c r="C91" s="75"/>
      <c r="D91" s="75"/>
      <c r="E91" s="75"/>
      <c r="F91" s="75"/>
      <c r="G91" s="7" t="e">
        <f>+B91/$B$92</f>
        <v>#DIV/0!</v>
      </c>
      <c r="H91" s="7" t="e">
        <f>+C91/$C$92</f>
        <v>#DIV/0!</v>
      </c>
      <c r="I91" s="7" t="e">
        <f>IF($D$16&lt;&gt;0,D91/$D$72,0)</f>
        <v>#DIV/0!</v>
      </c>
      <c r="J91" s="7">
        <f t="shared" si="25"/>
        <v>0</v>
      </c>
      <c r="K91" s="7">
        <f t="shared" si="26"/>
        <v>0</v>
      </c>
      <c r="L91" s="7">
        <f>IF(A91&lt;&gt;0,AVERAGEIF(G91:K91,"&lt;&gt;0"),0)</f>
        <v>0</v>
      </c>
      <c r="M91" s="12"/>
      <c r="N91" s="7" t="e">
        <f>+B91*L87</f>
        <v>#DIV/0!</v>
      </c>
      <c r="O91" s="7" t="e">
        <f>+C91*L88</f>
        <v>#DIV/0!</v>
      </c>
      <c r="P91" s="7" t="e">
        <f>+D91*L89</f>
        <v>#DIV/0!</v>
      </c>
      <c r="Q91" s="7">
        <f>+E91*L90</f>
        <v>0</v>
      </c>
      <c r="R91" s="7">
        <f>+F91*L91</f>
        <v>0</v>
      </c>
      <c r="S91" s="13">
        <f>IF(A91&lt;&gt;0,SUM(N91:R91),0)</f>
        <v>0</v>
      </c>
    </row>
    <row r="92" spans="1:19" x14ac:dyDescent="0.25">
      <c r="A92" s="9" t="s">
        <v>40</v>
      </c>
      <c r="B92" s="14">
        <f>+SUM(B87:B91)</f>
        <v>0</v>
      </c>
      <c r="C92" s="14">
        <f>+SUM(C87:C91)</f>
        <v>0</v>
      </c>
      <c r="D92" s="14">
        <f>+SUM(D87:D91)</f>
        <v>0</v>
      </c>
      <c r="E92" s="14">
        <f>+SUM(E87:E91)</f>
        <v>0</v>
      </c>
      <c r="F92" s="14">
        <f>+SUM(F87:F91)</f>
        <v>0</v>
      </c>
      <c r="L92" s="7" t="e">
        <f>SUM(L87:L91)</f>
        <v>#DIV/0!</v>
      </c>
      <c r="R92" s="1" t="s">
        <v>41</v>
      </c>
      <c r="S92" s="15" t="e">
        <f>SUM(S87:S91)</f>
        <v>#DIV/0!</v>
      </c>
    </row>
    <row r="94" spans="1:19" ht="15.75" thickBot="1" x14ac:dyDescent="0.3">
      <c r="N94" s="19" t="s">
        <v>108</v>
      </c>
      <c r="O94" s="19">
        <f>+COUNTA(B97:B101)</f>
        <v>0</v>
      </c>
      <c r="P94" s="2" t="s">
        <v>34</v>
      </c>
      <c r="Q94" s="7" t="e">
        <f>+(S102-O94)/(O94-1)</f>
        <v>#DIV/0!</v>
      </c>
    </row>
    <row r="95" spans="1:19" ht="15.75" thickBot="1" x14ac:dyDescent="0.3">
      <c r="A95" s="124" t="s">
        <v>49</v>
      </c>
      <c r="B95" s="124"/>
      <c r="C95" s="124"/>
      <c r="D95" s="124"/>
      <c r="E95" s="124"/>
      <c r="F95" s="124"/>
      <c r="P95" s="2" t="s">
        <v>36</v>
      </c>
      <c r="Q95" s="7" t="e">
        <f>1.98*(O94-2)/O94</f>
        <v>#DIV/0!</v>
      </c>
      <c r="R95" s="16" t="s">
        <v>37</v>
      </c>
      <c r="S95" s="17" t="e">
        <f>+IF(Q96&lt;=0.1,"Congruente","Recalcular")</f>
        <v>#DIV/0!</v>
      </c>
    </row>
    <row r="96" spans="1:19" x14ac:dyDescent="0.25">
      <c r="A96" s="10" t="s">
        <v>32</v>
      </c>
      <c r="B96" s="7" t="str">
        <f>$A$2</f>
        <v>A1</v>
      </c>
      <c r="C96" s="7" t="str">
        <f>$A$3</f>
        <v>A2</v>
      </c>
      <c r="D96" s="7" t="str">
        <f>$A$4</f>
        <v>A3</v>
      </c>
      <c r="E96" s="7">
        <f>$A$5</f>
        <v>0</v>
      </c>
      <c r="F96" s="7">
        <f>$A$6</f>
        <v>0</v>
      </c>
      <c r="G96" s="124" t="s">
        <v>38</v>
      </c>
      <c r="H96" s="124"/>
      <c r="I96" s="124"/>
      <c r="J96" s="124"/>
      <c r="K96" s="124"/>
      <c r="L96" s="11" t="s">
        <v>24</v>
      </c>
      <c r="P96" s="2" t="s">
        <v>39</v>
      </c>
      <c r="Q96" s="7" t="e">
        <f>ROUND(Q94/Q95,2)</f>
        <v>#DIV/0!</v>
      </c>
    </row>
    <row r="97" spans="1:19" x14ac:dyDescent="0.25">
      <c r="A97" s="7" t="str">
        <f>+$A$2</f>
        <v>A1</v>
      </c>
      <c r="B97" s="74"/>
      <c r="C97" s="74"/>
      <c r="D97" s="74"/>
      <c r="E97" s="75"/>
      <c r="F97" s="75"/>
      <c r="G97" s="7" t="e">
        <f>+B97/$B$102</f>
        <v>#DIV/0!</v>
      </c>
      <c r="H97" s="7" t="e">
        <f>+C97/$C$102</f>
        <v>#DIV/0!</v>
      </c>
      <c r="I97" s="7" t="e">
        <f>IF($D$16&lt;&gt;0,D97/$D$102,0)</f>
        <v>#DIV/0!</v>
      </c>
      <c r="J97" s="7">
        <f>IF($E$16&lt;&gt;0,E97/$E$102,0)</f>
        <v>0</v>
      </c>
      <c r="K97" s="7">
        <f>IF($F$16&lt;&gt;0,F97/$F$102,0)</f>
        <v>0</v>
      </c>
      <c r="L97" s="7" t="e">
        <f>IF(A97&lt;&gt;0,AVERAGEIF(G97:K97,"&lt;&gt;0"),0)</f>
        <v>#DIV/0!</v>
      </c>
      <c r="M97" s="12"/>
      <c r="N97" s="7" t="e">
        <f>+B97*L97</f>
        <v>#DIV/0!</v>
      </c>
      <c r="O97" s="7" t="e">
        <f>+C97*L98</f>
        <v>#DIV/0!</v>
      </c>
      <c r="P97" s="7" t="e">
        <f>+D97*L99</f>
        <v>#DIV/0!</v>
      </c>
      <c r="Q97" s="7">
        <f>+E97*L100</f>
        <v>0</v>
      </c>
      <c r="R97" s="7">
        <f>+F97*L101</f>
        <v>0</v>
      </c>
      <c r="S97" s="13" t="e">
        <f>IF(A97&lt;&gt;0,SUM(N97:R97),0)</f>
        <v>#DIV/0!</v>
      </c>
    </row>
    <row r="98" spans="1:19" x14ac:dyDescent="0.25">
      <c r="A98" s="7" t="str">
        <f>+$A$3</f>
        <v>A2</v>
      </c>
      <c r="B98" s="74"/>
      <c r="C98" s="74"/>
      <c r="D98" s="74"/>
      <c r="E98" s="75"/>
      <c r="F98" s="75"/>
      <c r="G98" s="7" t="e">
        <f t="shared" ref="G98:G99" si="27">+B98/$B$102</f>
        <v>#DIV/0!</v>
      </c>
      <c r="H98" s="7" t="e">
        <f t="shared" ref="H98:H99" si="28">+C98/$C$102</f>
        <v>#DIV/0!</v>
      </c>
      <c r="I98" s="7" t="e">
        <f t="shared" ref="I98:I99" si="29">IF($D$16&lt;&gt;0,D98/$D$102,0)</f>
        <v>#DIV/0!</v>
      </c>
      <c r="J98" s="7">
        <f t="shared" ref="J98:J101" si="30">IF($E$16&lt;&gt;0,E98/$E$102,0)</f>
        <v>0</v>
      </c>
      <c r="K98" s="7">
        <f t="shared" ref="K98:K101" si="31">IF($F$16&lt;&gt;0,F98/$F$102,0)</f>
        <v>0</v>
      </c>
      <c r="L98" s="7" t="e">
        <f>IF(A98&lt;&gt;0,AVERAGEIF(G98:K98,"&lt;&gt;0"),0)</f>
        <v>#DIV/0!</v>
      </c>
      <c r="M98" s="12"/>
      <c r="N98" s="7" t="e">
        <f>+B98*L97</f>
        <v>#DIV/0!</v>
      </c>
      <c r="O98" s="7" t="e">
        <f>+C98*L98</f>
        <v>#DIV/0!</v>
      </c>
      <c r="P98" s="7" t="e">
        <f>+D98*L99</f>
        <v>#DIV/0!</v>
      </c>
      <c r="Q98" s="7">
        <f>+E98*L100</f>
        <v>0</v>
      </c>
      <c r="R98" s="7">
        <f>+F98*L101</f>
        <v>0</v>
      </c>
      <c r="S98" s="13" t="e">
        <f>IF(A98&lt;&gt;0,SUM(N98:R98),0)</f>
        <v>#DIV/0!</v>
      </c>
    </row>
    <row r="99" spans="1:19" x14ac:dyDescent="0.25">
      <c r="A99" s="7" t="str">
        <f>+$A$4</f>
        <v>A3</v>
      </c>
      <c r="B99" s="74"/>
      <c r="C99" s="74"/>
      <c r="D99" s="74"/>
      <c r="E99" s="75"/>
      <c r="F99" s="75"/>
      <c r="G99" s="7" t="e">
        <f t="shared" si="27"/>
        <v>#DIV/0!</v>
      </c>
      <c r="H99" s="7" t="e">
        <f t="shared" si="28"/>
        <v>#DIV/0!</v>
      </c>
      <c r="I99" s="7" t="e">
        <f t="shared" si="29"/>
        <v>#DIV/0!</v>
      </c>
      <c r="J99" s="7">
        <f t="shared" si="30"/>
        <v>0</v>
      </c>
      <c r="K99" s="7">
        <f t="shared" si="31"/>
        <v>0</v>
      </c>
      <c r="L99" s="7" t="e">
        <f>IF(A99&lt;&gt;0,AVERAGEIF(G99:K99,"&lt;&gt;0"),0)</f>
        <v>#DIV/0!</v>
      </c>
      <c r="M99" s="12"/>
      <c r="N99" s="7" t="e">
        <f>+B99*L97</f>
        <v>#DIV/0!</v>
      </c>
      <c r="O99" s="7" t="e">
        <f>+C99*L98</f>
        <v>#DIV/0!</v>
      </c>
      <c r="P99" s="7" t="e">
        <f>+D99*L99</f>
        <v>#DIV/0!</v>
      </c>
      <c r="Q99" s="7">
        <f>+E99*L100</f>
        <v>0</v>
      </c>
      <c r="R99" s="7">
        <f>+F99*L101</f>
        <v>0</v>
      </c>
      <c r="S99" s="13" t="e">
        <f>IF(A99&lt;&gt;0,SUM(N99:R99),0)</f>
        <v>#DIV/0!</v>
      </c>
    </row>
    <row r="100" spans="1:19" x14ac:dyDescent="0.25">
      <c r="A100" s="7">
        <f>+$A$5</f>
        <v>0</v>
      </c>
      <c r="B100" s="75"/>
      <c r="C100" s="75"/>
      <c r="D100" s="75"/>
      <c r="E100" s="75"/>
      <c r="F100" s="75"/>
      <c r="G100" s="7" t="e">
        <f>+B100/$B$102</f>
        <v>#DIV/0!</v>
      </c>
      <c r="H100" s="7" t="e">
        <f>+C100/$C$102</f>
        <v>#DIV/0!</v>
      </c>
      <c r="I100" s="7" t="e">
        <f>IF($D$16&lt;&gt;0,D100/$D$102,0)</f>
        <v>#DIV/0!</v>
      </c>
      <c r="J100" s="7">
        <f t="shared" si="30"/>
        <v>0</v>
      </c>
      <c r="K100" s="7">
        <f t="shared" si="31"/>
        <v>0</v>
      </c>
      <c r="L100" s="7">
        <f>IF(A100&lt;&gt;0,AVERAGEIF(G100:K100,"&lt;&gt;0"),0)</f>
        <v>0</v>
      </c>
      <c r="M100" s="12"/>
      <c r="N100" s="7" t="e">
        <f>+B100*L97</f>
        <v>#DIV/0!</v>
      </c>
      <c r="O100" s="7" t="e">
        <f>+C100*L98</f>
        <v>#DIV/0!</v>
      </c>
      <c r="P100" s="7" t="e">
        <f>+D100*L99</f>
        <v>#DIV/0!</v>
      </c>
      <c r="Q100" s="7">
        <f>+E100*L100</f>
        <v>0</v>
      </c>
      <c r="R100" s="7">
        <f>+F100*L101</f>
        <v>0</v>
      </c>
      <c r="S100" s="13">
        <f>IF(A100&lt;&gt;0,SUM(N100:R100),0)</f>
        <v>0</v>
      </c>
    </row>
    <row r="101" spans="1:19" x14ac:dyDescent="0.25">
      <c r="A101" s="7">
        <f>+$A$6</f>
        <v>0</v>
      </c>
      <c r="B101" s="75"/>
      <c r="C101" s="75"/>
      <c r="D101" s="75"/>
      <c r="E101" s="75"/>
      <c r="F101" s="75"/>
      <c r="G101" s="7" t="e">
        <f>+B101/$B$102</f>
        <v>#DIV/0!</v>
      </c>
      <c r="H101" s="7" t="e">
        <f>+C101/$C$102</f>
        <v>#DIV/0!</v>
      </c>
      <c r="I101" s="7" t="e">
        <f>IF($D$16&lt;&gt;0,D101/$D$102,0)</f>
        <v>#DIV/0!</v>
      </c>
      <c r="J101" s="7">
        <f t="shared" si="30"/>
        <v>0</v>
      </c>
      <c r="K101" s="7">
        <f t="shared" si="31"/>
        <v>0</v>
      </c>
      <c r="L101" s="7">
        <f>IF(A101&lt;&gt;0,AVERAGEIF(G101:K101,"&lt;&gt;0"),0)</f>
        <v>0</v>
      </c>
      <c r="M101" s="12"/>
      <c r="N101" s="7" t="e">
        <f>+B101*L97</f>
        <v>#DIV/0!</v>
      </c>
      <c r="O101" s="7" t="e">
        <f>+C101*L98</f>
        <v>#DIV/0!</v>
      </c>
      <c r="P101" s="7" t="e">
        <f>+D101*L99</f>
        <v>#DIV/0!</v>
      </c>
      <c r="Q101" s="7">
        <f>+E101*L100</f>
        <v>0</v>
      </c>
      <c r="R101" s="7">
        <f>+F101*L101</f>
        <v>0</v>
      </c>
      <c r="S101" s="13">
        <f>IF(A101&lt;&gt;0,SUM(N101:R101),0)</f>
        <v>0</v>
      </c>
    </row>
    <row r="102" spans="1:19" x14ac:dyDescent="0.25">
      <c r="A102" s="9" t="s">
        <v>40</v>
      </c>
      <c r="B102" s="14">
        <f>+SUM(B97:B101)</f>
        <v>0</v>
      </c>
      <c r="C102" s="14">
        <f>+SUM(C97:C101)</f>
        <v>0</v>
      </c>
      <c r="D102" s="14">
        <f>+SUM(D97:D101)</f>
        <v>0</v>
      </c>
      <c r="E102" s="14">
        <f>+SUM(E97:E101)</f>
        <v>0</v>
      </c>
      <c r="F102" s="14">
        <f>+SUM(F97:F101)</f>
        <v>0</v>
      </c>
      <c r="L102" s="7" t="e">
        <f>SUM(L97:L101)</f>
        <v>#DIV/0!</v>
      </c>
      <c r="R102" s="1" t="s">
        <v>41</v>
      </c>
      <c r="S102" s="15" t="e">
        <f>SUM(S97:S101)</f>
        <v>#DIV/0!</v>
      </c>
    </row>
    <row r="104" spans="1:19" ht="15.75" thickBot="1" x14ac:dyDescent="0.3">
      <c r="N104" s="19" t="s">
        <v>108</v>
      </c>
      <c r="O104" s="19">
        <f>+COUNTA(B107:B111)</f>
        <v>0</v>
      </c>
      <c r="P104" s="2" t="s">
        <v>34</v>
      </c>
      <c r="Q104" s="7" t="e">
        <f>+(S112-O104)/(O104-1)</f>
        <v>#DIV/0!</v>
      </c>
    </row>
    <row r="105" spans="1:19" ht="15.75" thickBot="1" x14ac:dyDescent="0.3">
      <c r="A105" s="124" t="s">
        <v>50</v>
      </c>
      <c r="B105" s="124"/>
      <c r="C105" s="124"/>
      <c r="D105" s="124"/>
      <c r="E105" s="124"/>
      <c r="F105" s="124"/>
      <c r="P105" s="2" t="s">
        <v>36</v>
      </c>
      <c r="Q105" s="7" t="e">
        <f>1.98*(O104-2)/O104</f>
        <v>#DIV/0!</v>
      </c>
      <c r="R105" s="16" t="s">
        <v>37</v>
      </c>
      <c r="S105" s="17" t="e">
        <f>+IF(Q106&lt;=0.1,"Congruente","Recalcular")</f>
        <v>#DIV/0!</v>
      </c>
    </row>
    <row r="106" spans="1:19" x14ac:dyDescent="0.25">
      <c r="A106" s="10" t="s">
        <v>33</v>
      </c>
      <c r="B106" s="7" t="str">
        <f>$A$2</f>
        <v>A1</v>
      </c>
      <c r="C106" s="7" t="str">
        <f>$A$3</f>
        <v>A2</v>
      </c>
      <c r="D106" s="7" t="str">
        <f>$A$4</f>
        <v>A3</v>
      </c>
      <c r="E106" s="7">
        <f>$A$5</f>
        <v>0</v>
      </c>
      <c r="F106" s="7">
        <f>$A$6</f>
        <v>0</v>
      </c>
      <c r="G106" s="124" t="s">
        <v>38</v>
      </c>
      <c r="H106" s="124"/>
      <c r="I106" s="124"/>
      <c r="J106" s="124"/>
      <c r="K106" s="124"/>
      <c r="L106" s="11" t="s">
        <v>24</v>
      </c>
      <c r="P106" s="2" t="s">
        <v>39</v>
      </c>
      <c r="Q106" s="7" t="e">
        <f>ROUND(Q104/Q105,2)</f>
        <v>#DIV/0!</v>
      </c>
    </row>
    <row r="107" spans="1:19" x14ac:dyDescent="0.25">
      <c r="A107" s="7" t="str">
        <f>+$A$2</f>
        <v>A1</v>
      </c>
      <c r="B107" s="74"/>
      <c r="C107" s="74"/>
      <c r="D107" s="74"/>
      <c r="E107" s="75"/>
      <c r="F107" s="75"/>
      <c r="G107" s="7" t="e">
        <f>+B107/$B$112</f>
        <v>#DIV/0!</v>
      </c>
      <c r="H107" s="7" t="e">
        <f>+C107/$C$112</f>
        <v>#DIV/0!</v>
      </c>
      <c r="I107" s="7" t="e">
        <f>IF($D$16&lt;&gt;0,D107/$D$112,0)</f>
        <v>#DIV/0!</v>
      </c>
      <c r="J107" s="7">
        <f>IF($E$16&lt;&gt;0,E107/$E$112,0)</f>
        <v>0</v>
      </c>
      <c r="K107" s="7">
        <f>IF($F$16&lt;&gt;0,F107/$F$112,0)</f>
        <v>0</v>
      </c>
      <c r="L107" s="7" t="e">
        <f>IF(A107&lt;&gt;0,AVERAGEIF(G107:K107,"&lt;&gt;0"),0)</f>
        <v>#DIV/0!</v>
      </c>
      <c r="M107" s="12"/>
      <c r="N107" s="7" t="e">
        <f>+B107*L107</f>
        <v>#DIV/0!</v>
      </c>
      <c r="O107" s="7" t="e">
        <f>+C107*L108</f>
        <v>#DIV/0!</v>
      </c>
      <c r="P107" s="7" t="e">
        <f>+D107*L109</f>
        <v>#DIV/0!</v>
      </c>
      <c r="Q107" s="7">
        <f>+E107*L110</f>
        <v>0</v>
      </c>
      <c r="R107" s="7">
        <f>+F107*L111</f>
        <v>0</v>
      </c>
      <c r="S107" s="13" t="e">
        <f>IF(A107&lt;&gt;0,SUM(N107:R107),0)</f>
        <v>#DIV/0!</v>
      </c>
    </row>
    <row r="108" spans="1:19" x14ac:dyDescent="0.25">
      <c r="A108" s="7" t="str">
        <f>+$A$3</f>
        <v>A2</v>
      </c>
      <c r="B108" s="74"/>
      <c r="C108" s="74"/>
      <c r="D108" s="74"/>
      <c r="E108" s="75"/>
      <c r="F108" s="75"/>
      <c r="G108" s="7" t="e">
        <f t="shared" ref="G108:G109" si="32">+B108/$B$112</f>
        <v>#DIV/0!</v>
      </c>
      <c r="H108" s="7" t="e">
        <f t="shared" ref="H108:H109" si="33">+C108/$C$112</f>
        <v>#DIV/0!</v>
      </c>
      <c r="I108" s="7" t="e">
        <f t="shared" ref="I108:I109" si="34">IF($D$16&lt;&gt;0,D108/$D$112,0)</f>
        <v>#DIV/0!</v>
      </c>
      <c r="J108" s="7">
        <f t="shared" ref="J108:J111" si="35">IF($E$16&lt;&gt;0,E108/$E$112,0)</f>
        <v>0</v>
      </c>
      <c r="K108" s="7">
        <f t="shared" ref="K108:K111" si="36">IF($F$16&lt;&gt;0,F108/$F$112,0)</f>
        <v>0</v>
      </c>
      <c r="L108" s="7" t="e">
        <f>IF(A108&lt;&gt;0,AVERAGEIF(G108:K108,"&lt;&gt;0"),0)</f>
        <v>#DIV/0!</v>
      </c>
      <c r="M108" s="12"/>
      <c r="N108" s="7" t="e">
        <f>+B108*L107</f>
        <v>#DIV/0!</v>
      </c>
      <c r="O108" s="7" t="e">
        <f>+C108*L108</f>
        <v>#DIV/0!</v>
      </c>
      <c r="P108" s="7" t="e">
        <f>+D108*L109</f>
        <v>#DIV/0!</v>
      </c>
      <c r="Q108" s="7">
        <f>+E108*L110</f>
        <v>0</v>
      </c>
      <c r="R108" s="7">
        <f>+F108*L111</f>
        <v>0</v>
      </c>
      <c r="S108" s="13" t="e">
        <f>IF(A108&lt;&gt;0,SUM(N108:R108),0)</f>
        <v>#DIV/0!</v>
      </c>
    </row>
    <row r="109" spans="1:19" x14ac:dyDescent="0.25">
      <c r="A109" s="7" t="str">
        <f>+$A$4</f>
        <v>A3</v>
      </c>
      <c r="B109" s="74"/>
      <c r="C109" s="74"/>
      <c r="D109" s="74"/>
      <c r="E109" s="75"/>
      <c r="F109" s="75"/>
      <c r="G109" s="7" t="e">
        <f t="shared" si="32"/>
        <v>#DIV/0!</v>
      </c>
      <c r="H109" s="7" t="e">
        <f t="shared" si="33"/>
        <v>#DIV/0!</v>
      </c>
      <c r="I109" s="7" t="e">
        <f t="shared" si="34"/>
        <v>#DIV/0!</v>
      </c>
      <c r="J109" s="7">
        <f t="shared" si="35"/>
        <v>0</v>
      </c>
      <c r="K109" s="7">
        <f t="shared" si="36"/>
        <v>0</v>
      </c>
      <c r="L109" s="7" t="e">
        <f>IF(A109&lt;&gt;0,AVERAGEIF(G109:K109,"&lt;&gt;0"),0)</f>
        <v>#DIV/0!</v>
      </c>
      <c r="M109" s="12"/>
      <c r="N109" s="7" t="e">
        <f>+B109*L107</f>
        <v>#DIV/0!</v>
      </c>
      <c r="O109" s="7" t="e">
        <f>+C109*L108</f>
        <v>#DIV/0!</v>
      </c>
      <c r="P109" s="7" t="e">
        <f>+D109*L109</f>
        <v>#DIV/0!</v>
      </c>
      <c r="Q109" s="7">
        <f>+E109*L110</f>
        <v>0</v>
      </c>
      <c r="R109" s="7">
        <f>+F109*L111</f>
        <v>0</v>
      </c>
      <c r="S109" s="13" t="e">
        <f>IF(A109&lt;&gt;0,SUM(N109:R109),0)</f>
        <v>#DIV/0!</v>
      </c>
    </row>
    <row r="110" spans="1:19" x14ac:dyDescent="0.25">
      <c r="A110" s="7">
        <f>+$A$5</f>
        <v>0</v>
      </c>
      <c r="B110" s="75"/>
      <c r="C110" s="75"/>
      <c r="D110" s="75"/>
      <c r="E110" s="75"/>
      <c r="F110" s="75"/>
      <c r="G110" s="7" t="e">
        <f>+B110/$B$112</f>
        <v>#DIV/0!</v>
      </c>
      <c r="H110" s="7" t="e">
        <f>+C110/$C$112</f>
        <v>#DIV/0!</v>
      </c>
      <c r="I110" s="7" t="e">
        <f>IF($D$16&lt;&gt;0,D110/$D$112,0)</f>
        <v>#DIV/0!</v>
      </c>
      <c r="J110" s="7">
        <f t="shared" si="35"/>
        <v>0</v>
      </c>
      <c r="K110" s="7">
        <f t="shared" si="36"/>
        <v>0</v>
      </c>
      <c r="L110" s="7">
        <f>IF(A110&lt;&gt;0,AVERAGEIF(G110:K110,"&lt;&gt;0"),0)</f>
        <v>0</v>
      </c>
      <c r="M110" s="12"/>
      <c r="N110" s="7" t="e">
        <f>+B110*L107</f>
        <v>#DIV/0!</v>
      </c>
      <c r="O110" s="7" t="e">
        <f>+C110*L108</f>
        <v>#DIV/0!</v>
      </c>
      <c r="P110" s="7" t="e">
        <f>+D110*L109</f>
        <v>#DIV/0!</v>
      </c>
      <c r="Q110" s="7">
        <f>+E110*L110</f>
        <v>0</v>
      </c>
      <c r="R110" s="7">
        <f>+F110*L111</f>
        <v>0</v>
      </c>
      <c r="S110" s="13">
        <f>IF(A110&lt;&gt;0,SUM(N110:R110),0)</f>
        <v>0</v>
      </c>
    </row>
    <row r="111" spans="1:19" x14ac:dyDescent="0.25">
      <c r="A111" s="7">
        <f>+$A$6</f>
        <v>0</v>
      </c>
      <c r="B111" s="75"/>
      <c r="C111" s="75"/>
      <c r="D111" s="75"/>
      <c r="E111" s="75"/>
      <c r="F111" s="75"/>
      <c r="G111" s="7" t="e">
        <f>+B111/$B$112</f>
        <v>#DIV/0!</v>
      </c>
      <c r="H111" s="7" t="e">
        <f>+C111/$C$112</f>
        <v>#DIV/0!</v>
      </c>
      <c r="I111" s="7" t="e">
        <f>IF($D$16&lt;&gt;0,D111/$D$112,0)</f>
        <v>#DIV/0!</v>
      </c>
      <c r="J111" s="7">
        <f t="shared" si="35"/>
        <v>0</v>
      </c>
      <c r="K111" s="7">
        <f t="shared" si="36"/>
        <v>0</v>
      </c>
      <c r="L111" s="7">
        <f>IF(A111&lt;&gt;0,AVERAGEIF(G111:K111,"&lt;&gt;0"),0)</f>
        <v>0</v>
      </c>
      <c r="M111" s="12"/>
      <c r="N111" s="7" t="e">
        <f>+B111*L107</f>
        <v>#DIV/0!</v>
      </c>
      <c r="O111" s="7" t="e">
        <f>+C111*L108</f>
        <v>#DIV/0!</v>
      </c>
      <c r="P111" s="7" t="e">
        <f>+D111*L109</f>
        <v>#DIV/0!</v>
      </c>
      <c r="Q111" s="7">
        <f>+E111*L110</f>
        <v>0</v>
      </c>
      <c r="R111" s="7">
        <f>+F111*L111</f>
        <v>0</v>
      </c>
      <c r="S111" s="13">
        <f>IF(A111&lt;&gt;0,SUM(N111:R111),0)</f>
        <v>0</v>
      </c>
    </row>
    <row r="112" spans="1:19" x14ac:dyDescent="0.25">
      <c r="A112" s="9" t="s">
        <v>40</v>
      </c>
      <c r="B112" s="14">
        <f>+SUM(B107:B111)</f>
        <v>0</v>
      </c>
      <c r="C112" s="14">
        <f>+SUM(C107:C111)</f>
        <v>0</v>
      </c>
      <c r="D112" s="14">
        <f>+SUM(D107:D111)</f>
        <v>0</v>
      </c>
      <c r="E112" s="14">
        <f>+SUM(E107:E111)</f>
        <v>0</v>
      </c>
      <c r="F112" s="14">
        <f>+SUM(F107:F111)</f>
        <v>0</v>
      </c>
      <c r="L112" s="7" t="e">
        <f>SUM(L107:L111)</f>
        <v>#DIV/0!</v>
      </c>
      <c r="R112" s="1" t="s">
        <v>41</v>
      </c>
      <c r="S112" s="15" t="e">
        <f>SUM(S107:S111)</f>
        <v>#DIV/0!</v>
      </c>
    </row>
    <row r="114" spans="1:24" ht="15.75" thickBot="1" x14ac:dyDescent="0.3">
      <c r="S114" s="19" t="s">
        <v>108</v>
      </c>
      <c r="T114" s="19">
        <f>+COUNTA(B117:B126)</f>
        <v>5</v>
      </c>
      <c r="U114" s="2" t="s">
        <v>34</v>
      </c>
      <c r="V114" s="7">
        <f>+(X127-T114)/(T114-1)</f>
        <v>1.2598952771366578E-2</v>
      </c>
    </row>
    <row r="115" spans="1:24" ht="15.75" thickBot="1" x14ac:dyDescent="0.3">
      <c r="A115" s="126" t="s">
        <v>77</v>
      </c>
      <c r="B115" s="127"/>
      <c r="C115" s="127"/>
      <c r="D115" s="127"/>
      <c r="E115" s="127"/>
      <c r="F115" s="127"/>
      <c r="G115" s="127"/>
      <c r="H115" s="127"/>
      <c r="I115" s="127"/>
      <c r="J115" s="127"/>
      <c r="K115" s="128"/>
      <c r="U115" s="2" t="s">
        <v>36</v>
      </c>
      <c r="V115" s="7">
        <f>1.98*(T114-2)/T114</f>
        <v>1.1879999999999999</v>
      </c>
      <c r="W115" s="16" t="s">
        <v>37</v>
      </c>
      <c r="X115" s="17" t="str">
        <f>+IF(V116&lt;=0.1,"Congruente","Recalcular")</f>
        <v>Congruente</v>
      </c>
    </row>
    <row r="116" spans="1:24" x14ac:dyDescent="0.25">
      <c r="A116" s="18"/>
      <c r="B116" s="18" t="str">
        <f>A117</f>
        <v>C1</v>
      </c>
      <c r="C116" s="18" t="str">
        <f>A118</f>
        <v>C2</v>
      </c>
      <c r="D116" s="18" t="str">
        <f>A119</f>
        <v>C3</v>
      </c>
      <c r="E116" s="18" t="str">
        <f>A120</f>
        <v>C4</v>
      </c>
      <c r="F116" s="18" t="str">
        <f>A121</f>
        <v>C5</v>
      </c>
      <c r="G116" s="18">
        <f>A122</f>
        <v>0</v>
      </c>
      <c r="H116" s="18">
        <f>A123</f>
        <v>0</v>
      </c>
      <c r="I116" s="18">
        <f>A124</f>
        <v>0</v>
      </c>
      <c r="J116" s="18">
        <f>A125</f>
        <v>0</v>
      </c>
      <c r="K116" s="18">
        <f>A126</f>
        <v>0</v>
      </c>
      <c r="U116" s="2" t="s">
        <v>39</v>
      </c>
      <c r="V116" s="7">
        <f>ROUND(V114/V115,2)</f>
        <v>0.01</v>
      </c>
    </row>
    <row r="117" spans="1:24" x14ac:dyDescent="0.25">
      <c r="A117" s="18" t="str">
        <f t="shared" ref="A117:A126" si="37">+B2</f>
        <v>C1</v>
      </c>
      <c r="B117" s="76">
        <v>1</v>
      </c>
      <c r="C117" s="77">
        <v>2</v>
      </c>
      <c r="D117" s="77">
        <v>5</v>
      </c>
      <c r="E117" s="77">
        <v>5</v>
      </c>
      <c r="F117" s="77">
        <v>1</v>
      </c>
      <c r="G117" s="78"/>
      <c r="H117" s="78"/>
      <c r="I117" s="78"/>
      <c r="J117" s="78"/>
      <c r="K117" s="78"/>
      <c r="N117" s="18">
        <f t="shared" ref="N117:N126" si="38">+B117*$L$131</f>
        <v>0.36307141134727339</v>
      </c>
      <c r="O117" s="18">
        <f t="shared" ref="O117:O126" si="39">+C117*$L$132</f>
        <v>0.44838609666195878</v>
      </c>
      <c r="P117" s="18">
        <f t="shared" ref="P117:P126" si="40">+D117*$L$133</f>
        <v>0.38514933342519547</v>
      </c>
      <c r="Q117" s="18">
        <f t="shared" ref="Q117:Q126" si="41">+E117*$L$134</f>
        <v>0.38514933342519547</v>
      </c>
      <c r="R117" s="18">
        <f t="shared" ref="R117:R126" si="42">+F117*$L$135</f>
        <v>0.25867580695166903</v>
      </c>
      <c r="S117" s="18">
        <f t="shared" ref="S117:S126" si="43">+G117*$L$136</f>
        <v>0</v>
      </c>
      <c r="T117" s="18">
        <f t="shared" ref="T117:T126" si="44">+H117*$L$137</f>
        <v>0</v>
      </c>
      <c r="U117" s="18">
        <f t="shared" ref="U117:U126" si="45">+I117*$L$138</f>
        <v>0</v>
      </c>
      <c r="V117" s="18">
        <f t="shared" ref="V117:V126" si="46">+J117*$L$139</f>
        <v>0</v>
      </c>
      <c r="W117" s="20">
        <f t="shared" ref="W117:W126" si="47">+K117*$L$140</f>
        <v>0</v>
      </c>
      <c r="X117" s="21">
        <f t="shared" ref="X117:X126" si="48">IF(A117&lt;&gt;0,SUM(N117:W117),0)</f>
        <v>1.840431981811292</v>
      </c>
    </row>
    <row r="118" spans="1:24" x14ac:dyDescent="0.25">
      <c r="A118" s="18" t="str">
        <f t="shared" si="37"/>
        <v>C2</v>
      </c>
      <c r="B118" s="77">
        <f>1/C117</f>
        <v>0.5</v>
      </c>
      <c r="C118" s="76">
        <v>1</v>
      </c>
      <c r="D118" s="77">
        <v>3</v>
      </c>
      <c r="E118" s="77">
        <v>3</v>
      </c>
      <c r="F118" s="77">
        <v>1</v>
      </c>
      <c r="G118" s="78"/>
      <c r="H118" s="78"/>
      <c r="I118" s="78"/>
      <c r="J118" s="78"/>
      <c r="K118" s="78"/>
      <c r="N118" s="18">
        <f t="shared" si="38"/>
        <v>0.18153570567363669</v>
      </c>
      <c r="O118" s="18">
        <f t="shared" si="39"/>
        <v>0.22419304833097939</v>
      </c>
      <c r="P118" s="18">
        <f t="shared" si="40"/>
        <v>0.23108960005511731</v>
      </c>
      <c r="Q118" s="18">
        <f t="shared" si="41"/>
        <v>0.23108960005511731</v>
      </c>
      <c r="R118" s="18">
        <f t="shared" si="42"/>
        <v>0.25867580695166903</v>
      </c>
      <c r="S118" s="18">
        <f t="shared" si="43"/>
        <v>0</v>
      </c>
      <c r="T118" s="18">
        <f t="shared" si="44"/>
        <v>0</v>
      </c>
      <c r="U118" s="18">
        <f t="shared" si="45"/>
        <v>0</v>
      </c>
      <c r="V118" s="18">
        <f t="shared" si="46"/>
        <v>0</v>
      </c>
      <c r="W118" s="20">
        <f t="shared" si="47"/>
        <v>0</v>
      </c>
      <c r="X118" s="21">
        <f t="shared" si="48"/>
        <v>1.1265837610665197</v>
      </c>
    </row>
    <row r="119" spans="1:24" x14ac:dyDescent="0.25">
      <c r="A119" s="18" t="str">
        <f t="shared" si="37"/>
        <v>C3</v>
      </c>
      <c r="B119" s="77">
        <f>1/D117</f>
        <v>0.2</v>
      </c>
      <c r="C119" s="77">
        <f>1/D118</f>
        <v>0.33333333333333331</v>
      </c>
      <c r="D119" s="76">
        <v>1</v>
      </c>
      <c r="E119" s="77">
        <v>1</v>
      </c>
      <c r="F119" s="77">
        <f>1/D121</f>
        <v>0.33333333333333331</v>
      </c>
      <c r="G119" s="78"/>
      <c r="H119" s="78"/>
      <c r="I119" s="78"/>
      <c r="J119" s="78"/>
      <c r="K119" s="78"/>
      <c r="N119" s="18">
        <f t="shared" si="38"/>
        <v>7.2614282269454683E-2</v>
      </c>
      <c r="O119" s="18">
        <f t="shared" si="39"/>
        <v>7.4731016110326454E-2</v>
      </c>
      <c r="P119" s="18">
        <f t="shared" si="40"/>
        <v>7.7029866685039097E-2</v>
      </c>
      <c r="Q119" s="18">
        <f t="shared" si="41"/>
        <v>7.7029866685039097E-2</v>
      </c>
      <c r="R119" s="18">
        <f t="shared" si="42"/>
        <v>8.6225268983889672E-2</v>
      </c>
      <c r="S119" s="18">
        <f t="shared" si="43"/>
        <v>0</v>
      </c>
      <c r="T119" s="18">
        <f t="shared" si="44"/>
        <v>0</v>
      </c>
      <c r="U119" s="18">
        <f t="shared" si="45"/>
        <v>0</v>
      </c>
      <c r="V119" s="18">
        <f t="shared" si="46"/>
        <v>0</v>
      </c>
      <c r="W119" s="20">
        <f t="shared" si="47"/>
        <v>0</v>
      </c>
      <c r="X119" s="21">
        <f t="shared" si="48"/>
        <v>0.38763030073374899</v>
      </c>
    </row>
    <row r="120" spans="1:24" x14ac:dyDescent="0.25">
      <c r="A120" s="18" t="str">
        <f t="shared" si="37"/>
        <v>C4</v>
      </c>
      <c r="B120" s="77">
        <f>1/E117</f>
        <v>0.2</v>
      </c>
      <c r="C120" s="77">
        <f>1/E118</f>
        <v>0.33333333333333331</v>
      </c>
      <c r="D120" s="77">
        <f>1/E119</f>
        <v>1</v>
      </c>
      <c r="E120" s="76">
        <v>1</v>
      </c>
      <c r="F120" s="77">
        <f>1/E121</f>
        <v>0.33333333333333331</v>
      </c>
      <c r="G120" s="78"/>
      <c r="H120" s="78"/>
      <c r="I120" s="78"/>
      <c r="J120" s="78"/>
      <c r="K120" s="78"/>
      <c r="N120" s="18">
        <f t="shared" si="38"/>
        <v>7.2614282269454683E-2</v>
      </c>
      <c r="O120" s="18">
        <f t="shared" si="39"/>
        <v>7.4731016110326454E-2</v>
      </c>
      <c r="P120" s="18">
        <f t="shared" si="40"/>
        <v>7.7029866685039097E-2</v>
      </c>
      <c r="Q120" s="18">
        <f t="shared" si="41"/>
        <v>7.7029866685039097E-2</v>
      </c>
      <c r="R120" s="18">
        <f t="shared" si="42"/>
        <v>8.6225268983889672E-2</v>
      </c>
      <c r="S120" s="18">
        <f t="shared" si="43"/>
        <v>0</v>
      </c>
      <c r="T120" s="18">
        <f t="shared" si="44"/>
        <v>0</v>
      </c>
      <c r="U120" s="18">
        <f t="shared" si="45"/>
        <v>0</v>
      </c>
      <c r="V120" s="18">
        <f t="shared" si="46"/>
        <v>0</v>
      </c>
      <c r="W120" s="20">
        <f t="shared" si="47"/>
        <v>0</v>
      </c>
      <c r="X120" s="21">
        <f t="shared" si="48"/>
        <v>0.38763030073374899</v>
      </c>
    </row>
    <row r="121" spans="1:24" x14ac:dyDescent="0.25">
      <c r="A121" s="18" t="str">
        <f t="shared" si="37"/>
        <v>C5</v>
      </c>
      <c r="B121" s="77">
        <f>1/F117</f>
        <v>1</v>
      </c>
      <c r="C121" s="77">
        <v>1</v>
      </c>
      <c r="D121" s="77">
        <v>3</v>
      </c>
      <c r="E121" s="77">
        <v>3</v>
      </c>
      <c r="F121" s="76">
        <v>1</v>
      </c>
      <c r="G121" s="78"/>
      <c r="H121" s="78"/>
      <c r="I121" s="78"/>
      <c r="J121" s="78"/>
      <c r="K121" s="78"/>
      <c r="N121" s="18">
        <f t="shared" si="38"/>
        <v>0.36307141134727339</v>
      </c>
      <c r="O121" s="18">
        <f t="shared" si="39"/>
        <v>0.22419304833097939</v>
      </c>
      <c r="P121" s="18">
        <f t="shared" si="40"/>
        <v>0.23108960005511731</v>
      </c>
      <c r="Q121" s="18">
        <f t="shared" si="41"/>
        <v>0.23108960005511731</v>
      </c>
      <c r="R121" s="18">
        <f t="shared" si="42"/>
        <v>0.25867580695166903</v>
      </c>
      <c r="S121" s="18">
        <f t="shared" si="43"/>
        <v>0</v>
      </c>
      <c r="T121" s="18">
        <f t="shared" si="44"/>
        <v>0</v>
      </c>
      <c r="U121" s="18">
        <f t="shared" si="45"/>
        <v>0</v>
      </c>
      <c r="V121" s="18">
        <f t="shared" si="46"/>
        <v>0</v>
      </c>
      <c r="W121" s="20">
        <f t="shared" si="47"/>
        <v>0</v>
      </c>
      <c r="X121" s="21">
        <f t="shared" si="48"/>
        <v>1.3081194667401563</v>
      </c>
    </row>
    <row r="122" spans="1:24" x14ac:dyDescent="0.25">
      <c r="A122" s="18">
        <f t="shared" si="37"/>
        <v>0</v>
      </c>
      <c r="B122" s="78"/>
      <c r="C122" s="78"/>
      <c r="D122" s="78"/>
      <c r="E122" s="78"/>
      <c r="F122" s="78"/>
      <c r="G122" s="78">
        <v>1</v>
      </c>
      <c r="H122" s="78"/>
      <c r="I122" s="78"/>
      <c r="J122" s="78"/>
      <c r="K122" s="78"/>
      <c r="N122" s="18">
        <f t="shared" si="38"/>
        <v>0</v>
      </c>
      <c r="O122" s="18">
        <f t="shared" si="39"/>
        <v>0</v>
      </c>
      <c r="P122" s="18">
        <f t="shared" si="40"/>
        <v>0</v>
      </c>
      <c r="Q122" s="18">
        <f t="shared" si="41"/>
        <v>0</v>
      </c>
      <c r="R122" s="18">
        <f t="shared" si="42"/>
        <v>0</v>
      </c>
      <c r="S122" s="18">
        <f t="shared" si="43"/>
        <v>0</v>
      </c>
      <c r="T122" s="18">
        <f t="shared" si="44"/>
        <v>0</v>
      </c>
      <c r="U122" s="18">
        <f t="shared" si="45"/>
        <v>0</v>
      </c>
      <c r="V122" s="18">
        <f t="shared" si="46"/>
        <v>0</v>
      </c>
      <c r="W122" s="20">
        <f t="shared" si="47"/>
        <v>0</v>
      </c>
      <c r="X122" s="21">
        <f t="shared" si="48"/>
        <v>0</v>
      </c>
    </row>
    <row r="123" spans="1:24" x14ac:dyDescent="0.25">
      <c r="A123" s="18">
        <f t="shared" si="37"/>
        <v>0</v>
      </c>
      <c r="B123" s="78"/>
      <c r="C123" s="78"/>
      <c r="D123" s="78"/>
      <c r="E123" s="78"/>
      <c r="F123" s="78"/>
      <c r="G123" s="78"/>
      <c r="H123" s="78">
        <v>1</v>
      </c>
      <c r="I123" s="78"/>
      <c r="J123" s="78"/>
      <c r="K123" s="78"/>
      <c r="N123" s="18">
        <f t="shared" si="38"/>
        <v>0</v>
      </c>
      <c r="O123" s="18">
        <f t="shared" si="39"/>
        <v>0</v>
      </c>
      <c r="P123" s="18">
        <f t="shared" si="40"/>
        <v>0</v>
      </c>
      <c r="Q123" s="18">
        <f t="shared" si="41"/>
        <v>0</v>
      </c>
      <c r="R123" s="18">
        <f t="shared" si="42"/>
        <v>0</v>
      </c>
      <c r="S123" s="18">
        <f t="shared" si="43"/>
        <v>0</v>
      </c>
      <c r="T123" s="18">
        <f t="shared" si="44"/>
        <v>0</v>
      </c>
      <c r="U123" s="18">
        <f t="shared" si="45"/>
        <v>0</v>
      </c>
      <c r="V123" s="18">
        <f t="shared" si="46"/>
        <v>0</v>
      </c>
      <c r="W123" s="20">
        <f t="shared" si="47"/>
        <v>0</v>
      </c>
      <c r="X123" s="21">
        <f t="shared" si="48"/>
        <v>0</v>
      </c>
    </row>
    <row r="124" spans="1:24" x14ac:dyDescent="0.25">
      <c r="A124" s="18">
        <f t="shared" si="37"/>
        <v>0</v>
      </c>
      <c r="B124" s="78"/>
      <c r="C124" s="78"/>
      <c r="D124" s="78"/>
      <c r="E124" s="78"/>
      <c r="F124" s="78"/>
      <c r="G124" s="78"/>
      <c r="H124" s="78"/>
      <c r="I124" s="78">
        <v>1</v>
      </c>
      <c r="J124" s="78"/>
      <c r="K124" s="78"/>
      <c r="N124" s="18">
        <f t="shared" si="38"/>
        <v>0</v>
      </c>
      <c r="O124" s="18">
        <f t="shared" si="39"/>
        <v>0</v>
      </c>
      <c r="P124" s="18">
        <f t="shared" si="40"/>
        <v>0</v>
      </c>
      <c r="Q124" s="18">
        <f t="shared" si="41"/>
        <v>0</v>
      </c>
      <c r="R124" s="18">
        <f t="shared" si="42"/>
        <v>0</v>
      </c>
      <c r="S124" s="18">
        <f t="shared" si="43"/>
        <v>0</v>
      </c>
      <c r="T124" s="18">
        <f t="shared" si="44"/>
        <v>0</v>
      </c>
      <c r="U124" s="18">
        <f t="shared" si="45"/>
        <v>0</v>
      </c>
      <c r="V124" s="18">
        <f t="shared" si="46"/>
        <v>0</v>
      </c>
      <c r="W124" s="20">
        <f t="shared" si="47"/>
        <v>0</v>
      </c>
      <c r="X124" s="21">
        <f t="shared" si="48"/>
        <v>0</v>
      </c>
    </row>
    <row r="125" spans="1:24" x14ac:dyDescent="0.25">
      <c r="A125" s="18">
        <f t="shared" si="37"/>
        <v>0</v>
      </c>
      <c r="B125" s="78"/>
      <c r="C125" s="78"/>
      <c r="D125" s="78"/>
      <c r="E125" s="78"/>
      <c r="F125" s="78"/>
      <c r="G125" s="78"/>
      <c r="H125" s="78"/>
      <c r="I125" s="78"/>
      <c r="J125" s="78">
        <v>1</v>
      </c>
      <c r="K125" s="78"/>
      <c r="N125" s="18">
        <f t="shared" si="38"/>
        <v>0</v>
      </c>
      <c r="O125" s="18">
        <f t="shared" si="39"/>
        <v>0</v>
      </c>
      <c r="P125" s="18">
        <f t="shared" si="40"/>
        <v>0</v>
      </c>
      <c r="Q125" s="18">
        <f t="shared" si="41"/>
        <v>0</v>
      </c>
      <c r="R125" s="18">
        <f t="shared" si="42"/>
        <v>0</v>
      </c>
      <c r="S125" s="18">
        <f t="shared" si="43"/>
        <v>0</v>
      </c>
      <c r="T125" s="18">
        <f t="shared" si="44"/>
        <v>0</v>
      </c>
      <c r="U125" s="18">
        <f t="shared" si="45"/>
        <v>0</v>
      </c>
      <c r="V125" s="18">
        <f t="shared" si="46"/>
        <v>0</v>
      </c>
      <c r="W125" s="20">
        <f t="shared" si="47"/>
        <v>0</v>
      </c>
      <c r="X125" s="21">
        <f t="shared" si="48"/>
        <v>0</v>
      </c>
    </row>
    <row r="126" spans="1:24" x14ac:dyDescent="0.25">
      <c r="A126" s="18">
        <f t="shared" si="37"/>
        <v>0</v>
      </c>
      <c r="B126" s="78"/>
      <c r="C126" s="78"/>
      <c r="D126" s="78"/>
      <c r="E126" s="78"/>
      <c r="F126" s="78"/>
      <c r="G126" s="78"/>
      <c r="H126" s="78"/>
      <c r="I126" s="78"/>
      <c r="J126" s="78"/>
      <c r="K126" s="78">
        <v>1</v>
      </c>
      <c r="N126" s="18">
        <f t="shared" si="38"/>
        <v>0</v>
      </c>
      <c r="O126" s="18">
        <f t="shared" si="39"/>
        <v>0</v>
      </c>
      <c r="P126" s="18">
        <f t="shared" si="40"/>
        <v>0</v>
      </c>
      <c r="Q126" s="18">
        <f t="shared" si="41"/>
        <v>0</v>
      </c>
      <c r="R126" s="18">
        <f t="shared" si="42"/>
        <v>0</v>
      </c>
      <c r="S126" s="18">
        <f t="shared" si="43"/>
        <v>0</v>
      </c>
      <c r="T126" s="18">
        <f t="shared" si="44"/>
        <v>0</v>
      </c>
      <c r="U126" s="18">
        <f t="shared" si="45"/>
        <v>0</v>
      </c>
      <c r="V126" s="18">
        <f t="shared" si="46"/>
        <v>0</v>
      </c>
      <c r="W126" s="20">
        <f t="shared" si="47"/>
        <v>0</v>
      </c>
      <c r="X126" s="21">
        <f t="shared" si="48"/>
        <v>0</v>
      </c>
    </row>
    <row r="127" spans="1:24" x14ac:dyDescent="0.25">
      <c r="A127" s="9" t="s">
        <v>40</v>
      </c>
      <c r="B127" s="1">
        <f>+SUM(B117:B126)</f>
        <v>2.9</v>
      </c>
      <c r="C127" s="1">
        <f t="shared" ref="C127:K127" si="49">+SUM(C117:C126)</f>
        <v>4.666666666666667</v>
      </c>
      <c r="D127" s="1">
        <f t="shared" si="49"/>
        <v>13</v>
      </c>
      <c r="E127" s="1">
        <f t="shared" si="49"/>
        <v>13</v>
      </c>
      <c r="F127" s="1">
        <f t="shared" si="49"/>
        <v>3.666666666666667</v>
      </c>
      <c r="G127" s="1">
        <f t="shared" si="49"/>
        <v>1</v>
      </c>
      <c r="H127" s="1">
        <f t="shared" si="49"/>
        <v>1</v>
      </c>
      <c r="I127" s="1">
        <f t="shared" si="49"/>
        <v>1</v>
      </c>
      <c r="J127" s="1">
        <f t="shared" si="49"/>
        <v>1</v>
      </c>
      <c r="K127" s="1">
        <f t="shared" si="49"/>
        <v>1</v>
      </c>
      <c r="W127" s="1" t="s">
        <v>41</v>
      </c>
      <c r="X127" s="21">
        <f>+SUM(X117:X126)</f>
        <v>5.0503958110854663</v>
      </c>
    </row>
    <row r="129" spans="1:13" x14ac:dyDescent="0.25">
      <c r="A129" s="129" t="s">
        <v>38</v>
      </c>
      <c r="B129" s="129"/>
      <c r="C129" s="129"/>
      <c r="D129" s="129"/>
      <c r="E129" s="129"/>
      <c r="F129" s="129"/>
      <c r="G129" s="129"/>
      <c r="H129" s="129"/>
      <c r="I129" s="129"/>
      <c r="J129" s="129"/>
      <c r="K129" s="129"/>
    </row>
    <row r="130" spans="1:13" x14ac:dyDescent="0.25">
      <c r="A130" s="18"/>
      <c r="B130" s="18" t="str">
        <f t="shared" ref="B130:K130" si="50">B116</f>
        <v>C1</v>
      </c>
      <c r="C130" s="18" t="str">
        <f t="shared" si="50"/>
        <v>C2</v>
      </c>
      <c r="D130" s="18" t="str">
        <f t="shared" si="50"/>
        <v>C3</v>
      </c>
      <c r="E130" s="18" t="str">
        <f t="shared" si="50"/>
        <v>C4</v>
      </c>
      <c r="F130" s="18" t="str">
        <f t="shared" si="50"/>
        <v>C5</v>
      </c>
      <c r="G130" s="18">
        <f t="shared" si="50"/>
        <v>0</v>
      </c>
      <c r="H130" s="18">
        <f t="shared" si="50"/>
        <v>0</v>
      </c>
      <c r="I130" s="18">
        <f t="shared" si="50"/>
        <v>0</v>
      </c>
      <c r="J130" s="18">
        <f t="shared" si="50"/>
        <v>0</v>
      </c>
      <c r="K130" s="18">
        <f t="shared" si="50"/>
        <v>0</v>
      </c>
      <c r="L130" s="25" t="s">
        <v>24</v>
      </c>
    </row>
    <row r="131" spans="1:13" x14ac:dyDescent="0.25">
      <c r="A131" s="18" t="str">
        <f t="shared" ref="A131:A140" si="51">A117</f>
        <v>C1</v>
      </c>
      <c r="B131" s="19">
        <f>+B117/$B$127</f>
        <v>0.34482758620689657</v>
      </c>
      <c r="C131" s="19">
        <f>+C117/$C$127</f>
        <v>0.42857142857142855</v>
      </c>
      <c r="D131" s="19">
        <f>+D117/$D$127</f>
        <v>0.38461538461538464</v>
      </c>
      <c r="E131" s="19">
        <f>+E117/$E$127</f>
        <v>0.38461538461538464</v>
      </c>
      <c r="F131" s="19">
        <f>+F117/$F$127</f>
        <v>0.27272727272727271</v>
      </c>
      <c r="G131" s="19">
        <f>+G117/$G$127</f>
        <v>0</v>
      </c>
      <c r="H131" s="19">
        <f>+H117/$H$127</f>
        <v>0</v>
      </c>
      <c r="I131" s="19">
        <f>+I117/$I$127</f>
        <v>0</v>
      </c>
      <c r="J131" s="19">
        <f>+J117/$J$127</f>
        <v>0</v>
      </c>
      <c r="K131" s="19">
        <f>+K117/$K$127</f>
        <v>0</v>
      </c>
      <c r="L131" s="18">
        <f>IF(A131&lt;&gt;0,AVERAGEIF(B131:K131,"&lt;&gt;0"),0)</f>
        <v>0.36307141134727339</v>
      </c>
    </row>
    <row r="132" spans="1:13" x14ac:dyDescent="0.25">
      <c r="A132" s="18" t="str">
        <f t="shared" si="51"/>
        <v>C2</v>
      </c>
      <c r="B132" s="19">
        <f t="shared" ref="B132:B140" si="52">+B118/$B$127</f>
        <v>0.17241379310344829</v>
      </c>
      <c r="C132" s="19">
        <f t="shared" ref="C132:C140" si="53">+C118/$C$127</f>
        <v>0.21428571428571427</v>
      </c>
      <c r="D132" s="19">
        <f>+D118/$D$127</f>
        <v>0.23076923076923078</v>
      </c>
      <c r="E132" s="19">
        <f t="shared" ref="E132:E140" si="54">+E118/$E$127</f>
        <v>0.23076923076923078</v>
      </c>
      <c r="F132" s="19">
        <f t="shared" ref="F132:F140" si="55">+F118/$F$127</f>
        <v>0.27272727272727271</v>
      </c>
      <c r="G132" s="19">
        <f t="shared" ref="G132:G140" si="56">+G118/$G$127</f>
        <v>0</v>
      </c>
      <c r="H132" s="19">
        <f t="shared" ref="H132:H140" si="57">+H118/$H$127</f>
        <v>0</v>
      </c>
      <c r="I132" s="19">
        <f t="shared" ref="I132:I140" si="58">+I118/$I$127</f>
        <v>0</v>
      </c>
      <c r="J132" s="19">
        <f t="shared" ref="J132:J140" si="59">+J118/$J$127</f>
        <v>0</v>
      </c>
      <c r="K132" s="19">
        <f t="shared" ref="K132:K140" si="60">+K118/$K$127</f>
        <v>0</v>
      </c>
      <c r="L132" s="18">
        <f t="shared" ref="L132:L140" si="61">IF(A132&lt;&gt;0,AVERAGEIF(B132:K132,"&lt;&gt;0"),0)</f>
        <v>0.22419304833097939</v>
      </c>
    </row>
    <row r="133" spans="1:13" x14ac:dyDescent="0.25">
      <c r="A133" s="18" t="str">
        <f t="shared" si="51"/>
        <v>C3</v>
      </c>
      <c r="B133" s="19">
        <f t="shared" si="52"/>
        <v>6.8965517241379309E-2</v>
      </c>
      <c r="C133" s="19">
        <f t="shared" si="53"/>
        <v>7.1428571428571425E-2</v>
      </c>
      <c r="D133" s="19">
        <f t="shared" ref="D133:D140" si="62">+D119/$D$127</f>
        <v>7.6923076923076927E-2</v>
      </c>
      <c r="E133" s="19">
        <f t="shared" si="54"/>
        <v>7.6923076923076927E-2</v>
      </c>
      <c r="F133" s="19">
        <f t="shared" si="55"/>
        <v>9.0909090909090898E-2</v>
      </c>
      <c r="G133" s="19">
        <f t="shared" si="56"/>
        <v>0</v>
      </c>
      <c r="H133" s="19">
        <f t="shared" si="57"/>
        <v>0</v>
      </c>
      <c r="I133" s="19">
        <f t="shared" si="58"/>
        <v>0</v>
      </c>
      <c r="J133" s="19">
        <f t="shared" si="59"/>
        <v>0</v>
      </c>
      <c r="K133" s="19">
        <f t="shared" si="60"/>
        <v>0</v>
      </c>
      <c r="L133" s="18">
        <f t="shared" si="61"/>
        <v>7.7029866685039097E-2</v>
      </c>
    </row>
    <row r="134" spans="1:13" x14ac:dyDescent="0.25">
      <c r="A134" s="18" t="str">
        <f t="shared" si="51"/>
        <v>C4</v>
      </c>
      <c r="B134" s="19">
        <f t="shared" si="52"/>
        <v>6.8965517241379309E-2</v>
      </c>
      <c r="C134" s="19">
        <f t="shared" si="53"/>
        <v>7.1428571428571425E-2</v>
      </c>
      <c r="D134" s="19">
        <f t="shared" si="62"/>
        <v>7.6923076923076927E-2</v>
      </c>
      <c r="E134" s="19">
        <f t="shared" si="54"/>
        <v>7.6923076923076927E-2</v>
      </c>
      <c r="F134" s="19">
        <f t="shared" si="55"/>
        <v>9.0909090909090898E-2</v>
      </c>
      <c r="G134" s="19">
        <f t="shared" si="56"/>
        <v>0</v>
      </c>
      <c r="H134" s="19">
        <f t="shared" si="57"/>
        <v>0</v>
      </c>
      <c r="I134" s="19">
        <f t="shared" si="58"/>
        <v>0</v>
      </c>
      <c r="J134" s="19">
        <f t="shared" si="59"/>
        <v>0</v>
      </c>
      <c r="K134" s="19">
        <f t="shared" si="60"/>
        <v>0</v>
      </c>
      <c r="L134" s="18">
        <f t="shared" si="61"/>
        <v>7.7029866685039097E-2</v>
      </c>
    </row>
    <row r="135" spans="1:13" x14ac:dyDescent="0.25">
      <c r="A135" s="18" t="str">
        <f t="shared" si="51"/>
        <v>C5</v>
      </c>
      <c r="B135" s="19">
        <f t="shared" si="52"/>
        <v>0.34482758620689657</v>
      </c>
      <c r="C135" s="19">
        <f t="shared" si="53"/>
        <v>0.21428571428571427</v>
      </c>
      <c r="D135" s="19">
        <f t="shared" si="62"/>
        <v>0.23076923076923078</v>
      </c>
      <c r="E135" s="19">
        <f t="shared" si="54"/>
        <v>0.23076923076923078</v>
      </c>
      <c r="F135" s="19">
        <f t="shared" si="55"/>
        <v>0.27272727272727271</v>
      </c>
      <c r="G135" s="19">
        <f t="shared" si="56"/>
        <v>0</v>
      </c>
      <c r="H135" s="19">
        <f t="shared" si="57"/>
        <v>0</v>
      </c>
      <c r="I135" s="19">
        <f t="shared" si="58"/>
        <v>0</v>
      </c>
      <c r="J135" s="19">
        <f t="shared" si="59"/>
        <v>0</v>
      </c>
      <c r="K135" s="19">
        <f t="shared" si="60"/>
        <v>0</v>
      </c>
      <c r="L135" s="18">
        <f t="shared" si="61"/>
        <v>0.25867580695166903</v>
      </c>
    </row>
    <row r="136" spans="1:13" x14ac:dyDescent="0.25">
      <c r="A136" s="18">
        <f t="shared" si="51"/>
        <v>0</v>
      </c>
      <c r="B136" s="19">
        <f t="shared" si="52"/>
        <v>0</v>
      </c>
      <c r="C136" s="19">
        <f t="shared" si="53"/>
        <v>0</v>
      </c>
      <c r="D136" s="19">
        <f t="shared" si="62"/>
        <v>0</v>
      </c>
      <c r="E136" s="19">
        <f t="shared" si="54"/>
        <v>0</v>
      </c>
      <c r="F136" s="19">
        <f t="shared" si="55"/>
        <v>0</v>
      </c>
      <c r="G136" s="19">
        <f t="shared" si="56"/>
        <v>1</v>
      </c>
      <c r="H136" s="19">
        <f t="shared" si="57"/>
        <v>0</v>
      </c>
      <c r="I136" s="19">
        <f t="shared" si="58"/>
        <v>0</v>
      </c>
      <c r="J136" s="19">
        <f t="shared" si="59"/>
        <v>0</v>
      </c>
      <c r="K136" s="19">
        <f t="shared" si="60"/>
        <v>0</v>
      </c>
      <c r="L136" s="18">
        <f t="shared" si="61"/>
        <v>0</v>
      </c>
    </row>
    <row r="137" spans="1:13" x14ac:dyDescent="0.25">
      <c r="A137" s="18">
        <f t="shared" si="51"/>
        <v>0</v>
      </c>
      <c r="B137" s="19">
        <f t="shared" si="52"/>
        <v>0</v>
      </c>
      <c r="C137" s="19">
        <f t="shared" si="53"/>
        <v>0</v>
      </c>
      <c r="D137" s="19">
        <f t="shared" si="62"/>
        <v>0</v>
      </c>
      <c r="E137" s="19">
        <f t="shared" si="54"/>
        <v>0</v>
      </c>
      <c r="F137" s="19">
        <f t="shared" si="55"/>
        <v>0</v>
      </c>
      <c r="G137" s="19">
        <f t="shared" si="56"/>
        <v>0</v>
      </c>
      <c r="H137" s="19">
        <f t="shared" si="57"/>
        <v>1</v>
      </c>
      <c r="I137" s="19">
        <f t="shared" si="58"/>
        <v>0</v>
      </c>
      <c r="J137" s="19">
        <f t="shared" si="59"/>
        <v>0</v>
      </c>
      <c r="K137" s="19">
        <f t="shared" si="60"/>
        <v>0</v>
      </c>
      <c r="L137" s="18">
        <f t="shared" si="61"/>
        <v>0</v>
      </c>
    </row>
    <row r="138" spans="1:13" x14ac:dyDescent="0.25">
      <c r="A138" s="18">
        <f t="shared" si="51"/>
        <v>0</v>
      </c>
      <c r="B138" s="19">
        <f t="shared" si="52"/>
        <v>0</v>
      </c>
      <c r="C138" s="19">
        <f t="shared" si="53"/>
        <v>0</v>
      </c>
      <c r="D138" s="19">
        <f t="shared" si="62"/>
        <v>0</v>
      </c>
      <c r="E138" s="19">
        <f t="shared" si="54"/>
        <v>0</v>
      </c>
      <c r="F138" s="19">
        <f t="shared" si="55"/>
        <v>0</v>
      </c>
      <c r="G138" s="19">
        <f t="shared" si="56"/>
        <v>0</v>
      </c>
      <c r="H138" s="19">
        <f t="shared" si="57"/>
        <v>0</v>
      </c>
      <c r="I138" s="19">
        <f t="shared" si="58"/>
        <v>1</v>
      </c>
      <c r="J138" s="19">
        <f t="shared" si="59"/>
        <v>0</v>
      </c>
      <c r="K138" s="19">
        <f t="shared" si="60"/>
        <v>0</v>
      </c>
      <c r="L138" s="18">
        <f t="shared" si="61"/>
        <v>0</v>
      </c>
    </row>
    <row r="139" spans="1:13" x14ac:dyDescent="0.25">
      <c r="A139" s="18">
        <f t="shared" si="51"/>
        <v>0</v>
      </c>
      <c r="B139" s="19">
        <f t="shared" si="52"/>
        <v>0</v>
      </c>
      <c r="C139" s="19">
        <f t="shared" si="53"/>
        <v>0</v>
      </c>
      <c r="D139" s="19">
        <f t="shared" si="62"/>
        <v>0</v>
      </c>
      <c r="E139" s="19">
        <f t="shared" si="54"/>
        <v>0</v>
      </c>
      <c r="F139" s="19">
        <f t="shared" si="55"/>
        <v>0</v>
      </c>
      <c r="G139" s="19">
        <f t="shared" si="56"/>
        <v>0</v>
      </c>
      <c r="H139" s="19">
        <f t="shared" si="57"/>
        <v>0</v>
      </c>
      <c r="I139" s="19">
        <f t="shared" si="58"/>
        <v>0</v>
      </c>
      <c r="J139" s="19">
        <f t="shared" si="59"/>
        <v>1</v>
      </c>
      <c r="K139" s="19">
        <f t="shared" si="60"/>
        <v>0</v>
      </c>
      <c r="L139" s="18">
        <f t="shared" si="61"/>
        <v>0</v>
      </c>
    </row>
    <row r="140" spans="1:13" x14ac:dyDescent="0.25">
      <c r="A140" s="18">
        <f t="shared" si="51"/>
        <v>0</v>
      </c>
      <c r="B140" s="19">
        <f t="shared" si="52"/>
        <v>0</v>
      </c>
      <c r="C140" s="19">
        <f t="shared" si="53"/>
        <v>0</v>
      </c>
      <c r="D140" s="19">
        <f t="shared" si="62"/>
        <v>0</v>
      </c>
      <c r="E140" s="19">
        <f t="shared" si="54"/>
        <v>0</v>
      </c>
      <c r="F140" s="19">
        <f t="shared" si="55"/>
        <v>0</v>
      </c>
      <c r="G140" s="19">
        <f t="shared" si="56"/>
        <v>0</v>
      </c>
      <c r="H140" s="19">
        <f t="shared" si="57"/>
        <v>0</v>
      </c>
      <c r="I140" s="19">
        <f t="shared" si="58"/>
        <v>0</v>
      </c>
      <c r="J140" s="19">
        <f t="shared" si="59"/>
        <v>0</v>
      </c>
      <c r="K140" s="19">
        <f t="shared" si="60"/>
        <v>1</v>
      </c>
      <c r="L140" s="18">
        <f t="shared" si="61"/>
        <v>0</v>
      </c>
    </row>
    <row r="141" spans="1:13" x14ac:dyDescent="0.25">
      <c r="L141" s="1" t="str">
        <f>+IF(SUM(L131:L140)=1,"OK","REVISAR")</f>
        <v>OK</v>
      </c>
    </row>
    <row r="144" spans="1:13" x14ac:dyDescent="0.25">
      <c r="A144" s="18"/>
      <c r="B144" s="22" t="s">
        <v>70</v>
      </c>
      <c r="C144" s="23" t="str">
        <f>$A$2</f>
        <v>A1</v>
      </c>
      <c r="D144" s="23" t="str">
        <f>$A$3</f>
        <v>A2</v>
      </c>
      <c r="E144" s="23" t="str">
        <f>$A$4</f>
        <v>A3</v>
      </c>
      <c r="F144" s="23">
        <f>$A$5</f>
        <v>0</v>
      </c>
      <c r="G144" s="23">
        <f>$A$6</f>
        <v>0</v>
      </c>
      <c r="I144" s="23" t="str">
        <f t="shared" ref="I144:M144" si="63">C144</f>
        <v>A1</v>
      </c>
      <c r="J144" s="23" t="str">
        <f t="shared" si="63"/>
        <v>A2</v>
      </c>
      <c r="K144" s="23" t="str">
        <f t="shared" si="63"/>
        <v>A3</v>
      </c>
      <c r="L144" s="23">
        <f t="shared" si="63"/>
        <v>0</v>
      </c>
      <c r="M144" s="23">
        <f t="shared" si="63"/>
        <v>0</v>
      </c>
    </row>
    <row r="145" spans="1:13" x14ac:dyDescent="0.25">
      <c r="A145" s="23" t="str">
        <f t="shared" ref="A145:A154" si="64">B2</f>
        <v>C1</v>
      </c>
      <c r="B145" s="18">
        <f t="shared" ref="B145:B154" si="65">L131</f>
        <v>0.36307141134727339</v>
      </c>
      <c r="C145" s="18">
        <f>L17</f>
        <v>0.56466666666666665</v>
      </c>
      <c r="D145" s="18">
        <f>L18</f>
        <v>0.35933333333333334</v>
      </c>
      <c r="E145" s="18">
        <f>L19</f>
        <v>7.6666666666666661E-2</v>
      </c>
      <c r="F145" s="18">
        <f>L20</f>
        <v>0</v>
      </c>
      <c r="G145" s="18">
        <f>L21</f>
        <v>0</v>
      </c>
      <c r="I145" s="18">
        <f>+C145*B145</f>
        <v>0.20501432360742702</v>
      </c>
      <c r="J145" s="18">
        <f>+D145*B145</f>
        <v>0.13046366047745359</v>
      </c>
      <c r="K145" s="18">
        <f>+E145*B145</f>
        <v>2.7835474869957626E-2</v>
      </c>
      <c r="L145" s="18">
        <f>+F145*B145</f>
        <v>0</v>
      </c>
      <c r="M145" s="18">
        <f>+G145*B145</f>
        <v>0</v>
      </c>
    </row>
    <row r="146" spans="1:13" x14ac:dyDescent="0.25">
      <c r="A146" s="23" t="str">
        <f t="shared" si="64"/>
        <v>C2</v>
      </c>
      <c r="B146" s="18">
        <f t="shared" si="65"/>
        <v>0.22419304833097939</v>
      </c>
      <c r="C146" s="18">
        <f>L27</f>
        <v>0.7643660687138949</v>
      </c>
      <c r="D146" s="18">
        <f>L28</f>
        <v>0.16585588324718761</v>
      </c>
      <c r="E146" s="18">
        <f>L29</f>
        <v>6.9778048038917601E-2</v>
      </c>
      <c r="F146" s="18">
        <f>L30</f>
        <v>0</v>
      </c>
      <c r="G146" s="18">
        <f>L31</f>
        <v>0</v>
      </c>
      <c r="I146" s="18">
        <f>+C146*B146</f>
        <v>0.17136555898573494</v>
      </c>
      <c r="J146" s="18">
        <f t="shared" ref="J146:J154" si="66">+D146*B146</f>
        <v>3.718373604881401E-2</v>
      </c>
      <c r="K146" s="18">
        <f t="shared" ref="K146:K154" si="67">+E146*B146</f>
        <v>1.5643753296430456E-2</v>
      </c>
      <c r="L146" s="18">
        <f t="shared" ref="L146:L154" si="68">+F146*B146</f>
        <v>0</v>
      </c>
      <c r="M146" s="18">
        <f t="shared" ref="M146:M154" si="69">+G146*B146</f>
        <v>0</v>
      </c>
    </row>
    <row r="147" spans="1:13" x14ac:dyDescent="0.25">
      <c r="A147" s="23" t="str">
        <f t="shared" si="64"/>
        <v>C3</v>
      </c>
      <c r="B147" s="18">
        <f t="shared" si="65"/>
        <v>7.7029866685039097E-2</v>
      </c>
      <c r="C147" s="18">
        <f>L37</f>
        <v>0.26049795615013011</v>
      </c>
      <c r="D147" s="18">
        <f>L38</f>
        <v>0.63334572030224201</v>
      </c>
      <c r="E147" s="18">
        <f>L39</f>
        <v>0.1061563235476279</v>
      </c>
      <c r="F147" s="18">
        <f>L40</f>
        <v>0</v>
      </c>
      <c r="G147" s="18">
        <f>L41</f>
        <v>0</v>
      </c>
      <c r="I147" s="18">
        <f t="shared" ref="I147:I154" si="70">+C147*B147</f>
        <v>2.0066122833969684E-2</v>
      </c>
      <c r="J147" s="18">
        <f t="shared" si="66"/>
        <v>4.8786536400421764E-2</v>
      </c>
      <c r="K147" s="18">
        <f t="shared" si="67"/>
        <v>8.1772074506476534E-3</v>
      </c>
      <c r="L147" s="18">
        <f t="shared" si="68"/>
        <v>0</v>
      </c>
      <c r="M147" s="18">
        <f t="shared" si="69"/>
        <v>0</v>
      </c>
    </row>
    <row r="148" spans="1:13" x14ac:dyDescent="0.25">
      <c r="A148" s="23" t="str">
        <f t="shared" si="64"/>
        <v>C4</v>
      </c>
      <c r="B148" s="18">
        <f t="shared" si="65"/>
        <v>7.7029866685039097E-2</v>
      </c>
      <c r="C148" s="18">
        <f>L47</f>
        <v>0.51194638694638694</v>
      </c>
      <c r="D148" s="18">
        <f>L48</f>
        <v>0.36013986013986016</v>
      </c>
      <c r="E148" s="18">
        <f>L49</f>
        <v>0.12791375291375293</v>
      </c>
      <c r="F148" s="18">
        <f>L50</f>
        <v>0</v>
      </c>
      <c r="G148" s="18">
        <f>L51</f>
        <v>0</v>
      </c>
      <c r="I148" s="18">
        <f t="shared" si="70"/>
        <v>3.9435161936367626E-2</v>
      </c>
      <c r="J148" s="18">
        <f t="shared" si="66"/>
        <v>2.7741525414542053E-2</v>
      </c>
      <c r="K148" s="18">
        <f t="shared" si="67"/>
        <v>9.8531793341294187E-3</v>
      </c>
      <c r="L148" s="18">
        <f t="shared" si="68"/>
        <v>0</v>
      </c>
      <c r="M148" s="18">
        <f t="shared" si="69"/>
        <v>0</v>
      </c>
    </row>
    <row r="149" spans="1:13" x14ac:dyDescent="0.25">
      <c r="A149" s="23" t="str">
        <f t="shared" si="64"/>
        <v>C5</v>
      </c>
      <c r="B149" s="18">
        <f t="shared" si="65"/>
        <v>0.25867580695166903</v>
      </c>
      <c r="C149" s="18">
        <f>L57</f>
        <v>0.23108237547892721</v>
      </c>
      <c r="D149" s="18">
        <f>L58</f>
        <v>0.66507024265644954</v>
      </c>
      <c r="E149" s="18">
        <f>L59</f>
        <v>0.10384738186462324</v>
      </c>
      <c r="F149" s="18">
        <f>L60</f>
        <v>0</v>
      </c>
      <c r="G149" s="18">
        <f>L61</f>
        <v>0</v>
      </c>
      <c r="I149" s="18">
        <f t="shared" si="70"/>
        <v>5.977541994932007E-2</v>
      </c>
      <c r="J149" s="18">
        <f t="shared" si="66"/>
        <v>0.17203758169869943</v>
      </c>
      <c r="K149" s="18">
        <f t="shared" si="67"/>
        <v>2.6862805303649536E-2</v>
      </c>
      <c r="L149" s="18">
        <f t="shared" si="68"/>
        <v>0</v>
      </c>
      <c r="M149" s="18">
        <f t="shared" si="69"/>
        <v>0</v>
      </c>
    </row>
    <row r="150" spans="1:13" x14ac:dyDescent="0.25">
      <c r="A150" s="23">
        <f t="shared" si="64"/>
        <v>0</v>
      </c>
      <c r="B150" s="18">
        <f t="shared" si="65"/>
        <v>0</v>
      </c>
      <c r="C150" s="18" t="e">
        <f>L67</f>
        <v>#DIV/0!</v>
      </c>
      <c r="D150" s="18" t="e">
        <f>L68</f>
        <v>#DIV/0!</v>
      </c>
      <c r="E150" s="18" t="e">
        <f>L69</f>
        <v>#DIV/0!</v>
      </c>
      <c r="F150" s="18">
        <f>L70</f>
        <v>0</v>
      </c>
      <c r="G150" s="18">
        <f>L71</f>
        <v>0</v>
      </c>
      <c r="I150" s="18" t="e">
        <f t="shared" si="70"/>
        <v>#DIV/0!</v>
      </c>
      <c r="J150" s="18" t="e">
        <f t="shared" si="66"/>
        <v>#DIV/0!</v>
      </c>
      <c r="K150" s="18" t="e">
        <f t="shared" si="67"/>
        <v>#DIV/0!</v>
      </c>
      <c r="L150" s="18">
        <f t="shared" si="68"/>
        <v>0</v>
      </c>
      <c r="M150" s="18">
        <f t="shared" si="69"/>
        <v>0</v>
      </c>
    </row>
    <row r="151" spans="1:13" x14ac:dyDescent="0.25">
      <c r="A151" s="23">
        <f t="shared" si="64"/>
        <v>0</v>
      </c>
      <c r="B151" s="18">
        <f t="shared" si="65"/>
        <v>0</v>
      </c>
      <c r="C151" s="18" t="e">
        <f>L77</f>
        <v>#DIV/0!</v>
      </c>
      <c r="D151" s="18" t="e">
        <f>L78</f>
        <v>#DIV/0!</v>
      </c>
      <c r="E151" s="18" t="e">
        <f>L79</f>
        <v>#DIV/0!</v>
      </c>
      <c r="F151" s="18">
        <f>L80</f>
        <v>0</v>
      </c>
      <c r="G151" s="18">
        <f>L81</f>
        <v>0</v>
      </c>
      <c r="I151" s="18" t="e">
        <f t="shared" si="70"/>
        <v>#DIV/0!</v>
      </c>
      <c r="J151" s="18" t="e">
        <f t="shared" si="66"/>
        <v>#DIV/0!</v>
      </c>
      <c r="K151" s="18" t="e">
        <f t="shared" si="67"/>
        <v>#DIV/0!</v>
      </c>
      <c r="L151" s="18">
        <f t="shared" si="68"/>
        <v>0</v>
      </c>
      <c r="M151" s="18">
        <f t="shared" si="69"/>
        <v>0</v>
      </c>
    </row>
    <row r="152" spans="1:13" x14ac:dyDescent="0.25">
      <c r="A152" s="23">
        <f t="shared" si="64"/>
        <v>0</v>
      </c>
      <c r="B152" s="18">
        <f t="shared" si="65"/>
        <v>0</v>
      </c>
      <c r="C152" s="18" t="e">
        <f>L87</f>
        <v>#DIV/0!</v>
      </c>
      <c r="D152" s="18" t="e">
        <f>L88</f>
        <v>#DIV/0!</v>
      </c>
      <c r="E152" s="18" t="e">
        <f>L89</f>
        <v>#DIV/0!</v>
      </c>
      <c r="F152" s="18">
        <f>L90</f>
        <v>0</v>
      </c>
      <c r="G152" s="18">
        <f>L91</f>
        <v>0</v>
      </c>
      <c r="I152" s="18" t="e">
        <f t="shared" si="70"/>
        <v>#DIV/0!</v>
      </c>
      <c r="J152" s="18" t="e">
        <f t="shared" si="66"/>
        <v>#DIV/0!</v>
      </c>
      <c r="K152" s="18" t="e">
        <f t="shared" si="67"/>
        <v>#DIV/0!</v>
      </c>
      <c r="L152" s="18">
        <f t="shared" si="68"/>
        <v>0</v>
      </c>
      <c r="M152" s="18">
        <f t="shared" si="69"/>
        <v>0</v>
      </c>
    </row>
    <row r="153" spans="1:13" x14ac:dyDescent="0.25">
      <c r="A153" s="23">
        <f t="shared" si="64"/>
        <v>0</v>
      </c>
      <c r="B153" s="18">
        <f t="shared" si="65"/>
        <v>0</v>
      </c>
      <c r="C153" s="18" t="e">
        <f>L97</f>
        <v>#DIV/0!</v>
      </c>
      <c r="D153" s="18" t="e">
        <f>L98</f>
        <v>#DIV/0!</v>
      </c>
      <c r="E153" s="18" t="e">
        <f>L99</f>
        <v>#DIV/0!</v>
      </c>
      <c r="F153" s="18">
        <f>L100</f>
        <v>0</v>
      </c>
      <c r="G153" s="18">
        <f>L101</f>
        <v>0</v>
      </c>
      <c r="I153" s="18" t="e">
        <f t="shared" si="70"/>
        <v>#DIV/0!</v>
      </c>
      <c r="J153" s="18" t="e">
        <f t="shared" si="66"/>
        <v>#DIV/0!</v>
      </c>
      <c r="K153" s="18" t="e">
        <f t="shared" si="67"/>
        <v>#DIV/0!</v>
      </c>
      <c r="L153" s="18">
        <f t="shared" si="68"/>
        <v>0</v>
      </c>
      <c r="M153" s="18">
        <f t="shared" si="69"/>
        <v>0</v>
      </c>
    </row>
    <row r="154" spans="1:13" x14ac:dyDescent="0.25">
      <c r="A154" s="23">
        <f t="shared" si="64"/>
        <v>0</v>
      </c>
      <c r="B154" s="18">
        <f t="shared" si="65"/>
        <v>0</v>
      </c>
      <c r="C154" s="18" t="e">
        <f>L107</f>
        <v>#DIV/0!</v>
      </c>
      <c r="D154" s="18" t="e">
        <f>L108</f>
        <v>#DIV/0!</v>
      </c>
      <c r="E154" s="18" t="e">
        <f>L109</f>
        <v>#DIV/0!</v>
      </c>
      <c r="F154" s="18">
        <f>L110</f>
        <v>0</v>
      </c>
      <c r="G154" s="18">
        <f>L111</f>
        <v>0</v>
      </c>
      <c r="I154" s="18" t="e">
        <f t="shared" si="70"/>
        <v>#DIV/0!</v>
      </c>
      <c r="J154" s="18" t="e">
        <f t="shared" si="66"/>
        <v>#DIV/0!</v>
      </c>
      <c r="K154" s="18" t="e">
        <f t="shared" si="67"/>
        <v>#DIV/0!</v>
      </c>
      <c r="L154" s="18">
        <f t="shared" si="68"/>
        <v>0</v>
      </c>
      <c r="M154" s="18">
        <f t="shared" si="69"/>
        <v>0</v>
      </c>
    </row>
    <row r="155" spans="1:13" ht="18.75" x14ac:dyDescent="0.3">
      <c r="I155" s="24">
        <f t="array" ref="I155">SUM(IFERROR(I145:I154,""))</f>
        <v>0.49565658731281936</v>
      </c>
      <c r="J155" s="24">
        <f t="array" ref="J155">SUM(IFERROR(J145:J154,""))</f>
        <v>0.41621304003993087</v>
      </c>
      <c r="K155" s="24">
        <f t="array" ref="K155">SUM(IFERROR(K145:K154,""))</f>
        <v>8.837242025481469E-2</v>
      </c>
      <c r="L155" s="24">
        <f t="array" ref="L155">SUM(IFERROR(L145:L154,""))</f>
        <v>0</v>
      </c>
      <c r="M155" s="24">
        <f t="array" ref="M155">SUM(IFERROR(M145:M154,""))</f>
        <v>0</v>
      </c>
    </row>
    <row r="157" spans="1:13" x14ac:dyDescent="0.25">
      <c r="I157" s="1">
        <f t="array" ref="I157">+SUM(IFERROR(I145:I154,""))</f>
        <v>0.49565658731281936</v>
      </c>
      <c r="J157" s="1">
        <f t="array" ref="J157">+SUM(IFERROR(J145:J154,""))</f>
        <v>0.41621304003993087</v>
      </c>
      <c r="K157" s="1">
        <f t="array" ref="K157">+SUM(IFERROR(K145:K154,""))</f>
        <v>8.837242025481469E-2</v>
      </c>
    </row>
  </sheetData>
  <mergeCells count="24">
    <mergeCell ref="A115:K115"/>
    <mergeCell ref="A129:K129"/>
    <mergeCell ref="G26:K26"/>
    <mergeCell ref="A65:F65"/>
    <mergeCell ref="G66:K66"/>
    <mergeCell ref="A75:F75"/>
    <mergeCell ref="G76:K76"/>
    <mergeCell ref="A55:F55"/>
    <mergeCell ref="G56:K56"/>
    <mergeCell ref="A35:F35"/>
    <mergeCell ref="G36:K36"/>
    <mergeCell ref="A45:F45"/>
    <mergeCell ref="G46:K46"/>
    <mergeCell ref="G106:K106"/>
    <mergeCell ref="A85:F85"/>
    <mergeCell ref="G86:K86"/>
    <mergeCell ref="A95:F95"/>
    <mergeCell ref="G96:K96"/>
    <mergeCell ref="A105:F105"/>
    <mergeCell ref="D1:E1"/>
    <mergeCell ref="D2:E2"/>
    <mergeCell ref="A15:F15"/>
    <mergeCell ref="G16:K16"/>
    <mergeCell ref="A25:F25"/>
  </mergeCells>
  <conditionalFormatting sqref="L19 G29:I31 L29:L31 G40:L41 G39:I39 L39 G49:I51 L49:L51 G20:L21">
    <cfRule type="expression" dxfId="101" priority="97" stopIfTrue="1">
      <formula>$A$19=0</formula>
    </cfRule>
  </conditionalFormatting>
  <conditionalFormatting sqref="G30:I31 L30:L31 G40:L41 G50:I51 L50:L51 G20:L21">
    <cfRule type="expression" dxfId="100" priority="98" stopIfTrue="1">
      <formula>$A$20=0</formula>
    </cfRule>
  </conditionalFormatting>
  <conditionalFormatting sqref="G21:L21 G31:I31 L31 G41:L41 G51:I51 L51">
    <cfRule type="expression" dxfId="99" priority="99" stopIfTrue="1">
      <formula>$A$21=0</formula>
    </cfRule>
  </conditionalFormatting>
  <conditionalFormatting sqref="I27:I28 I37:I38 I47:I48 I17:I19">
    <cfRule type="expression" dxfId="98" priority="100" stopIfTrue="1">
      <formula>$D$16=0</formula>
    </cfRule>
  </conditionalFormatting>
  <conditionalFormatting sqref="D16:D19 D26 D36 D46:D49">
    <cfRule type="expression" dxfId="97" priority="94" stopIfTrue="1">
      <formula>$D$16=0</formula>
    </cfRule>
  </conditionalFormatting>
  <conditionalFormatting sqref="J17:J19 J27:J31 J37:J39 J47:J51">
    <cfRule type="expression" dxfId="96" priority="101" stopIfTrue="1">
      <formula>$E$16=0</formula>
    </cfRule>
  </conditionalFormatting>
  <conditionalFormatting sqref="K17:K19 K27:K31 K37:K39 K47:K51">
    <cfRule type="expression" dxfId="95" priority="102" stopIfTrue="1">
      <formula>$F$16=0</formula>
    </cfRule>
  </conditionalFormatting>
  <conditionalFormatting sqref="A19:C19 A29 A39 A49:C49">
    <cfRule type="expression" dxfId="94" priority="91" stopIfTrue="1">
      <formula>+$A$19=0</formula>
    </cfRule>
  </conditionalFormatting>
  <conditionalFormatting sqref="A20:D20 A30:D30 A40:D40 A50:D50">
    <cfRule type="expression" dxfId="93" priority="92" stopIfTrue="1">
      <formula>+$A$20=0</formula>
    </cfRule>
  </conditionalFormatting>
  <conditionalFormatting sqref="A21:D21 A31:D31 A41:D41 A51:D51">
    <cfRule type="expression" dxfId="92" priority="93" stopIfTrue="1">
      <formula>+$A$21=0</formula>
    </cfRule>
  </conditionalFormatting>
  <conditionalFormatting sqref="E16:E21 E26:E31 E36:E41 E46:E51">
    <cfRule type="expression" dxfId="91" priority="95" stopIfTrue="1">
      <formula>+$E$16=0</formula>
    </cfRule>
  </conditionalFormatting>
  <conditionalFormatting sqref="F16:F21 F26:F31 F36:F41 F46:F51">
    <cfRule type="expression" dxfId="90" priority="96" stopIfTrue="1">
      <formula>+$F$16=0</formula>
    </cfRule>
  </conditionalFormatting>
  <conditionalFormatting sqref="L59:L61 G60:I61">
    <cfRule type="expression" dxfId="89" priority="85" stopIfTrue="1">
      <formula>$A$19=0</formula>
    </cfRule>
  </conditionalFormatting>
  <conditionalFormatting sqref="L60:L61 G60:I61">
    <cfRule type="expression" dxfId="88" priority="86" stopIfTrue="1">
      <formula>$A$20=0</formula>
    </cfRule>
  </conditionalFormatting>
  <conditionalFormatting sqref="G61:I61 L61">
    <cfRule type="expression" dxfId="87" priority="87" stopIfTrue="1">
      <formula>$A$21=0</formula>
    </cfRule>
  </conditionalFormatting>
  <conditionalFormatting sqref="I57:I59">
    <cfRule type="expression" dxfId="86" priority="88" stopIfTrue="1">
      <formula>$D$16=0</formula>
    </cfRule>
  </conditionalFormatting>
  <conditionalFormatting sqref="D56:D59">
    <cfRule type="expression" dxfId="85" priority="82" stopIfTrue="1">
      <formula>$D$16=0</formula>
    </cfRule>
  </conditionalFormatting>
  <conditionalFormatting sqref="J57:J61">
    <cfRule type="expression" dxfId="84" priority="89" stopIfTrue="1">
      <formula>$E$16=0</formula>
    </cfRule>
  </conditionalFormatting>
  <conditionalFormatting sqref="K57:K61">
    <cfRule type="expression" dxfId="83" priority="90" stopIfTrue="1">
      <formula>$F$16=0</formula>
    </cfRule>
  </conditionalFormatting>
  <conditionalFormatting sqref="A59:C59">
    <cfRule type="expression" dxfId="82" priority="79" stopIfTrue="1">
      <formula>+$A$19=0</formula>
    </cfRule>
  </conditionalFormatting>
  <conditionalFormatting sqref="A60:D60">
    <cfRule type="expression" dxfId="81" priority="80" stopIfTrue="1">
      <formula>+$A$20=0</formula>
    </cfRule>
  </conditionalFormatting>
  <conditionalFormatting sqref="A61:D61">
    <cfRule type="expression" dxfId="80" priority="81" stopIfTrue="1">
      <formula>+$A$21=0</formula>
    </cfRule>
  </conditionalFormatting>
  <conditionalFormatting sqref="E56:E61">
    <cfRule type="expression" dxfId="79" priority="83" stopIfTrue="1">
      <formula>+$E$16=0</formula>
    </cfRule>
  </conditionalFormatting>
  <conditionalFormatting sqref="F56:F61">
    <cfRule type="expression" dxfId="78" priority="84" stopIfTrue="1">
      <formula>+$F$16=0</formula>
    </cfRule>
  </conditionalFormatting>
  <conditionalFormatting sqref="L69:L71 G70:I71">
    <cfRule type="expression" dxfId="77" priority="73" stopIfTrue="1">
      <formula>$A$19=0</formula>
    </cfRule>
  </conditionalFormatting>
  <conditionalFormatting sqref="L70:L71 G70:I71">
    <cfRule type="expression" dxfId="76" priority="74" stopIfTrue="1">
      <formula>$A$20=0</formula>
    </cfRule>
  </conditionalFormatting>
  <conditionalFormatting sqref="G71:I71 L71">
    <cfRule type="expression" dxfId="75" priority="75" stopIfTrue="1">
      <formula>$A$21=0</formula>
    </cfRule>
  </conditionalFormatting>
  <conditionalFormatting sqref="I67:I69">
    <cfRule type="expression" dxfId="74" priority="76" stopIfTrue="1">
      <formula>$D$16=0</formula>
    </cfRule>
  </conditionalFormatting>
  <conditionalFormatting sqref="D66:D69">
    <cfRule type="expression" dxfId="73" priority="70" stopIfTrue="1">
      <formula>$D$16=0</formula>
    </cfRule>
  </conditionalFormatting>
  <conditionalFormatting sqref="J67:J71">
    <cfRule type="expression" dxfId="72" priority="77" stopIfTrue="1">
      <formula>$E$16=0</formula>
    </cfRule>
  </conditionalFormatting>
  <conditionalFormatting sqref="K67:K71">
    <cfRule type="expression" dxfId="71" priority="78" stopIfTrue="1">
      <formula>$F$16=0</formula>
    </cfRule>
  </conditionalFormatting>
  <conditionalFormatting sqref="A69:C69">
    <cfRule type="expression" dxfId="70" priority="67" stopIfTrue="1">
      <formula>+$A$19=0</formula>
    </cfRule>
  </conditionalFormatting>
  <conditionalFormatting sqref="A70:D70">
    <cfRule type="expression" dxfId="69" priority="68" stopIfTrue="1">
      <formula>+$A$20=0</formula>
    </cfRule>
  </conditionalFormatting>
  <conditionalFormatting sqref="A71:D71">
    <cfRule type="expression" dxfId="68" priority="69" stopIfTrue="1">
      <formula>+$A$21=0</formula>
    </cfRule>
  </conditionalFormatting>
  <conditionalFormatting sqref="E66:E71">
    <cfRule type="expression" dxfId="67" priority="71" stopIfTrue="1">
      <formula>+$E$16=0</formula>
    </cfRule>
  </conditionalFormatting>
  <conditionalFormatting sqref="F66:F71">
    <cfRule type="expression" dxfId="66" priority="72" stopIfTrue="1">
      <formula>+$F$16=0</formula>
    </cfRule>
  </conditionalFormatting>
  <conditionalFormatting sqref="L79:L81 G80:I81">
    <cfRule type="expression" dxfId="65" priority="61" stopIfTrue="1">
      <formula>$A$19=0</formula>
    </cfRule>
  </conditionalFormatting>
  <conditionalFormatting sqref="L80:L81 G80:I81">
    <cfRule type="expression" dxfId="64" priority="62" stopIfTrue="1">
      <formula>$A$20=0</formula>
    </cfRule>
  </conditionalFormatting>
  <conditionalFormatting sqref="G81:I81 L81">
    <cfRule type="expression" dxfId="63" priority="63" stopIfTrue="1">
      <formula>$A$21=0</formula>
    </cfRule>
  </conditionalFormatting>
  <conditionalFormatting sqref="I77:I79">
    <cfRule type="expression" dxfId="62" priority="64" stopIfTrue="1">
      <formula>$D$16=0</formula>
    </cfRule>
  </conditionalFormatting>
  <conditionalFormatting sqref="D76:D79">
    <cfRule type="expression" dxfId="61" priority="58" stopIfTrue="1">
      <formula>$D$16=0</formula>
    </cfRule>
  </conditionalFormatting>
  <conditionalFormatting sqref="J77:J81">
    <cfRule type="expression" dxfId="60" priority="65" stopIfTrue="1">
      <formula>$E$16=0</formula>
    </cfRule>
  </conditionalFormatting>
  <conditionalFormatting sqref="K77:K81">
    <cfRule type="expression" dxfId="59" priority="66" stopIfTrue="1">
      <formula>$F$16=0</formula>
    </cfRule>
  </conditionalFormatting>
  <conditionalFormatting sqref="A79:C79">
    <cfRule type="expression" dxfId="58" priority="55" stopIfTrue="1">
      <formula>+$A$19=0</formula>
    </cfRule>
  </conditionalFormatting>
  <conditionalFormatting sqref="A80:D80">
    <cfRule type="expression" dxfId="57" priority="56" stopIfTrue="1">
      <formula>+$A$20=0</formula>
    </cfRule>
  </conditionalFormatting>
  <conditionalFormatting sqref="A81:D81">
    <cfRule type="expression" dxfId="56" priority="57" stopIfTrue="1">
      <formula>+$A$21=0</formula>
    </cfRule>
  </conditionalFormatting>
  <conditionalFormatting sqref="E76:E81">
    <cfRule type="expression" dxfId="55" priority="59" stopIfTrue="1">
      <formula>+$E$16=0</formula>
    </cfRule>
  </conditionalFormatting>
  <conditionalFormatting sqref="F76:F81">
    <cfRule type="expression" dxfId="54" priority="60" stopIfTrue="1">
      <formula>+$F$16=0</formula>
    </cfRule>
  </conditionalFormatting>
  <conditionalFormatting sqref="L89:L91 G90:I91">
    <cfRule type="expression" dxfId="53" priority="49" stopIfTrue="1">
      <formula>$A$19=0</formula>
    </cfRule>
  </conditionalFormatting>
  <conditionalFormatting sqref="L90:L91 G90:I91">
    <cfRule type="expression" dxfId="52" priority="50" stopIfTrue="1">
      <formula>$A$20=0</formula>
    </cfRule>
  </conditionalFormatting>
  <conditionalFormatting sqref="G91:I91 L91">
    <cfRule type="expression" dxfId="51" priority="51" stopIfTrue="1">
      <formula>$A$21=0</formula>
    </cfRule>
  </conditionalFormatting>
  <conditionalFormatting sqref="I87:I89">
    <cfRule type="expression" dxfId="50" priority="52" stopIfTrue="1">
      <formula>$D$16=0</formula>
    </cfRule>
  </conditionalFormatting>
  <conditionalFormatting sqref="D86:D89">
    <cfRule type="expression" dxfId="49" priority="46" stopIfTrue="1">
      <formula>$D$16=0</formula>
    </cfRule>
  </conditionalFormatting>
  <conditionalFormatting sqref="J87:J91">
    <cfRule type="expression" dxfId="48" priority="53" stopIfTrue="1">
      <formula>$E$16=0</formula>
    </cfRule>
  </conditionalFormatting>
  <conditionalFormatting sqref="K87:K91">
    <cfRule type="expression" dxfId="47" priority="54" stopIfTrue="1">
      <formula>$F$16=0</formula>
    </cfRule>
  </conditionalFormatting>
  <conditionalFormatting sqref="A89:C89">
    <cfRule type="expression" dxfId="46" priority="43" stopIfTrue="1">
      <formula>+$A$19=0</formula>
    </cfRule>
  </conditionalFormatting>
  <conditionalFormatting sqref="A90:D90">
    <cfRule type="expression" dxfId="45" priority="44" stopIfTrue="1">
      <formula>+$A$20=0</formula>
    </cfRule>
  </conditionalFormatting>
  <conditionalFormatting sqref="A91:D91">
    <cfRule type="expression" dxfId="44" priority="45" stopIfTrue="1">
      <formula>+$A$21=0</formula>
    </cfRule>
  </conditionalFormatting>
  <conditionalFormatting sqref="E86:E91">
    <cfRule type="expression" dxfId="43" priority="47" stopIfTrue="1">
      <formula>+$E$16=0</formula>
    </cfRule>
  </conditionalFormatting>
  <conditionalFormatting sqref="F86:F91">
    <cfRule type="expression" dxfId="42" priority="48" stopIfTrue="1">
      <formula>+$F$16=0</formula>
    </cfRule>
  </conditionalFormatting>
  <conditionalFormatting sqref="L99:L101 G100:I101">
    <cfRule type="expression" dxfId="41" priority="37" stopIfTrue="1">
      <formula>$A$19=0</formula>
    </cfRule>
  </conditionalFormatting>
  <conditionalFormatting sqref="L100:L101 G100:I101">
    <cfRule type="expression" dxfId="40" priority="38" stopIfTrue="1">
      <formula>$A$20=0</formula>
    </cfRule>
  </conditionalFormatting>
  <conditionalFormatting sqref="G101:I101 L101">
    <cfRule type="expression" dxfId="39" priority="39" stopIfTrue="1">
      <formula>$A$21=0</formula>
    </cfRule>
  </conditionalFormatting>
  <conditionalFormatting sqref="I97:I99">
    <cfRule type="expression" dxfId="38" priority="40" stopIfTrue="1">
      <formula>$D$16=0</formula>
    </cfRule>
  </conditionalFormatting>
  <conditionalFormatting sqref="D96:D99">
    <cfRule type="expression" dxfId="37" priority="34" stopIfTrue="1">
      <formula>$D$16=0</formula>
    </cfRule>
  </conditionalFormatting>
  <conditionalFormatting sqref="J97:J101">
    <cfRule type="expression" dxfId="36" priority="41" stopIfTrue="1">
      <formula>$E$16=0</formula>
    </cfRule>
  </conditionalFormatting>
  <conditionalFormatting sqref="K97:K101">
    <cfRule type="expression" dxfId="35" priority="42" stopIfTrue="1">
      <formula>$F$16=0</formula>
    </cfRule>
  </conditionalFormatting>
  <conditionalFormatting sqref="A99:C99">
    <cfRule type="expression" dxfId="34" priority="31" stopIfTrue="1">
      <formula>+$A$19=0</formula>
    </cfRule>
  </conditionalFormatting>
  <conditionalFormatting sqref="A100:D100">
    <cfRule type="expression" dxfId="33" priority="32" stopIfTrue="1">
      <formula>+$A$20=0</formula>
    </cfRule>
  </conditionalFormatting>
  <conditionalFormatting sqref="A101:D101">
    <cfRule type="expression" dxfId="32" priority="33" stopIfTrue="1">
      <formula>+$A$21=0</formula>
    </cfRule>
  </conditionalFormatting>
  <conditionalFormatting sqref="E96:E101">
    <cfRule type="expression" dxfId="31" priority="35" stopIfTrue="1">
      <formula>+$E$16=0</formula>
    </cfRule>
  </conditionalFormatting>
  <conditionalFormatting sqref="F96:F101">
    <cfRule type="expression" dxfId="30" priority="36" stopIfTrue="1">
      <formula>+$F$16=0</formula>
    </cfRule>
  </conditionalFormatting>
  <conditionalFormatting sqref="L109:L111 G110:I111">
    <cfRule type="expression" dxfId="29" priority="25" stopIfTrue="1">
      <formula>$A$19=0</formula>
    </cfRule>
  </conditionalFormatting>
  <conditionalFormatting sqref="L110:L111 G110:I111">
    <cfRule type="expression" dxfId="28" priority="26" stopIfTrue="1">
      <formula>$A$20=0</formula>
    </cfRule>
  </conditionalFormatting>
  <conditionalFormatting sqref="G111:I111 L111">
    <cfRule type="expression" dxfId="27" priority="27" stopIfTrue="1">
      <formula>$A$21=0</formula>
    </cfRule>
  </conditionalFormatting>
  <conditionalFormatting sqref="I107:I109">
    <cfRule type="expression" dxfId="26" priority="28" stopIfTrue="1">
      <formula>$D$16=0</formula>
    </cfRule>
  </conditionalFormatting>
  <conditionalFormatting sqref="D106:D109">
    <cfRule type="expression" dxfId="25" priority="22" stopIfTrue="1">
      <formula>$D$16=0</formula>
    </cfRule>
  </conditionalFormatting>
  <conditionalFormatting sqref="J107:J111">
    <cfRule type="expression" dxfId="24" priority="29" stopIfTrue="1">
      <formula>$E$16=0</formula>
    </cfRule>
  </conditionalFormatting>
  <conditionalFormatting sqref="K107:K111">
    <cfRule type="expression" dxfId="23" priority="30" stopIfTrue="1">
      <formula>$F$16=0</formula>
    </cfRule>
  </conditionalFormatting>
  <conditionalFormatting sqref="A109:C109">
    <cfRule type="expression" dxfId="22" priority="19" stopIfTrue="1">
      <formula>+$A$19=0</formula>
    </cfRule>
  </conditionalFormatting>
  <conditionalFormatting sqref="A110:D110">
    <cfRule type="expression" dxfId="21" priority="20" stopIfTrue="1">
      <formula>+$A$20=0</formula>
    </cfRule>
  </conditionalFormatting>
  <conditionalFormatting sqref="A111:D111">
    <cfRule type="expression" dxfId="20" priority="21" stopIfTrue="1">
      <formula>+$A$21=0</formula>
    </cfRule>
  </conditionalFormatting>
  <conditionalFormatting sqref="E106:E111">
    <cfRule type="expression" dxfId="19" priority="23" stopIfTrue="1">
      <formula>+$E$16=0</formula>
    </cfRule>
  </conditionalFormatting>
  <conditionalFormatting sqref="F106:F111">
    <cfRule type="expression" dxfId="18" priority="24" stopIfTrue="1">
      <formula>+$F$16=0</formula>
    </cfRule>
  </conditionalFormatting>
  <conditionalFormatting sqref="D116:K126">
    <cfRule type="expression" dxfId="17" priority="18">
      <formula>$D$116=0</formula>
    </cfRule>
  </conditionalFormatting>
  <conditionalFormatting sqref="E116:K126">
    <cfRule type="expression" dxfId="16" priority="17">
      <formula>$E$116=0</formula>
    </cfRule>
  </conditionalFormatting>
  <conditionalFormatting sqref="F116:K126">
    <cfRule type="expression" dxfId="15" priority="16">
      <formula>$F$116=0</formula>
    </cfRule>
  </conditionalFormatting>
  <conditionalFormatting sqref="G116:K126">
    <cfRule type="expression" dxfId="14" priority="15">
      <formula>$G$116=0</formula>
    </cfRule>
  </conditionalFormatting>
  <conditionalFormatting sqref="H116:K126">
    <cfRule type="expression" dxfId="13" priority="14">
      <formula>$H$116=0</formula>
    </cfRule>
  </conditionalFormatting>
  <conditionalFormatting sqref="I116:K126">
    <cfRule type="expression" dxfId="12" priority="13">
      <formula>$I$116=0</formula>
    </cfRule>
  </conditionalFormatting>
  <conditionalFormatting sqref="J116:K126">
    <cfRule type="expression" dxfId="11" priority="12">
      <formula>$J$116=0</formula>
    </cfRule>
  </conditionalFormatting>
  <conditionalFormatting sqref="K116:K126">
    <cfRule type="expression" dxfId="10" priority="11">
      <formula>$K$116=0</formula>
    </cfRule>
  </conditionalFormatting>
  <conditionalFormatting sqref="A120:K126">
    <cfRule type="expression" dxfId="9" priority="10">
      <formula>$A$120=0</formula>
    </cfRule>
  </conditionalFormatting>
  <conditionalFormatting sqref="A121:K126">
    <cfRule type="expression" dxfId="8" priority="9">
      <formula>$A$121=0</formula>
    </cfRule>
  </conditionalFormatting>
  <conditionalFormatting sqref="A122:K126">
    <cfRule type="expression" dxfId="7" priority="8">
      <formula>$A$122=0</formula>
    </cfRule>
  </conditionalFormatting>
  <conditionalFormatting sqref="A123:K126">
    <cfRule type="expression" dxfId="6" priority="7">
      <formula>$A$123=0</formula>
    </cfRule>
  </conditionalFormatting>
  <conditionalFormatting sqref="A124:K126">
    <cfRule type="expression" dxfId="5" priority="6">
      <formula>$A$124=0</formula>
    </cfRule>
  </conditionalFormatting>
  <conditionalFormatting sqref="A125:K126">
    <cfRule type="expression" dxfId="4" priority="5">
      <formula>$A$125=0</formula>
    </cfRule>
  </conditionalFormatting>
  <conditionalFormatting sqref="A126:K126">
    <cfRule type="expression" dxfId="3" priority="4">
      <formula>$A$126=0</formula>
    </cfRule>
  </conditionalFormatting>
  <conditionalFormatting sqref="E144">
    <cfRule type="expression" dxfId="2" priority="1" stopIfTrue="1">
      <formula>$D$16=0</formula>
    </cfRule>
  </conditionalFormatting>
  <conditionalFormatting sqref="F144">
    <cfRule type="expression" dxfId="1" priority="2" stopIfTrue="1">
      <formula>+$E$16=0</formula>
    </cfRule>
  </conditionalFormatting>
  <conditionalFormatting sqref="G144">
    <cfRule type="expression" dxfId="0" priority="3" stopIfTrue="1">
      <formula>+$F$16=0</formula>
    </cfRule>
  </conditionalFormatting>
  <pageMargins left="0.70000000000000007" right="0.70000000000000007" top="1.1437007874015745" bottom="1.1437007874015745" header="0.74999999999999989" footer="0.74999999999999989"/>
  <pageSetup paperSize="9" fitToWidth="0" fitToHeight="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DB8673-F1CE-414D-ABCF-A6F326DF7821}">
  <dimension ref="A2:E6"/>
  <sheetViews>
    <sheetView workbookViewId="0">
      <selection activeCell="A2" sqref="A2:E6"/>
    </sheetView>
  </sheetViews>
  <sheetFormatPr baseColWidth="10" defaultRowHeight="14.25" x14ac:dyDescent="0.2"/>
  <cols>
    <col min="1" max="1" width="4.625" customWidth="1"/>
    <col min="2" max="5" width="5.375" bestFit="1" customWidth="1"/>
  </cols>
  <sheetData>
    <row r="2" spans="1:5" ht="15" x14ac:dyDescent="0.25">
      <c r="A2" s="46"/>
      <c r="B2" s="46" t="s">
        <v>16</v>
      </c>
      <c r="C2" s="46" t="s">
        <v>17</v>
      </c>
      <c r="D2" s="46" t="s">
        <v>18</v>
      </c>
      <c r="E2" s="46" t="s">
        <v>19</v>
      </c>
    </row>
    <row r="3" spans="1:5" ht="15" x14ac:dyDescent="0.25">
      <c r="A3" s="46" t="s">
        <v>16</v>
      </c>
      <c r="B3" s="47">
        <v>1</v>
      </c>
      <c r="C3" s="48"/>
      <c r="D3" s="48">
        <v>0.33333333333333331</v>
      </c>
      <c r="E3" s="48"/>
    </row>
    <row r="4" spans="1:5" ht="15" x14ac:dyDescent="0.25">
      <c r="A4" s="46" t="s">
        <v>17</v>
      </c>
      <c r="B4" s="48"/>
      <c r="C4" s="47">
        <v>1</v>
      </c>
      <c r="D4" s="48"/>
      <c r="E4" s="48"/>
    </row>
    <row r="5" spans="1:5" ht="15" x14ac:dyDescent="0.25">
      <c r="A5" s="46" t="s">
        <v>18</v>
      </c>
      <c r="B5" s="48">
        <v>3</v>
      </c>
      <c r="C5" s="48"/>
      <c r="D5" s="47">
        <v>1</v>
      </c>
      <c r="E5" s="48"/>
    </row>
    <row r="6" spans="1:5" ht="15" x14ac:dyDescent="0.25">
      <c r="A6" s="46" t="s">
        <v>19</v>
      </c>
      <c r="B6" s="48"/>
      <c r="C6" s="48"/>
      <c r="D6" s="48"/>
      <c r="E6" s="47">
        <v>1</v>
      </c>
    </row>
  </sheetData>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AMJ16"/>
  <sheetViews>
    <sheetView topLeftCell="A7" workbookViewId="0">
      <selection activeCell="A15" sqref="A15:C16"/>
    </sheetView>
  </sheetViews>
  <sheetFormatPr baseColWidth="10" defaultRowHeight="15" x14ac:dyDescent="0.25"/>
  <cols>
    <col min="1" max="1" width="10.875" style="1" customWidth="1"/>
    <col min="2" max="2" width="25.25" style="1" customWidth="1"/>
    <col min="3" max="3" width="36.125" style="1" customWidth="1"/>
    <col min="4" max="1024" width="9.875" style="1" customWidth="1"/>
  </cols>
  <sheetData>
    <row r="2" spans="1:3" x14ac:dyDescent="0.25">
      <c r="A2" s="1" t="s">
        <v>0</v>
      </c>
    </row>
    <row r="4" spans="1:3" x14ac:dyDescent="0.25">
      <c r="A4" s="2" t="s">
        <v>1</v>
      </c>
      <c r="B4" s="2" t="s">
        <v>2</v>
      </c>
      <c r="C4" s="2" t="s">
        <v>3</v>
      </c>
    </row>
    <row r="5" spans="1:3" ht="30" x14ac:dyDescent="0.25">
      <c r="A5" s="3">
        <v>1</v>
      </c>
      <c r="B5" s="4" t="s">
        <v>4</v>
      </c>
      <c r="C5" s="5" t="s">
        <v>5</v>
      </c>
    </row>
    <row r="6" spans="1:3" x14ac:dyDescent="0.25">
      <c r="A6" s="3">
        <v>2</v>
      </c>
      <c r="B6" s="4" t="s">
        <v>6</v>
      </c>
      <c r="C6" s="5"/>
    </row>
    <row r="7" spans="1:3" ht="45" x14ac:dyDescent="0.25">
      <c r="A7" s="3">
        <v>3</v>
      </c>
      <c r="B7" s="4" t="s">
        <v>7</v>
      </c>
      <c r="C7" s="5" t="s">
        <v>8</v>
      </c>
    </row>
    <row r="8" spans="1:3" x14ac:dyDescent="0.25">
      <c r="A8" s="3">
        <v>4</v>
      </c>
      <c r="B8" s="4" t="s">
        <v>6</v>
      </c>
      <c r="C8" s="5"/>
    </row>
    <row r="9" spans="1:3" ht="30" x14ac:dyDescent="0.25">
      <c r="A9" s="3">
        <v>5</v>
      </c>
      <c r="B9" s="4" t="s">
        <v>9</v>
      </c>
      <c r="C9" s="5" t="s">
        <v>10</v>
      </c>
    </row>
    <row r="10" spans="1:3" x14ac:dyDescent="0.25">
      <c r="A10" s="3">
        <v>6</v>
      </c>
      <c r="B10" s="4" t="s">
        <v>6</v>
      </c>
      <c r="C10" s="5"/>
    </row>
    <row r="11" spans="1:3" ht="30" x14ac:dyDescent="0.25">
      <c r="A11" s="3">
        <v>7</v>
      </c>
      <c r="B11" s="4" t="s">
        <v>11</v>
      </c>
      <c r="C11" s="5" t="s">
        <v>12</v>
      </c>
    </row>
    <row r="12" spans="1:3" x14ac:dyDescent="0.25">
      <c r="A12" s="3">
        <v>8</v>
      </c>
      <c r="B12" s="4" t="s">
        <v>6</v>
      </c>
      <c r="C12" s="5"/>
    </row>
    <row r="13" spans="1:3" ht="30" x14ac:dyDescent="0.25">
      <c r="A13" s="3">
        <v>9</v>
      </c>
      <c r="B13" s="4" t="s">
        <v>13</v>
      </c>
      <c r="C13" s="5" t="s">
        <v>14</v>
      </c>
    </row>
    <row r="15" spans="1:3" x14ac:dyDescent="0.25">
      <c r="A15" s="6" t="s">
        <v>69</v>
      </c>
      <c r="B15" s="130" t="s">
        <v>15</v>
      </c>
      <c r="C15" s="130"/>
    </row>
    <row r="16" spans="1:3" x14ac:dyDescent="0.25">
      <c r="B16" s="130"/>
      <c r="C16" s="130"/>
    </row>
  </sheetData>
  <mergeCells count="1">
    <mergeCell ref="B15:C16"/>
  </mergeCells>
  <pageMargins left="0.70000000000000007" right="0.70000000000000007" top="1.1437007874015745" bottom="1.1437007874015745" header="0.74999999999999989" footer="0.74999999999999989"/>
  <pageSetup paperSize="0" fitToWidth="0" fitToHeight="0" orientation="portrait" horizontalDpi="0" verticalDpi="0" copies="0"/>
  <headerFooter alignWithMargins="0"/>
</worksheet>
</file>

<file path=docProps/app.xml><?xml version="1.0" encoding="utf-8"?>
<Properties xmlns="http://schemas.openxmlformats.org/officeDocument/2006/extended-properties" xmlns:vt="http://schemas.openxmlformats.org/officeDocument/2006/docPropsVTypes">
  <TotalTime>273</TotalTime>
  <Application>Microsoft Excel</Application>
  <DocSecurity>0</DocSecurity>
  <ScaleCrop>false</ScaleCrop>
  <HeadingPairs>
    <vt:vector size="4" baseType="variant">
      <vt:variant>
        <vt:lpstr>Hojas de cálculo</vt:lpstr>
      </vt:variant>
      <vt:variant>
        <vt:i4>6</vt:i4>
      </vt:variant>
      <vt:variant>
        <vt:lpstr>Rangos con nombre</vt:lpstr>
      </vt:variant>
      <vt:variant>
        <vt:i4>3</vt:i4>
      </vt:variant>
    </vt:vector>
  </HeadingPairs>
  <TitlesOfParts>
    <vt:vector size="9" baseType="lpstr">
      <vt:lpstr>Descripcion</vt:lpstr>
      <vt:lpstr>Resumen</vt:lpstr>
      <vt:lpstr>Resultados</vt:lpstr>
      <vt:lpstr>Calculos</vt:lpstr>
      <vt:lpstr>Hoja3</vt:lpstr>
      <vt:lpstr>Hoja1</vt:lpstr>
      <vt:lpstr>Descripcion!Área_de_impresión</vt:lpstr>
      <vt:lpstr>Resultados!Área_de_impresión</vt:lpstr>
      <vt:lpstr>Resumen!Área_de_impresión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David Carvajal Corrales</dc:creator>
  <cp:lastModifiedBy>Juan D</cp:lastModifiedBy>
  <cp:revision>1</cp:revision>
  <cp:lastPrinted>2018-05-01T21:13:16Z</cp:lastPrinted>
  <dcterms:created xsi:type="dcterms:W3CDTF">2018-04-19T20:37:05Z</dcterms:created>
  <dcterms:modified xsi:type="dcterms:W3CDTF">2019-03-18T23:14:41Z</dcterms:modified>
</cp:coreProperties>
</file>