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octorado\Investigación\Disertación\Entrega\"/>
    </mc:Choice>
  </mc:AlternateContent>
  <xr:revisionPtr revIDLastSave="0" documentId="8_{31241B77-7F87-4005-9BFB-D774A41FAF39}" xr6:coauthVersionLast="46" xr6:coauthVersionMax="46" xr10:uidLastSave="{00000000-0000-0000-0000-000000000000}"/>
  <bookViews>
    <workbookView xWindow="-110" yWindow="-110" windowWidth="19420" windowHeight="10420" xr2:uid="{C50AAA58-B4F6-4370-9919-D1BDBA1901E0}"/>
  </bookViews>
  <sheets>
    <sheet name="Balance UASB" sheetId="1" r:id="rId1"/>
    <sheet name="Balance FTBR" sheetId="4" r:id="rId2"/>
    <sheet name="Balance Sistema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9" i="5" l="1"/>
  <c r="AX10" i="5"/>
  <c r="AX13" i="5"/>
  <c r="AX8" i="5"/>
  <c r="BM12" i="4"/>
  <c r="BM13" i="4"/>
  <c r="BN13" i="4" s="1"/>
  <c r="BO13" i="4" s="1"/>
  <c r="BM14" i="4"/>
  <c r="BN14" i="4" s="1"/>
  <c r="BO14" i="4" s="1"/>
  <c r="DD14" i="4" s="1"/>
  <c r="AX14" i="5" s="1"/>
  <c r="BM15" i="4"/>
  <c r="BM16" i="4"/>
  <c r="BN16" i="4" s="1"/>
  <c r="BM17" i="4"/>
  <c r="BM18" i="4"/>
  <c r="BN18" i="4" s="1"/>
  <c r="BO18" i="4" s="1"/>
  <c r="DD18" i="4" s="1"/>
  <c r="AX18" i="5" s="1"/>
  <c r="BM19" i="4"/>
  <c r="BN19" i="4" s="1"/>
  <c r="BM20" i="4"/>
  <c r="BM11" i="4"/>
  <c r="AF14" i="4"/>
  <c r="AG14" i="4" s="1"/>
  <c r="BM9" i="1"/>
  <c r="BN9" i="1" s="1"/>
  <c r="BO9" i="1" s="1"/>
  <c r="AW9" i="5" s="1"/>
  <c r="BM10" i="1"/>
  <c r="BN10" i="1" s="1"/>
  <c r="BO10" i="1" s="1"/>
  <c r="BM11" i="1"/>
  <c r="BN11" i="1" s="1"/>
  <c r="BO11" i="1" s="1"/>
  <c r="AW11" i="5" s="1"/>
  <c r="BM12" i="1"/>
  <c r="AF12" i="4" s="1"/>
  <c r="AG12" i="4" s="1"/>
  <c r="AH12" i="4" s="1"/>
  <c r="DC12" i="4" s="1"/>
  <c r="BM13" i="1"/>
  <c r="BN13" i="1" s="1"/>
  <c r="BO13" i="1" s="1"/>
  <c r="AW13" i="5" s="1"/>
  <c r="BM14" i="1"/>
  <c r="BN14" i="1" s="1"/>
  <c r="BO14" i="1" s="1"/>
  <c r="DD14" i="1" s="1"/>
  <c r="BM15" i="1"/>
  <c r="BN15" i="1" s="1"/>
  <c r="BO15" i="1" s="1"/>
  <c r="BM16" i="1"/>
  <c r="BN16" i="1" s="1"/>
  <c r="BO16" i="1" s="1"/>
  <c r="BM17" i="1"/>
  <c r="BN17" i="1" s="1"/>
  <c r="BO17" i="1" s="1"/>
  <c r="BM18" i="1"/>
  <c r="BN18" i="1" s="1"/>
  <c r="BO18" i="1" s="1"/>
  <c r="BM19" i="1"/>
  <c r="BN19" i="1" s="1"/>
  <c r="BO19" i="1" s="1"/>
  <c r="AW19" i="5" s="1"/>
  <c r="BM20" i="1"/>
  <c r="AF20" i="4" s="1"/>
  <c r="AG20" i="4" s="1"/>
  <c r="AH20" i="4" s="1"/>
  <c r="DC20" i="4" s="1"/>
  <c r="BM8" i="1"/>
  <c r="BN8" i="1" s="1"/>
  <c r="BO8" i="1" s="1"/>
  <c r="AF9" i="1"/>
  <c r="AG9" i="1" s="1"/>
  <c r="AH9" i="1" s="1"/>
  <c r="AV9" i="5" s="1"/>
  <c r="AF10" i="1"/>
  <c r="AG10" i="1" s="1"/>
  <c r="AH10" i="1" s="1"/>
  <c r="AV10" i="5" s="1"/>
  <c r="AF11" i="1"/>
  <c r="AG11" i="1" s="1"/>
  <c r="AH11" i="1" s="1"/>
  <c r="DC11" i="1" s="1"/>
  <c r="AF12" i="1"/>
  <c r="AG12" i="1" s="1"/>
  <c r="AH12" i="1" s="1"/>
  <c r="DC12" i="1" s="1"/>
  <c r="AF13" i="1"/>
  <c r="AG13" i="1" s="1"/>
  <c r="AH13" i="1" s="1"/>
  <c r="DC13" i="1" s="1"/>
  <c r="AF14" i="1"/>
  <c r="AG14" i="1" s="1"/>
  <c r="AH14" i="1" s="1"/>
  <c r="DC14" i="1" s="1"/>
  <c r="AF15" i="1"/>
  <c r="AG15" i="1" s="1"/>
  <c r="AH15" i="1" s="1"/>
  <c r="DC15" i="1" s="1"/>
  <c r="AF16" i="1"/>
  <c r="AG16" i="1" s="1"/>
  <c r="AH16" i="1" s="1"/>
  <c r="AF17" i="1"/>
  <c r="AG17" i="1" s="1"/>
  <c r="AH17" i="1" s="1"/>
  <c r="AF18" i="1"/>
  <c r="AG18" i="1" s="1"/>
  <c r="AH18" i="1" s="1"/>
  <c r="AV18" i="5" s="1"/>
  <c r="AF19" i="1"/>
  <c r="AG19" i="1" s="1"/>
  <c r="AH19" i="1" s="1"/>
  <c r="DC19" i="1" s="1"/>
  <c r="AF20" i="1"/>
  <c r="AG20" i="1" s="1"/>
  <c r="AH20" i="1" s="1"/>
  <c r="DC20" i="1" s="1"/>
  <c r="AF8" i="1"/>
  <c r="AG8" i="1" s="1"/>
  <c r="AH8" i="1" s="1"/>
  <c r="AF13" i="4" l="1"/>
  <c r="AG13" i="4" s="1"/>
  <c r="AH13" i="4" s="1"/>
  <c r="AF16" i="4"/>
  <c r="AG16" i="4" s="1"/>
  <c r="AF17" i="4"/>
  <c r="AG17" i="4" s="1"/>
  <c r="AF18" i="4"/>
  <c r="AG18" i="4" s="1"/>
  <c r="BN20" i="1"/>
  <c r="BO20" i="1" s="1"/>
  <c r="AW20" i="5" s="1"/>
  <c r="BN12" i="1"/>
  <c r="BO12" i="1" s="1"/>
  <c r="DD12" i="1" s="1"/>
  <c r="BN17" i="4"/>
  <c r="BO17" i="4" s="1"/>
  <c r="DD17" i="4" s="1"/>
  <c r="AX17" i="5" s="1"/>
  <c r="AF11" i="4"/>
  <c r="AG11" i="4" s="1"/>
  <c r="AH11" i="4" s="1"/>
  <c r="DC11" i="4" s="1"/>
  <c r="DE11" i="4" s="1"/>
  <c r="DF11" i="4" s="1"/>
  <c r="AF19" i="4"/>
  <c r="AG19" i="4" s="1"/>
  <c r="BN15" i="4"/>
  <c r="BO15" i="4" s="1"/>
  <c r="DD15" i="4" s="1"/>
  <c r="AX15" i="5" s="1"/>
  <c r="BN11" i="4"/>
  <c r="BO11" i="4" s="1"/>
  <c r="DD11" i="4" s="1"/>
  <c r="AX11" i="5" s="1"/>
  <c r="AF15" i="4"/>
  <c r="BN20" i="4"/>
  <c r="BO20" i="4" s="1"/>
  <c r="DD20" i="4" s="1"/>
  <c r="BN12" i="4"/>
  <c r="BO12" i="4" s="1"/>
  <c r="DD12" i="4" s="1"/>
  <c r="AX12" i="5" s="1"/>
  <c r="DE14" i="4"/>
  <c r="DF14" i="4" s="1"/>
  <c r="BO19" i="4"/>
  <c r="DD19" i="4" s="1"/>
  <c r="AX19" i="5" s="1"/>
  <c r="BO16" i="4"/>
  <c r="DD16" i="4" s="1"/>
  <c r="AX16" i="5" s="1"/>
  <c r="AW16" i="5"/>
  <c r="DD16" i="1"/>
  <c r="AW17" i="5"/>
  <c r="DD17" i="1"/>
  <c r="DD18" i="1"/>
  <c r="AW18" i="5"/>
  <c r="AY18" i="5" s="1"/>
  <c r="AZ18" i="5" s="1"/>
  <c r="AW10" i="5"/>
  <c r="AY10" i="5" s="1"/>
  <c r="AZ10" i="5" s="1"/>
  <c r="DD10" i="1"/>
  <c r="DD15" i="1"/>
  <c r="DE15" i="1" s="1"/>
  <c r="DF15" i="1" s="1"/>
  <c r="AW15" i="5"/>
  <c r="DD13" i="1"/>
  <c r="DE13" i="1" s="1"/>
  <c r="DF13" i="1" s="1"/>
  <c r="AW12" i="5"/>
  <c r="DD20" i="1"/>
  <c r="DE20" i="1" s="1"/>
  <c r="DF20" i="1" s="1"/>
  <c r="DD19" i="1"/>
  <c r="DE19" i="1" s="1"/>
  <c r="DF19" i="1" s="1"/>
  <c r="DD11" i="1"/>
  <c r="DE11" i="1" s="1"/>
  <c r="DF11" i="1" s="1"/>
  <c r="DD9" i="1"/>
  <c r="AW14" i="5"/>
  <c r="DE12" i="1"/>
  <c r="DF12" i="1" s="1"/>
  <c r="AY9" i="5"/>
  <c r="AZ9" i="5" s="1"/>
  <c r="DE14" i="1"/>
  <c r="DF14" i="1" s="1"/>
  <c r="DD8" i="1"/>
  <c r="AW8" i="5"/>
  <c r="AV17" i="5"/>
  <c r="DC17" i="1"/>
  <c r="DE17" i="1" s="1"/>
  <c r="DF17" i="1" s="1"/>
  <c r="AV20" i="5"/>
  <c r="AV12" i="5"/>
  <c r="DC9" i="1"/>
  <c r="DC16" i="1"/>
  <c r="AV16" i="5"/>
  <c r="AV14" i="5"/>
  <c r="DC18" i="1"/>
  <c r="DC10" i="1"/>
  <c r="AV11" i="5"/>
  <c r="AV13" i="5"/>
  <c r="AY13" i="5" s="1"/>
  <c r="AZ13" i="5" s="1"/>
  <c r="AV19" i="5"/>
  <c r="AV15" i="5"/>
  <c r="DC8" i="1"/>
  <c r="DE8" i="1" s="1"/>
  <c r="AV8" i="5"/>
  <c r="AH17" i="4"/>
  <c r="DC17" i="4" s="1"/>
  <c r="AG15" i="4"/>
  <c r="AH14" i="4"/>
  <c r="DC14" i="4" s="1"/>
  <c r="AH16" i="4"/>
  <c r="DC16" i="4" s="1"/>
  <c r="DE16" i="4" s="1"/>
  <c r="DF16" i="4" s="1"/>
  <c r="AH19" i="4"/>
  <c r="DC19" i="4" s="1"/>
  <c r="AH18" i="4"/>
  <c r="DC18" i="4" s="1"/>
  <c r="DE18" i="4" s="1"/>
  <c r="DF18" i="4" s="1"/>
  <c r="BY21" i="4"/>
  <c r="BZ21" i="4" s="1"/>
  <c r="BH21" i="4"/>
  <c r="BI21" i="4" s="1"/>
  <c r="CV21" i="4" s="1"/>
  <c r="BH22" i="4"/>
  <c r="BI22" i="4" s="1"/>
  <c r="CV22" i="4" s="1"/>
  <c r="BD21" i="4"/>
  <c r="BE21" i="4" s="1"/>
  <c r="BF21" i="4" s="1"/>
  <c r="CR21" i="4" s="1"/>
  <c r="BD22" i="4"/>
  <c r="BE22" i="4" s="1"/>
  <c r="BF22" i="4" s="1"/>
  <c r="CR22" i="4" s="1"/>
  <c r="BB21" i="4"/>
  <c r="BC21" i="4" s="1"/>
  <c r="CN21" i="4" s="1"/>
  <c r="BB22" i="4"/>
  <c r="BC22" i="4" s="1"/>
  <c r="CN22" i="4" s="1"/>
  <c r="AY21" i="4"/>
  <c r="AZ21" i="4" s="1"/>
  <c r="CJ21" i="4" s="1"/>
  <c r="AY22" i="4"/>
  <c r="AZ22" i="4" s="1"/>
  <c r="CJ22" i="4" s="1"/>
  <c r="AU21" i="4"/>
  <c r="AV21" i="4"/>
  <c r="AW21" i="4" s="1"/>
  <c r="CF21" i="4" s="1"/>
  <c r="AU22" i="4"/>
  <c r="AV22" i="4" s="1"/>
  <c r="AW22" i="4" s="1"/>
  <c r="CF22" i="4" s="1"/>
  <c r="AS21" i="4"/>
  <c r="AT21" i="4" s="1"/>
  <c r="CB21" i="4" s="1"/>
  <c r="AS22" i="4"/>
  <c r="AT22" i="4" s="1"/>
  <c r="CB22" i="4" s="1"/>
  <c r="AP21" i="4"/>
  <c r="AQ21" i="4" s="1"/>
  <c r="BX21" i="4" s="1"/>
  <c r="AP22" i="4"/>
  <c r="AQ22" i="4" s="1"/>
  <c r="BX22" i="4" s="1"/>
  <c r="AM21" i="4"/>
  <c r="AN21" i="4" s="1"/>
  <c r="BT21" i="4" s="1"/>
  <c r="AM22" i="4"/>
  <c r="AN22" i="4" s="1"/>
  <c r="BT22" i="4" s="1"/>
  <c r="AA21" i="4"/>
  <c r="AB21" i="4" s="1"/>
  <c r="CU21" i="4" s="1"/>
  <c r="CW21" i="4" s="1"/>
  <c r="CX21" i="4" s="1"/>
  <c r="AA22" i="4"/>
  <c r="AB22" i="4" s="1"/>
  <c r="CU22" i="4" s="1"/>
  <c r="CW22" i="4" s="1"/>
  <c r="CX22" i="4" s="1"/>
  <c r="R21" i="4"/>
  <c r="S21" i="4" s="1"/>
  <c r="CI21" i="4" s="1"/>
  <c r="U21" i="4"/>
  <c r="V21" i="4" s="1"/>
  <c r="CM21" i="4" s="1"/>
  <c r="R22" i="4"/>
  <c r="S22" i="4" s="1"/>
  <c r="CI22" i="4" s="1"/>
  <c r="U22" i="4"/>
  <c r="V22" i="4" s="1"/>
  <c r="CM22" i="4" s="1"/>
  <c r="W22" i="4"/>
  <c r="X22" i="4" s="1"/>
  <c r="Y22" i="4" s="1"/>
  <c r="CQ22" i="4" s="1"/>
  <c r="N21" i="4"/>
  <c r="O21" i="4" s="1"/>
  <c r="P21" i="4" s="1"/>
  <c r="CE21" i="4" s="1"/>
  <c r="N22" i="4"/>
  <c r="O22" i="4" s="1"/>
  <c r="P22" i="4" s="1"/>
  <c r="CE22" i="4" s="1"/>
  <c r="CG22" i="4" s="1"/>
  <c r="CH22" i="4" s="1"/>
  <c r="L21" i="4"/>
  <c r="M21" i="4" s="1"/>
  <c r="CA21" i="4" s="1"/>
  <c r="L22" i="4"/>
  <c r="M22" i="4" s="1"/>
  <c r="CA22" i="4" s="1"/>
  <c r="I21" i="4"/>
  <c r="J21" i="4" s="1"/>
  <c r="BW21" i="4" s="1"/>
  <c r="I22" i="4"/>
  <c r="J22" i="4" s="1"/>
  <c r="BW22" i="4" s="1"/>
  <c r="F21" i="4"/>
  <c r="G21" i="4" s="1"/>
  <c r="BS21" i="4" s="1"/>
  <c r="F22" i="4"/>
  <c r="G22" i="4" s="1"/>
  <c r="BS22" i="4" s="1"/>
  <c r="BY22" i="4" l="1"/>
  <c r="BZ22" i="4" s="1"/>
  <c r="CO21" i="4"/>
  <c r="CP21" i="4" s="1"/>
  <c r="CC21" i="4"/>
  <c r="CD21" i="4" s="1"/>
  <c r="AX20" i="5"/>
  <c r="AY20" i="5" s="1"/>
  <c r="AZ20" i="5" s="1"/>
  <c r="DE20" i="4"/>
  <c r="DF20" i="4" s="1"/>
  <c r="DE17" i="4"/>
  <c r="DF17" i="4" s="1"/>
  <c r="CG21" i="4"/>
  <c r="CH21" i="4" s="1"/>
  <c r="CK21" i="4"/>
  <c r="CL21" i="4" s="1"/>
  <c r="AY11" i="5"/>
  <c r="AZ11" i="5" s="1"/>
  <c r="CS22" i="4"/>
  <c r="CT22" i="4" s="1"/>
  <c r="AY14" i="5"/>
  <c r="AZ14" i="5" s="1"/>
  <c r="DE12" i="4"/>
  <c r="DF12" i="4" s="1"/>
  <c r="DE19" i="4"/>
  <c r="DF19" i="4" s="1"/>
  <c r="AY19" i="5"/>
  <c r="AZ19" i="5" s="1"/>
  <c r="AY16" i="5"/>
  <c r="AZ16" i="5" s="1"/>
  <c r="DE9" i="1"/>
  <c r="DF9" i="1" s="1"/>
  <c r="DE16" i="1"/>
  <c r="DF16" i="1" s="1"/>
  <c r="AY15" i="5"/>
  <c r="AZ15" i="5" s="1"/>
  <c r="DE18" i="1"/>
  <c r="DF18" i="1" s="1"/>
  <c r="AY17" i="5"/>
  <c r="AZ17" i="5" s="1"/>
  <c r="AY12" i="5"/>
  <c r="AZ12" i="5" s="1"/>
  <c r="DE10" i="1"/>
  <c r="DF10" i="1" s="1"/>
  <c r="AY8" i="5"/>
  <c r="AZ8" i="5" s="1"/>
  <c r="DF8" i="1"/>
  <c r="CO22" i="4"/>
  <c r="CP22" i="4" s="1"/>
  <c r="BU22" i="4"/>
  <c r="CC22" i="4"/>
  <c r="CD22" i="4" s="1"/>
  <c r="CK22" i="4"/>
  <c r="CL22" i="4" s="1"/>
  <c r="BU21" i="4"/>
  <c r="AH15" i="4"/>
  <c r="DC15" i="4" s="1"/>
  <c r="DE15" i="4" s="1"/>
  <c r="DF15" i="4" s="1"/>
  <c r="W21" i="4"/>
  <c r="X21" i="4" s="1"/>
  <c r="Y21" i="4" s="1"/>
  <c r="CQ21" i="4" s="1"/>
  <c r="CS21" i="4" s="1"/>
  <c r="CT21" i="4" s="1"/>
  <c r="BV21" i="4" l="1"/>
  <c r="DN21" i="4"/>
  <c r="DO21" i="4"/>
  <c r="BV22" i="4"/>
  <c r="DN22" i="4"/>
  <c r="DO22" i="4"/>
  <c r="BK18" i="1"/>
  <c r="BL18" i="1" s="1"/>
  <c r="CZ18" i="1" s="1"/>
  <c r="BK19" i="1"/>
  <c r="BL19" i="1" s="1"/>
  <c r="CZ19" i="1" s="1"/>
  <c r="BK20" i="1"/>
  <c r="BL20" i="1"/>
  <c r="CZ20" i="1" s="1"/>
  <c r="BK17" i="1"/>
  <c r="BL17" i="1" s="1"/>
  <c r="CZ17" i="1" s="1"/>
  <c r="BK13" i="1"/>
  <c r="BL13" i="1" s="1"/>
  <c r="CZ13" i="1" s="1"/>
  <c r="AD13" i="1"/>
  <c r="AE13" i="1" s="1"/>
  <c r="CY13" i="1" s="1"/>
  <c r="AD17" i="1"/>
  <c r="AE17" i="1" s="1"/>
  <c r="CY17" i="1" s="1"/>
  <c r="AD18" i="1"/>
  <c r="AE18" i="1" s="1"/>
  <c r="CY18" i="1" s="1"/>
  <c r="AD19" i="1"/>
  <c r="AE19" i="1" s="1"/>
  <c r="CY19" i="1" s="1"/>
  <c r="AD20" i="1"/>
  <c r="AE20" i="1"/>
  <c r="CY20" i="1" s="1"/>
  <c r="DA20" i="1" s="1"/>
  <c r="DB20" i="1" s="1"/>
  <c r="AD16" i="1"/>
  <c r="AE16" i="1" s="1"/>
  <c r="CY16" i="1" s="1"/>
  <c r="AC13" i="4"/>
  <c r="AC18" i="4"/>
  <c r="AC19" i="4"/>
  <c r="AC20" i="4"/>
  <c r="BH18" i="1"/>
  <c r="BI18" i="1" s="1"/>
  <c r="CV18" i="1" s="1"/>
  <c r="BH19" i="1"/>
  <c r="BI19" i="1" s="1"/>
  <c r="CV19" i="1" s="1"/>
  <c r="CW19" i="1" s="1"/>
  <c r="CX19" i="1" s="1"/>
  <c r="BH20" i="1"/>
  <c r="BI20" i="1" s="1"/>
  <c r="CV20" i="1" s="1"/>
  <c r="BD18" i="1"/>
  <c r="BE18" i="1" s="1"/>
  <c r="BF18" i="1" s="1"/>
  <c r="CR18" i="1" s="1"/>
  <c r="BD19" i="1"/>
  <c r="BE19" i="1" s="1"/>
  <c r="BF19" i="1" s="1"/>
  <c r="CR19" i="1" s="1"/>
  <c r="BD20" i="1"/>
  <c r="BE20" i="1"/>
  <c r="BF20" i="1" s="1"/>
  <c r="CR20" i="1" s="1"/>
  <c r="AU18" i="1"/>
  <c r="AV18" i="1" s="1"/>
  <c r="AW18" i="1" s="1"/>
  <c r="CF18" i="1" s="1"/>
  <c r="AU19" i="1"/>
  <c r="AV19" i="1" s="1"/>
  <c r="AW19" i="1" s="1"/>
  <c r="CF19" i="1" s="1"/>
  <c r="AU20" i="1"/>
  <c r="AV20" i="1" s="1"/>
  <c r="AW20" i="1" s="1"/>
  <c r="CF20" i="1" s="1"/>
  <c r="AS20" i="1"/>
  <c r="AT20" i="1" s="1"/>
  <c r="CB20" i="1" s="1"/>
  <c r="AS18" i="1"/>
  <c r="AT18" i="1" s="1"/>
  <c r="CB18" i="1" s="1"/>
  <c r="AS19" i="1"/>
  <c r="AT19" i="1" s="1"/>
  <c r="CB19" i="1" s="1"/>
  <c r="AP20" i="1"/>
  <c r="AQ20" i="1" s="1"/>
  <c r="BX20" i="1" s="1"/>
  <c r="AP18" i="1"/>
  <c r="AQ18" i="1" s="1"/>
  <c r="BX18" i="1" s="1"/>
  <c r="AP19" i="1"/>
  <c r="AQ19" i="1" s="1"/>
  <c r="BX19" i="1" s="1"/>
  <c r="AM20" i="1"/>
  <c r="AN20" i="1" s="1"/>
  <c r="BT20" i="1" s="1"/>
  <c r="AM18" i="1"/>
  <c r="AN18" i="1"/>
  <c r="BT18" i="1" s="1"/>
  <c r="AM19" i="1"/>
  <c r="AN19" i="1" s="1"/>
  <c r="BT19" i="1" s="1"/>
  <c r="AA19" i="1"/>
  <c r="AB19" i="1" s="1"/>
  <c r="CU19" i="1" s="1"/>
  <c r="AA20" i="1"/>
  <c r="AB20" i="1" s="1"/>
  <c r="CU20" i="1" s="1"/>
  <c r="AA18" i="1"/>
  <c r="AB18" i="1" s="1"/>
  <c r="CU18" i="1" s="1"/>
  <c r="W19" i="1"/>
  <c r="X19" i="1" s="1"/>
  <c r="Y19" i="1" s="1"/>
  <c r="CQ19" i="1" s="1"/>
  <c r="W20" i="1"/>
  <c r="X20" i="1" s="1"/>
  <c r="Y20" i="1" s="1"/>
  <c r="CQ20" i="1" s="1"/>
  <c r="N19" i="1"/>
  <c r="O19" i="1" s="1"/>
  <c r="P19" i="1" s="1"/>
  <c r="CE19" i="1" s="1"/>
  <c r="N20" i="1"/>
  <c r="O20" i="1" s="1"/>
  <c r="P20" i="1" s="1"/>
  <c r="CE20" i="1" s="1"/>
  <c r="L19" i="1"/>
  <c r="M19" i="1" s="1"/>
  <c r="CA19" i="1" s="1"/>
  <c r="CC19" i="1" s="1"/>
  <c r="CD19" i="1" s="1"/>
  <c r="L20" i="1"/>
  <c r="M20" i="1" s="1"/>
  <c r="CA20" i="1" s="1"/>
  <c r="L18" i="1"/>
  <c r="M18" i="1" s="1"/>
  <c r="CA18" i="1" s="1"/>
  <c r="N18" i="1"/>
  <c r="O18" i="1" s="1"/>
  <c r="P18" i="1" s="1"/>
  <c r="CE18" i="1" s="1"/>
  <c r="I19" i="1"/>
  <c r="J19" i="1" s="1"/>
  <c r="BW19" i="1" s="1"/>
  <c r="I20" i="1"/>
  <c r="J20" i="1" s="1"/>
  <c r="BW20" i="1" s="1"/>
  <c r="BY20" i="1" s="1"/>
  <c r="BZ20" i="1" s="1"/>
  <c r="I18" i="1"/>
  <c r="J18" i="1" s="1"/>
  <c r="BW18" i="1" s="1"/>
  <c r="W18" i="1"/>
  <c r="X18" i="1" s="1"/>
  <c r="Y18" i="1" s="1"/>
  <c r="CQ18" i="1" s="1"/>
  <c r="F19" i="1"/>
  <c r="G19" i="1" s="1"/>
  <c r="BS19" i="1" s="1"/>
  <c r="F20" i="1"/>
  <c r="G20" i="1" s="1"/>
  <c r="BS20" i="1" s="1"/>
  <c r="F18" i="1"/>
  <c r="G18" i="1" s="1"/>
  <c r="BS18" i="1" s="1"/>
  <c r="CS20" i="1" l="1"/>
  <c r="CT20" i="1" s="1"/>
  <c r="CG19" i="1"/>
  <c r="CH19" i="1" s="1"/>
  <c r="BY18" i="1"/>
  <c r="BZ18" i="1" s="1"/>
  <c r="CS18" i="1"/>
  <c r="CT18" i="1" s="1"/>
  <c r="BY19" i="1"/>
  <c r="BZ19" i="1" s="1"/>
  <c r="DA18" i="1"/>
  <c r="DB18" i="1" s="1"/>
  <c r="CC18" i="1"/>
  <c r="CD18" i="1" s="1"/>
  <c r="DA17" i="1"/>
  <c r="DB17" i="1" s="1"/>
  <c r="BU18" i="1"/>
  <c r="CC20" i="1"/>
  <c r="CD20" i="1" s="1"/>
  <c r="BU19" i="1"/>
  <c r="CG20" i="1"/>
  <c r="CH20" i="1" s="1"/>
  <c r="BU20" i="1"/>
  <c r="CG18" i="1"/>
  <c r="CH18" i="1" s="1"/>
  <c r="CW20" i="1"/>
  <c r="CX20" i="1" s="1"/>
  <c r="CS19" i="1"/>
  <c r="CT19" i="1" s="1"/>
  <c r="DA19" i="1"/>
  <c r="DB19" i="1" s="1"/>
  <c r="CW18" i="1"/>
  <c r="CX18" i="1" s="1"/>
  <c r="DA13" i="1"/>
  <c r="DB13" i="1" s="1"/>
  <c r="BB11" i="1"/>
  <c r="BC11" i="1" s="1"/>
  <c r="CN11" i="1" s="1"/>
  <c r="BB12" i="1"/>
  <c r="BC12" i="1" s="1"/>
  <c r="CN12" i="1" s="1"/>
  <c r="BB13" i="1"/>
  <c r="BC13" i="1"/>
  <c r="CN13" i="1" s="1"/>
  <c r="BB14" i="1"/>
  <c r="BC14" i="1" s="1"/>
  <c r="CN14" i="1" s="1"/>
  <c r="BB15" i="1"/>
  <c r="BC15" i="1" s="1"/>
  <c r="CN15" i="1" s="1"/>
  <c r="BB16" i="1"/>
  <c r="BC16" i="1" s="1"/>
  <c r="CN16" i="1" s="1"/>
  <c r="BB17" i="1"/>
  <c r="BC17" i="1" s="1"/>
  <c r="CN17" i="1" s="1"/>
  <c r="BB18" i="1"/>
  <c r="BC18" i="1" s="1"/>
  <c r="CN18" i="1" s="1"/>
  <c r="BB19" i="1"/>
  <c r="BC19" i="1" s="1"/>
  <c r="CN19" i="1" s="1"/>
  <c r="BB20" i="1"/>
  <c r="BC20" i="1" s="1"/>
  <c r="CN20" i="1" s="1"/>
  <c r="BB5" i="1"/>
  <c r="BC5" i="1" s="1"/>
  <c r="CN5" i="1" s="1"/>
  <c r="BB6" i="1"/>
  <c r="BC6" i="1"/>
  <c r="CN6" i="1" s="1"/>
  <c r="BB7" i="1"/>
  <c r="BC7" i="1" s="1"/>
  <c r="CN7" i="1" s="1"/>
  <c r="AY11" i="1"/>
  <c r="AZ11" i="1"/>
  <c r="CJ11" i="1" s="1"/>
  <c r="AY12" i="1"/>
  <c r="AZ12" i="1"/>
  <c r="CJ12" i="1" s="1"/>
  <c r="AY13" i="1"/>
  <c r="AZ13" i="1" s="1"/>
  <c r="CJ13" i="1" s="1"/>
  <c r="AY14" i="1"/>
  <c r="AZ14" i="1" s="1"/>
  <c r="CJ14" i="1" s="1"/>
  <c r="AY15" i="1"/>
  <c r="AZ15" i="1" s="1"/>
  <c r="CJ15" i="1" s="1"/>
  <c r="AY16" i="1"/>
  <c r="AZ16" i="1" s="1"/>
  <c r="CJ16" i="1" s="1"/>
  <c r="AY17" i="1"/>
  <c r="AZ17" i="1" s="1"/>
  <c r="CJ17" i="1" s="1"/>
  <c r="AY18" i="1"/>
  <c r="AZ18" i="1" s="1"/>
  <c r="CJ18" i="1" s="1"/>
  <c r="AY19" i="1"/>
  <c r="AZ19" i="1"/>
  <c r="CJ19" i="1" s="1"/>
  <c r="AY20" i="1"/>
  <c r="AZ20" i="1" s="1"/>
  <c r="CJ20" i="1" s="1"/>
  <c r="AY5" i="1"/>
  <c r="AZ5" i="1" s="1"/>
  <c r="CJ5" i="1" s="1"/>
  <c r="AY6" i="1"/>
  <c r="AZ6" i="1" s="1"/>
  <c r="CJ6" i="1" s="1"/>
  <c r="AY7" i="1"/>
  <c r="AZ7" i="1" s="1"/>
  <c r="CJ7" i="1" s="1"/>
  <c r="V12" i="1"/>
  <c r="CM12" i="1" s="1"/>
  <c r="V19" i="1"/>
  <c r="CM19" i="1" s="1"/>
  <c r="V20" i="1"/>
  <c r="CM20" i="1" s="1"/>
  <c r="CO20" i="1" s="1"/>
  <c r="CP20" i="1" s="1"/>
  <c r="U11" i="1"/>
  <c r="V11" i="1" s="1"/>
  <c r="CM11" i="1" s="1"/>
  <c r="CO11" i="1" s="1"/>
  <c r="CP11" i="1" s="1"/>
  <c r="U12" i="1"/>
  <c r="U13" i="1"/>
  <c r="V13" i="1" s="1"/>
  <c r="CM13" i="1" s="1"/>
  <c r="U14" i="1"/>
  <c r="V14" i="1" s="1"/>
  <c r="CM14" i="1" s="1"/>
  <c r="CO14" i="1" s="1"/>
  <c r="CP14" i="1" s="1"/>
  <c r="U15" i="1"/>
  <c r="V15" i="1" s="1"/>
  <c r="CM15" i="1" s="1"/>
  <c r="CO15" i="1" s="1"/>
  <c r="CP15" i="1" s="1"/>
  <c r="U16" i="1"/>
  <c r="V16" i="1" s="1"/>
  <c r="CM16" i="1" s="1"/>
  <c r="CO16" i="1" s="1"/>
  <c r="CP16" i="1" s="1"/>
  <c r="U17" i="1"/>
  <c r="V17" i="1" s="1"/>
  <c r="CM17" i="1" s="1"/>
  <c r="CO17" i="1" s="1"/>
  <c r="CP17" i="1" s="1"/>
  <c r="U18" i="1"/>
  <c r="V18" i="1" s="1"/>
  <c r="CM18" i="1" s="1"/>
  <c r="U19" i="1"/>
  <c r="U20" i="1"/>
  <c r="U5" i="1"/>
  <c r="V5" i="1" s="1"/>
  <c r="CM5" i="1" s="1"/>
  <c r="U6" i="1"/>
  <c r="V6" i="1" s="1"/>
  <c r="CM6" i="1" s="1"/>
  <c r="U7" i="1"/>
  <c r="V7" i="1" s="1"/>
  <c r="CM7" i="1" s="1"/>
  <c r="S12" i="1"/>
  <c r="CI12" i="1" s="1"/>
  <c r="R16" i="1"/>
  <c r="S16" i="1" s="1"/>
  <c r="CI16" i="1" s="1"/>
  <c r="R17" i="1"/>
  <c r="S17" i="1" s="1"/>
  <c r="CI17" i="1" s="1"/>
  <c r="CK17" i="1" s="1"/>
  <c r="CL17" i="1" s="1"/>
  <c r="R18" i="1"/>
  <c r="S18" i="1" s="1"/>
  <c r="CI18" i="1" s="1"/>
  <c r="CK18" i="1" s="1"/>
  <c r="CL18" i="1" s="1"/>
  <c r="R19" i="1"/>
  <c r="S19" i="1" s="1"/>
  <c r="CI19" i="1" s="1"/>
  <c r="R20" i="1"/>
  <c r="S20" i="1" s="1"/>
  <c r="CI20" i="1" s="1"/>
  <c r="R15" i="1"/>
  <c r="S15" i="1" s="1"/>
  <c r="CI15" i="1" s="1"/>
  <c r="R11" i="1"/>
  <c r="S11" i="1" s="1"/>
  <c r="CI11" i="1" s="1"/>
  <c r="CK11" i="1" s="1"/>
  <c r="CL11" i="1" s="1"/>
  <c r="R12" i="1"/>
  <c r="R13" i="1"/>
  <c r="S13" i="1" s="1"/>
  <c r="CI13" i="1" s="1"/>
  <c r="R5" i="1"/>
  <c r="S5" i="1" s="1"/>
  <c r="CI5" i="1" s="1"/>
  <c r="R6" i="1"/>
  <c r="S6" i="1" s="1"/>
  <c r="CI6" i="1" s="1"/>
  <c r="CK6" i="1" s="1"/>
  <c r="CL6" i="1" s="1"/>
  <c r="R7" i="1"/>
  <c r="S7" i="1" s="1"/>
  <c r="CI7" i="1" s="1"/>
  <c r="CO19" i="1" l="1"/>
  <c r="CP19" i="1" s="1"/>
  <c r="CK7" i="1"/>
  <c r="CL7" i="1" s="1"/>
  <c r="CO12" i="1"/>
  <c r="CP12" i="1" s="1"/>
  <c r="CO5" i="1"/>
  <c r="CP5" i="1" s="1"/>
  <c r="CO13" i="1"/>
  <c r="CP13" i="1" s="1"/>
  <c r="CK5" i="1"/>
  <c r="CL5" i="1" s="1"/>
  <c r="CK16" i="1"/>
  <c r="CL16" i="1" s="1"/>
  <c r="CK20" i="1"/>
  <c r="CL20" i="1" s="1"/>
  <c r="CK15" i="1"/>
  <c r="CL15" i="1" s="1"/>
  <c r="CO6" i="1"/>
  <c r="CP6" i="1" s="1"/>
  <c r="CO18" i="1"/>
  <c r="CP18" i="1" s="1"/>
  <c r="CO7" i="1"/>
  <c r="CP7" i="1" s="1"/>
  <c r="CK13" i="1"/>
  <c r="CL13" i="1" s="1"/>
  <c r="CK19" i="1"/>
  <c r="CL19" i="1" s="1"/>
  <c r="CK12" i="1"/>
  <c r="CL12" i="1" s="1"/>
  <c r="BV20" i="1"/>
  <c r="DO20" i="1"/>
  <c r="DN20" i="1"/>
  <c r="BV19" i="1"/>
  <c r="DN19" i="1"/>
  <c r="DO19" i="1"/>
  <c r="BV18" i="1"/>
  <c r="DN18" i="1"/>
  <c r="DO18" i="1"/>
  <c r="AI11" i="4" l="1"/>
  <c r="AJ11" i="4" s="1"/>
  <c r="AK11" i="4" s="1"/>
  <c r="DG11" i="4" s="1"/>
  <c r="AI12" i="4"/>
  <c r="AJ12" i="4" s="1"/>
  <c r="AK12" i="4" s="1"/>
  <c r="DG12" i="4" s="1"/>
  <c r="AI13" i="4"/>
  <c r="AJ13" i="4" s="1"/>
  <c r="AK13" i="4" s="1"/>
  <c r="DG13" i="4" s="1"/>
  <c r="AI14" i="4"/>
  <c r="AJ14" i="4" s="1"/>
  <c r="AK14" i="4" s="1"/>
  <c r="DG14" i="4" s="1"/>
  <c r="AI15" i="4"/>
  <c r="AJ15" i="4" s="1"/>
  <c r="AK15" i="4" s="1"/>
  <c r="DG15" i="4" s="1"/>
  <c r="AI16" i="4"/>
  <c r="AJ16" i="4" s="1"/>
  <c r="AK16" i="4" s="1"/>
  <c r="AI17" i="4"/>
  <c r="AJ17" i="4" s="1"/>
  <c r="AK17" i="4" s="1"/>
  <c r="AI18" i="4"/>
  <c r="AJ18" i="4" s="1"/>
  <c r="AK18" i="4" s="1"/>
  <c r="AI19" i="4"/>
  <c r="AJ19" i="4" s="1"/>
  <c r="AK19" i="4" s="1"/>
  <c r="AI20" i="4"/>
  <c r="AJ20" i="4" s="1"/>
  <c r="AK20" i="4" s="1"/>
  <c r="AC11" i="4"/>
  <c r="AD11" i="4" s="1"/>
  <c r="AE11" i="4" s="1"/>
  <c r="CY11" i="4" s="1"/>
  <c r="AC12" i="4"/>
  <c r="AD12" i="4" s="1"/>
  <c r="AE12" i="4" s="1"/>
  <c r="CY12" i="4" s="1"/>
  <c r="AD13" i="4"/>
  <c r="AE13" i="4" s="1"/>
  <c r="AC14" i="4"/>
  <c r="AD14" i="4" s="1"/>
  <c r="AE14" i="4" s="1"/>
  <c r="CY14" i="4" s="1"/>
  <c r="AC15" i="4"/>
  <c r="AD15" i="4" s="1"/>
  <c r="AE15" i="4" s="1"/>
  <c r="CY15" i="4" s="1"/>
  <c r="AC16" i="4"/>
  <c r="AD16" i="4" s="1"/>
  <c r="AE16" i="4" s="1"/>
  <c r="CY16" i="4" s="1"/>
  <c r="AD17" i="4"/>
  <c r="AE17" i="4" s="1"/>
  <c r="CY17" i="4" s="1"/>
  <c r="AD18" i="4"/>
  <c r="AE18" i="4" s="1"/>
  <c r="CY18" i="4" s="1"/>
  <c r="AD19" i="4"/>
  <c r="AE19" i="4" s="1"/>
  <c r="CY19" i="4" s="1"/>
  <c r="AD20" i="4"/>
  <c r="AE20" i="4" s="1"/>
  <c r="CY20" i="4" s="1"/>
  <c r="Z11" i="4"/>
  <c r="AA11" i="4" s="1"/>
  <c r="AB11" i="4" s="1"/>
  <c r="CU11" i="4" s="1"/>
  <c r="Z12" i="4"/>
  <c r="AA12" i="4" s="1"/>
  <c r="AB12" i="4" s="1"/>
  <c r="CU12" i="4" s="1"/>
  <c r="Z13" i="4"/>
  <c r="AA13" i="4" s="1"/>
  <c r="AB13" i="4" s="1"/>
  <c r="CU13" i="4" s="1"/>
  <c r="Z14" i="4"/>
  <c r="AA14" i="4" s="1"/>
  <c r="AB14" i="4" s="1"/>
  <c r="CU14" i="4" s="1"/>
  <c r="Z15" i="4"/>
  <c r="AA15" i="4" s="1"/>
  <c r="AB15" i="4" s="1"/>
  <c r="CU15" i="4" s="1"/>
  <c r="Z16" i="4"/>
  <c r="AA16" i="4" s="1"/>
  <c r="AB16" i="4" s="1"/>
  <c r="CU16" i="4" s="1"/>
  <c r="Z17" i="4"/>
  <c r="AA17" i="4" s="1"/>
  <c r="AB17" i="4" s="1"/>
  <c r="CU17" i="4" s="1"/>
  <c r="Z18" i="4"/>
  <c r="AA18" i="4" s="1"/>
  <c r="AB18" i="4" s="1"/>
  <c r="CU18" i="4" s="1"/>
  <c r="Z19" i="4"/>
  <c r="AA19" i="4" s="1"/>
  <c r="AB19" i="4" s="1"/>
  <c r="CU19" i="4" s="1"/>
  <c r="Z20" i="4"/>
  <c r="AA20" i="4" s="1"/>
  <c r="AB20" i="4" s="1"/>
  <c r="CU20" i="4" s="1"/>
  <c r="T11" i="4"/>
  <c r="U11" i="4" s="1"/>
  <c r="V11" i="4" s="1"/>
  <c r="CM11" i="4" s="1"/>
  <c r="T12" i="4"/>
  <c r="U12" i="4" s="1"/>
  <c r="V12" i="4" s="1"/>
  <c r="CM12" i="4" s="1"/>
  <c r="T13" i="4"/>
  <c r="U13" i="4" s="1"/>
  <c r="V13" i="4" s="1"/>
  <c r="CM13" i="4" s="1"/>
  <c r="T14" i="4"/>
  <c r="T15" i="4"/>
  <c r="U15" i="4" s="1"/>
  <c r="V15" i="4" s="1"/>
  <c r="CM15" i="4" s="1"/>
  <c r="T16" i="4"/>
  <c r="U16" i="4" s="1"/>
  <c r="V16" i="4" s="1"/>
  <c r="CM16" i="4" s="1"/>
  <c r="T17" i="4"/>
  <c r="U17" i="4" s="1"/>
  <c r="V17" i="4" s="1"/>
  <c r="CM17" i="4" s="1"/>
  <c r="T18" i="4"/>
  <c r="U18" i="4" s="1"/>
  <c r="V18" i="4" s="1"/>
  <c r="CM18" i="4" s="1"/>
  <c r="T19" i="4"/>
  <c r="U19" i="4" s="1"/>
  <c r="V19" i="4" s="1"/>
  <c r="CM19" i="4" s="1"/>
  <c r="T20" i="4"/>
  <c r="U20" i="4" s="1"/>
  <c r="V20" i="4" s="1"/>
  <c r="CM20" i="4" s="1"/>
  <c r="Q11" i="4"/>
  <c r="R11" i="4" s="1"/>
  <c r="S11" i="4" s="1"/>
  <c r="CI11" i="4" s="1"/>
  <c r="Q12" i="4"/>
  <c r="R12" i="4" s="1"/>
  <c r="S12" i="4" s="1"/>
  <c r="CI12" i="4" s="1"/>
  <c r="Q13" i="4"/>
  <c r="R13" i="4" s="1"/>
  <c r="S13" i="4" s="1"/>
  <c r="CI13" i="4" s="1"/>
  <c r="Q14" i="4"/>
  <c r="R14" i="4" s="1"/>
  <c r="S14" i="4" s="1"/>
  <c r="CI14" i="4" s="1"/>
  <c r="Q15" i="4"/>
  <c r="R15" i="4" s="1"/>
  <c r="S15" i="4" s="1"/>
  <c r="CI15" i="4" s="1"/>
  <c r="Q16" i="4"/>
  <c r="R16" i="4" s="1"/>
  <c r="S16" i="4" s="1"/>
  <c r="CI16" i="4" s="1"/>
  <c r="Q17" i="4"/>
  <c r="R17" i="4" s="1"/>
  <c r="S17" i="4" s="1"/>
  <c r="CI17" i="4" s="1"/>
  <c r="Q18" i="4"/>
  <c r="R18" i="4" s="1"/>
  <c r="S18" i="4" s="1"/>
  <c r="CI18" i="4" s="1"/>
  <c r="Q19" i="4"/>
  <c r="R19" i="4" s="1"/>
  <c r="S19" i="4" s="1"/>
  <c r="CI19" i="4" s="1"/>
  <c r="Q20" i="4"/>
  <c r="R20" i="4" s="1"/>
  <c r="S20" i="4" s="1"/>
  <c r="CI20" i="4" s="1"/>
  <c r="K11" i="4"/>
  <c r="K12" i="4"/>
  <c r="L12" i="4" s="1"/>
  <c r="M12" i="4" s="1"/>
  <c r="CA12" i="4" s="1"/>
  <c r="K13" i="4"/>
  <c r="L13" i="4" s="1"/>
  <c r="M13" i="4" s="1"/>
  <c r="CA13" i="4" s="1"/>
  <c r="K14" i="4"/>
  <c r="L14" i="4" s="1"/>
  <c r="M14" i="4" s="1"/>
  <c r="CA14" i="4" s="1"/>
  <c r="K15" i="4"/>
  <c r="L15" i="4" s="1"/>
  <c r="M15" i="4" s="1"/>
  <c r="K16" i="4"/>
  <c r="L16" i="4" s="1"/>
  <c r="M16" i="4" s="1"/>
  <c r="CA16" i="4" s="1"/>
  <c r="K17" i="4"/>
  <c r="L17" i="4" s="1"/>
  <c r="M17" i="4" s="1"/>
  <c r="CA17" i="4" s="1"/>
  <c r="K18" i="4"/>
  <c r="K19" i="4"/>
  <c r="L19" i="4" s="1"/>
  <c r="M19" i="4" s="1"/>
  <c r="CA19" i="4" s="1"/>
  <c r="K20" i="4"/>
  <c r="L20" i="4" s="1"/>
  <c r="M20" i="4" s="1"/>
  <c r="CA20" i="4" s="1"/>
  <c r="H11" i="4"/>
  <c r="H12" i="4"/>
  <c r="H13" i="4"/>
  <c r="H14" i="4"/>
  <c r="I14" i="4" s="1"/>
  <c r="J14" i="4" s="1"/>
  <c r="BW14" i="4" s="1"/>
  <c r="H15" i="4"/>
  <c r="H16" i="4"/>
  <c r="H17" i="4"/>
  <c r="I17" i="4" s="1"/>
  <c r="J17" i="4" s="1"/>
  <c r="BW17" i="4" s="1"/>
  <c r="H18" i="4"/>
  <c r="H19" i="4"/>
  <c r="H20" i="4"/>
  <c r="E11" i="4"/>
  <c r="F11" i="4" s="1"/>
  <c r="G11" i="4" s="1"/>
  <c r="BS11" i="4" s="1"/>
  <c r="E12" i="4"/>
  <c r="F12" i="4" s="1"/>
  <c r="G12" i="4" s="1"/>
  <c r="BS12" i="4" s="1"/>
  <c r="E13" i="4"/>
  <c r="F13" i="4" s="1"/>
  <c r="G13" i="4" s="1"/>
  <c r="BS13" i="4" s="1"/>
  <c r="E14" i="4"/>
  <c r="F14" i="4" s="1"/>
  <c r="G14" i="4" s="1"/>
  <c r="BS14" i="4" s="1"/>
  <c r="E15" i="4"/>
  <c r="F15" i="4" s="1"/>
  <c r="G15" i="4" s="1"/>
  <c r="BS15" i="4" s="1"/>
  <c r="E16" i="4"/>
  <c r="F16" i="4" s="1"/>
  <c r="G16" i="4" s="1"/>
  <c r="BS16" i="4" s="1"/>
  <c r="E17" i="4"/>
  <c r="F17" i="4" s="1"/>
  <c r="G17" i="4" s="1"/>
  <c r="BS17" i="4" s="1"/>
  <c r="E18" i="4"/>
  <c r="F18" i="4" s="1"/>
  <c r="G18" i="4" s="1"/>
  <c r="BS18" i="4" s="1"/>
  <c r="E19" i="4"/>
  <c r="F19" i="4" s="1"/>
  <c r="G19" i="4" s="1"/>
  <c r="BS19" i="4" s="1"/>
  <c r="E20" i="4"/>
  <c r="F20" i="4" s="1"/>
  <c r="G20" i="4" s="1"/>
  <c r="BS20" i="4" s="1"/>
  <c r="AR19" i="5"/>
  <c r="AD6" i="5"/>
  <c r="AC12" i="5"/>
  <c r="W6" i="5"/>
  <c r="Y7" i="5"/>
  <c r="T7" i="5"/>
  <c r="O8" i="5"/>
  <c r="J10" i="5"/>
  <c r="O5" i="5"/>
  <c r="X5" i="5"/>
  <c r="BK20" i="4"/>
  <c r="BL20" i="4" s="1"/>
  <c r="CZ20" i="4" s="1"/>
  <c r="BH20" i="4"/>
  <c r="BI20" i="4" s="1"/>
  <c r="CV20" i="4" s="1"/>
  <c r="BD20" i="4"/>
  <c r="BE20" i="4" s="1"/>
  <c r="BF20" i="4" s="1"/>
  <c r="CR20" i="4" s="1"/>
  <c r="BB20" i="4"/>
  <c r="BC20" i="4" s="1"/>
  <c r="CN20" i="4" s="1"/>
  <c r="AY20" i="4"/>
  <c r="AZ20" i="4" s="1"/>
  <c r="CJ20" i="4" s="1"/>
  <c r="AU20" i="4"/>
  <c r="AV20" i="4" s="1"/>
  <c r="AW20" i="4" s="1"/>
  <c r="CF20" i="4" s="1"/>
  <c r="AS20" i="4"/>
  <c r="AT20" i="4" s="1"/>
  <c r="CB20" i="4" s="1"/>
  <c r="AP20" i="4"/>
  <c r="AQ20" i="4" s="1"/>
  <c r="AM20" i="4"/>
  <c r="AN20" i="4" s="1"/>
  <c r="BT20" i="4" s="1"/>
  <c r="BK19" i="4"/>
  <c r="BL19" i="4" s="1"/>
  <c r="CZ19" i="4" s="1"/>
  <c r="BH19" i="4"/>
  <c r="BI19" i="4" s="1"/>
  <c r="CV19" i="4" s="1"/>
  <c r="BD19" i="4"/>
  <c r="BE19" i="4" s="1"/>
  <c r="BF19" i="4" s="1"/>
  <c r="CR19" i="4" s="1"/>
  <c r="BB19" i="4"/>
  <c r="BC19" i="4" s="1"/>
  <c r="CN19" i="4" s="1"/>
  <c r="AY19" i="4"/>
  <c r="AZ19" i="4" s="1"/>
  <c r="CJ19" i="4" s="1"/>
  <c r="AU19" i="4"/>
  <c r="AV19" i="4" s="1"/>
  <c r="AW19" i="4" s="1"/>
  <c r="CF19" i="4" s="1"/>
  <c r="AS19" i="4"/>
  <c r="AT19" i="4" s="1"/>
  <c r="CB19" i="4" s="1"/>
  <c r="AP19" i="4"/>
  <c r="AQ19" i="4" s="1"/>
  <c r="AM19" i="4"/>
  <c r="AN19" i="4" s="1"/>
  <c r="BT19" i="4" s="1"/>
  <c r="BK18" i="4"/>
  <c r="BL18" i="4" s="1"/>
  <c r="CZ18" i="4" s="1"/>
  <c r="BH18" i="4"/>
  <c r="BI18" i="4" s="1"/>
  <c r="CV18" i="4" s="1"/>
  <c r="BD18" i="4"/>
  <c r="BE18" i="4" s="1"/>
  <c r="BF18" i="4" s="1"/>
  <c r="CR18" i="4" s="1"/>
  <c r="BB18" i="4"/>
  <c r="BC18" i="4" s="1"/>
  <c r="CN18" i="4" s="1"/>
  <c r="AY18" i="4"/>
  <c r="AZ18" i="4" s="1"/>
  <c r="CJ18" i="4" s="1"/>
  <c r="AU18" i="4"/>
  <c r="AV18" i="4" s="1"/>
  <c r="AW18" i="4" s="1"/>
  <c r="CF18" i="4" s="1"/>
  <c r="AS18" i="4"/>
  <c r="AT18" i="4" s="1"/>
  <c r="CB18" i="4" s="1"/>
  <c r="AP18" i="4"/>
  <c r="AQ18" i="4" s="1"/>
  <c r="AM18" i="4"/>
  <c r="AN18" i="4" s="1"/>
  <c r="BT18" i="4" s="1"/>
  <c r="BK17" i="4"/>
  <c r="BL17" i="4" s="1"/>
  <c r="CZ17" i="4" s="1"/>
  <c r="BH17" i="4"/>
  <c r="BI17" i="4" s="1"/>
  <c r="CV17" i="4" s="1"/>
  <c r="BD17" i="4"/>
  <c r="BE17" i="4" s="1"/>
  <c r="BF17" i="4" s="1"/>
  <c r="CR17" i="4" s="1"/>
  <c r="BB17" i="4"/>
  <c r="BC17" i="4" s="1"/>
  <c r="CN17" i="4" s="1"/>
  <c r="AY17" i="4"/>
  <c r="AZ17" i="4" s="1"/>
  <c r="CJ17" i="4" s="1"/>
  <c r="AU17" i="4"/>
  <c r="AV17" i="4" s="1"/>
  <c r="AW17" i="4" s="1"/>
  <c r="CF17" i="4" s="1"/>
  <c r="AS17" i="4"/>
  <c r="AT17" i="4" s="1"/>
  <c r="CB17" i="4" s="1"/>
  <c r="AP17" i="4"/>
  <c r="AQ17" i="4" s="1"/>
  <c r="AM17" i="4"/>
  <c r="AN17" i="4" s="1"/>
  <c r="BT17" i="4" s="1"/>
  <c r="BK16" i="4"/>
  <c r="BL16" i="4" s="1"/>
  <c r="CZ16" i="4" s="1"/>
  <c r="BH16" i="4"/>
  <c r="BI16" i="4" s="1"/>
  <c r="CV16" i="4" s="1"/>
  <c r="BD16" i="4"/>
  <c r="BE16" i="4" s="1"/>
  <c r="BF16" i="4" s="1"/>
  <c r="BB16" i="4"/>
  <c r="BC16" i="4" s="1"/>
  <c r="CN16" i="4" s="1"/>
  <c r="AY16" i="4"/>
  <c r="AZ16" i="4" s="1"/>
  <c r="CJ16" i="4" s="1"/>
  <c r="AU16" i="4"/>
  <c r="AV16" i="4" s="1"/>
  <c r="AW16" i="4" s="1"/>
  <c r="CF16" i="4" s="1"/>
  <c r="AS16" i="4"/>
  <c r="AT16" i="4" s="1"/>
  <c r="CB16" i="4" s="1"/>
  <c r="AP16" i="4"/>
  <c r="AQ16" i="4" s="1"/>
  <c r="AM16" i="4"/>
  <c r="AN16" i="4" s="1"/>
  <c r="BT16" i="4" s="1"/>
  <c r="BQ15" i="4"/>
  <c r="BR15" i="4" s="1"/>
  <c r="DH15" i="4" s="1"/>
  <c r="BK15" i="4"/>
  <c r="BL15" i="4" s="1"/>
  <c r="CZ15" i="4" s="1"/>
  <c r="BH15" i="4"/>
  <c r="BI15" i="4" s="1"/>
  <c r="AN15" i="5" s="1"/>
  <c r="BD15" i="4"/>
  <c r="BE15" i="4" s="1"/>
  <c r="BF15" i="4" s="1"/>
  <c r="CR15" i="4" s="1"/>
  <c r="BB15" i="4"/>
  <c r="BC15" i="4" s="1"/>
  <c r="CN15" i="4" s="1"/>
  <c r="AY15" i="4"/>
  <c r="AZ15" i="4" s="1"/>
  <c r="AU15" i="4"/>
  <c r="AV15" i="4" s="1"/>
  <c r="AW15" i="4" s="1"/>
  <c r="AS15" i="4"/>
  <c r="AT15" i="4" s="1"/>
  <c r="AP15" i="4"/>
  <c r="AQ15" i="4" s="1"/>
  <c r="AM15" i="4"/>
  <c r="AN15" i="4" s="1"/>
  <c r="BT15" i="4" s="1"/>
  <c r="BQ14" i="4"/>
  <c r="BR14" i="4" s="1"/>
  <c r="DH14" i="4" s="1"/>
  <c r="BK14" i="4"/>
  <c r="BL14" i="4" s="1"/>
  <c r="CZ14" i="4" s="1"/>
  <c r="BH14" i="4"/>
  <c r="BI14" i="4" s="1"/>
  <c r="BD14" i="4"/>
  <c r="BE14" i="4" s="1"/>
  <c r="BF14" i="4" s="1"/>
  <c r="CR14" i="4" s="1"/>
  <c r="BB14" i="4"/>
  <c r="BC14" i="4" s="1"/>
  <c r="AY14" i="4"/>
  <c r="AZ14" i="4" s="1"/>
  <c r="CJ14" i="4" s="1"/>
  <c r="AU14" i="4"/>
  <c r="AV14" i="4" s="1"/>
  <c r="AW14" i="4" s="1"/>
  <c r="CF14" i="4" s="1"/>
  <c r="AS14" i="4"/>
  <c r="AT14" i="4" s="1"/>
  <c r="CB14" i="4" s="1"/>
  <c r="AP14" i="4"/>
  <c r="AQ14" i="4" s="1"/>
  <c r="AM14" i="4"/>
  <c r="AN14" i="4" s="1"/>
  <c r="BT14" i="4" s="1"/>
  <c r="BQ13" i="4"/>
  <c r="BR13" i="4" s="1"/>
  <c r="DH13" i="4" s="1"/>
  <c r="BK13" i="4"/>
  <c r="BL13" i="4" s="1"/>
  <c r="BH13" i="4"/>
  <c r="BI13" i="4" s="1"/>
  <c r="AN13" i="5" s="1"/>
  <c r="BD13" i="4"/>
  <c r="BE13" i="4" s="1"/>
  <c r="BF13" i="4" s="1"/>
  <c r="CR13" i="4" s="1"/>
  <c r="BB13" i="4"/>
  <c r="BC13" i="4" s="1"/>
  <c r="CN13" i="4" s="1"/>
  <c r="AY13" i="4"/>
  <c r="AZ13" i="4" s="1"/>
  <c r="CJ13" i="4" s="1"/>
  <c r="AU13" i="4"/>
  <c r="AV13" i="4" s="1"/>
  <c r="AW13" i="4" s="1"/>
  <c r="CF13" i="4" s="1"/>
  <c r="AS13" i="4"/>
  <c r="AT13" i="4" s="1"/>
  <c r="CB13" i="4" s="1"/>
  <c r="AP13" i="4"/>
  <c r="AQ13" i="4" s="1"/>
  <c r="AM13" i="4"/>
  <c r="AN13" i="4" s="1"/>
  <c r="BT13" i="4" s="1"/>
  <c r="BQ12" i="4"/>
  <c r="BR12" i="4" s="1"/>
  <c r="DH12" i="4" s="1"/>
  <c r="BK12" i="4"/>
  <c r="BL12" i="4" s="1"/>
  <c r="CZ12" i="4" s="1"/>
  <c r="BH12" i="4"/>
  <c r="BI12" i="4" s="1"/>
  <c r="CV12" i="4" s="1"/>
  <c r="BD12" i="4"/>
  <c r="BE12" i="4" s="1"/>
  <c r="BF12" i="4" s="1"/>
  <c r="CR12" i="4" s="1"/>
  <c r="BB12" i="4"/>
  <c r="BC12" i="4" s="1"/>
  <c r="CN12" i="4" s="1"/>
  <c r="AY12" i="4"/>
  <c r="AZ12" i="4" s="1"/>
  <c r="CJ12" i="4" s="1"/>
  <c r="AU12" i="4"/>
  <c r="AV12" i="4" s="1"/>
  <c r="AW12" i="4" s="1"/>
  <c r="CF12" i="4" s="1"/>
  <c r="AS12" i="4"/>
  <c r="AT12" i="4" s="1"/>
  <c r="AP12" i="4"/>
  <c r="AQ12" i="4" s="1"/>
  <c r="AM12" i="4"/>
  <c r="AN12" i="4" s="1"/>
  <c r="BT12" i="4" s="1"/>
  <c r="BQ11" i="4"/>
  <c r="BR11" i="4" s="1"/>
  <c r="DH11" i="4" s="1"/>
  <c r="BK11" i="4"/>
  <c r="BL11" i="4" s="1"/>
  <c r="CZ11" i="4" s="1"/>
  <c r="BH11" i="4"/>
  <c r="BI11" i="4" s="1"/>
  <c r="BD11" i="4"/>
  <c r="BE11" i="4" s="1"/>
  <c r="BF11" i="4" s="1"/>
  <c r="BB11" i="4"/>
  <c r="BC11" i="4" s="1"/>
  <c r="CN11" i="4" s="1"/>
  <c r="AY11" i="4"/>
  <c r="AZ11" i="4" s="1"/>
  <c r="CJ11" i="4" s="1"/>
  <c r="AU11" i="4"/>
  <c r="AV11" i="4" s="1"/>
  <c r="AW11" i="4" s="1"/>
  <c r="CF11" i="4" s="1"/>
  <c r="AS11" i="4"/>
  <c r="AT11" i="4" s="1"/>
  <c r="AP11" i="4"/>
  <c r="AQ11" i="4" s="1"/>
  <c r="AM11" i="4"/>
  <c r="AN11" i="4" s="1"/>
  <c r="J9" i="5"/>
  <c r="E9" i="5"/>
  <c r="J8" i="5"/>
  <c r="J7" i="5"/>
  <c r="J6" i="5"/>
  <c r="J5" i="5"/>
  <c r="BQ8" i="1"/>
  <c r="BR8" i="1" s="1"/>
  <c r="BB8" i="5" s="1"/>
  <c r="BQ11" i="1"/>
  <c r="BR11" i="1" s="1"/>
  <c r="DH11" i="1" s="1"/>
  <c r="BQ12" i="1"/>
  <c r="BR12" i="1" s="1"/>
  <c r="DH12" i="1" s="1"/>
  <c r="BQ13" i="1"/>
  <c r="BR13" i="1" s="1"/>
  <c r="BQ14" i="1"/>
  <c r="BR14" i="1" s="1"/>
  <c r="DH14" i="1" s="1"/>
  <c r="BQ15" i="1"/>
  <c r="BR15" i="1" s="1"/>
  <c r="DH15" i="1" s="1"/>
  <c r="BK8" i="1"/>
  <c r="BL8" i="1" s="1"/>
  <c r="BK9" i="1"/>
  <c r="BL9" i="1" s="1"/>
  <c r="CZ9" i="1" s="1"/>
  <c r="BK10" i="1"/>
  <c r="BL10" i="1" s="1"/>
  <c r="CZ10" i="1" s="1"/>
  <c r="BK11" i="1"/>
  <c r="BL11" i="1" s="1"/>
  <c r="CZ11" i="1" s="1"/>
  <c r="BK12" i="1"/>
  <c r="BL12" i="1" s="1"/>
  <c r="BK14" i="1"/>
  <c r="BL14" i="1" s="1"/>
  <c r="CZ14" i="1" s="1"/>
  <c r="BK15" i="1"/>
  <c r="BL15" i="1" s="1"/>
  <c r="CZ15" i="1" s="1"/>
  <c r="BK16" i="1"/>
  <c r="BL16" i="1" s="1"/>
  <c r="CZ16" i="1" s="1"/>
  <c r="DA16" i="1" s="1"/>
  <c r="DB16" i="1" s="1"/>
  <c r="BH6" i="1"/>
  <c r="BI6" i="1" s="1"/>
  <c r="CV6" i="1" s="1"/>
  <c r="BH7" i="1"/>
  <c r="BI7" i="1" s="1"/>
  <c r="BH8" i="1"/>
  <c r="BI8" i="1" s="1"/>
  <c r="BH9" i="1"/>
  <c r="BI9" i="1" s="1"/>
  <c r="CV9" i="1" s="1"/>
  <c r="BH10" i="1"/>
  <c r="BI10" i="1" s="1"/>
  <c r="CV10" i="1" s="1"/>
  <c r="BH11" i="1"/>
  <c r="BI11" i="1" s="1"/>
  <c r="CV11" i="1" s="1"/>
  <c r="BH12" i="1"/>
  <c r="BI12" i="1" s="1"/>
  <c r="BH13" i="1"/>
  <c r="BI13" i="1" s="1"/>
  <c r="CV13" i="1" s="1"/>
  <c r="BH14" i="1"/>
  <c r="BI14" i="1" s="1"/>
  <c r="CV14" i="1" s="1"/>
  <c r="BH15" i="1"/>
  <c r="BI15" i="1" s="1"/>
  <c r="BH16" i="1"/>
  <c r="BI16" i="1" s="1"/>
  <c r="CV16" i="1" s="1"/>
  <c r="BH17" i="1"/>
  <c r="BI17" i="1" s="1"/>
  <c r="CV17" i="1" s="1"/>
  <c r="BH5" i="1"/>
  <c r="BI5" i="1" s="1"/>
  <c r="CV5" i="1" s="1"/>
  <c r="BD6" i="1"/>
  <c r="BE6" i="1" s="1"/>
  <c r="BF6" i="1" s="1"/>
  <c r="CR6" i="1" s="1"/>
  <c r="BD7" i="1"/>
  <c r="BE7" i="1" s="1"/>
  <c r="BF7" i="1" s="1"/>
  <c r="CR7" i="1" s="1"/>
  <c r="BD8" i="1"/>
  <c r="BE8" i="1" s="1"/>
  <c r="BF8" i="1" s="1"/>
  <c r="AH8" i="5" s="1"/>
  <c r="BD9" i="1"/>
  <c r="BE9" i="1" s="1"/>
  <c r="BF9" i="1" s="1"/>
  <c r="CR9" i="1" s="1"/>
  <c r="BD10" i="1"/>
  <c r="BE10" i="1" s="1"/>
  <c r="BF10" i="1" s="1"/>
  <c r="CR10" i="1" s="1"/>
  <c r="BD11" i="1"/>
  <c r="BE11" i="1" s="1"/>
  <c r="BF11" i="1" s="1"/>
  <c r="CR11" i="1" s="1"/>
  <c r="BD12" i="1"/>
  <c r="BE12" i="1" s="1"/>
  <c r="BF12" i="1" s="1"/>
  <c r="CR12" i="1" s="1"/>
  <c r="BD13" i="1"/>
  <c r="BE13" i="1" s="1"/>
  <c r="BF13" i="1" s="1"/>
  <c r="CR13" i="1" s="1"/>
  <c r="BD14" i="1"/>
  <c r="BE14" i="1" s="1"/>
  <c r="BF14" i="1" s="1"/>
  <c r="CR14" i="1" s="1"/>
  <c r="BD15" i="1"/>
  <c r="BE15" i="1" s="1"/>
  <c r="BF15" i="1" s="1"/>
  <c r="CR15" i="1" s="1"/>
  <c r="BD16" i="1"/>
  <c r="BE16" i="1" s="1"/>
  <c r="BF16" i="1" s="1"/>
  <c r="CR16" i="1" s="1"/>
  <c r="BD17" i="1"/>
  <c r="BE17" i="1" s="1"/>
  <c r="BF17" i="1" s="1"/>
  <c r="CR17" i="1" s="1"/>
  <c r="AH20" i="5"/>
  <c r="BD5" i="1"/>
  <c r="BE5" i="1" s="1"/>
  <c r="BF5" i="1" s="1"/>
  <c r="CR5" i="1" s="1"/>
  <c r="BB8" i="1"/>
  <c r="BC8" i="1" s="1"/>
  <c r="CN8" i="1" s="1"/>
  <c r="BB9" i="1"/>
  <c r="BC9" i="1" s="1"/>
  <c r="CN9" i="1" s="1"/>
  <c r="BB10" i="1"/>
  <c r="BC10" i="1" s="1"/>
  <c r="CN10" i="1" s="1"/>
  <c r="AC19" i="5"/>
  <c r="AC5" i="5"/>
  <c r="AY8" i="1"/>
  <c r="AZ8" i="1" s="1"/>
  <c r="CJ8" i="1" s="1"/>
  <c r="AY9" i="1"/>
  <c r="AZ9" i="1" s="1"/>
  <c r="CJ9" i="1" s="1"/>
  <c r="AY10" i="1"/>
  <c r="AZ10" i="1" s="1"/>
  <c r="CJ10" i="1" s="1"/>
  <c r="AU6" i="1"/>
  <c r="AV6" i="1" s="1"/>
  <c r="AW6" i="1" s="1"/>
  <c r="CF6" i="1" s="1"/>
  <c r="AU7" i="1"/>
  <c r="AV7" i="1" s="1"/>
  <c r="AW7" i="1" s="1"/>
  <c r="CF7" i="1" s="1"/>
  <c r="AU8" i="1"/>
  <c r="AV8" i="1" s="1"/>
  <c r="AW8" i="1" s="1"/>
  <c r="AU9" i="1"/>
  <c r="AV9" i="1" s="1"/>
  <c r="AW9" i="1" s="1"/>
  <c r="CF9" i="1" s="1"/>
  <c r="AU10" i="1"/>
  <c r="AV10" i="1" s="1"/>
  <c r="AW10" i="1" s="1"/>
  <c r="AU12" i="1"/>
  <c r="AV12" i="1" s="1"/>
  <c r="AW12" i="1" s="1"/>
  <c r="CF12" i="1" s="1"/>
  <c r="AU13" i="1"/>
  <c r="AV13" i="1" s="1"/>
  <c r="AW13" i="1" s="1"/>
  <c r="AU14" i="1"/>
  <c r="AV14" i="1" s="1"/>
  <c r="AW14" i="1" s="1"/>
  <c r="CF14" i="1" s="1"/>
  <c r="AU16" i="1"/>
  <c r="AV16" i="1" s="1"/>
  <c r="AW16" i="1" s="1"/>
  <c r="CF16" i="1" s="1"/>
  <c r="AU17" i="1"/>
  <c r="AV17" i="1" s="1"/>
  <c r="AW17" i="1" s="1"/>
  <c r="CF17" i="1" s="1"/>
  <c r="AU5" i="1"/>
  <c r="AV5" i="1" s="1"/>
  <c r="AW5" i="1" s="1"/>
  <c r="CF5" i="1" s="1"/>
  <c r="AS6" i="1"/>
  <c r="AT6" i="1" s="1"/>
  <c r="CB6" i="1" s="1"/>
  <c r="AS7" i="1"/>
  <c r="AT7" i="1" s="1"/>
  <c r="CB7" i="1" s="1"/>
  <c r="AS8" i="1"/>
  <c r="AT8" i="1" s="1"/>
  <c r="CB8" i="1" s="1"/>
  <c r="AS9" i="1"/>
  <c r="AT9" i="1" s="1"/>
  <c r="CB9" i="1" s="1"/>
  <c r="AS10" i="1"/>
  <c r="AT10" i="1" s="1"/>
  <c r="CB10" i="1" s="1"/>
  <c r="AS12" i="1"/>
  <c r="AT12" i="1" s="1"/>
  <c r="CB12" i="1" s="1"/>
  <c r="AS13" i="1"/>
  <c r="AT13" i="1" s="1"/>
  <c r="CB13" i="1" s="1"/>
  <c r="AS14" i="1"/>
  <c r="AT14" i="1" s="1"/>
  <c r="CB14" i="1" s="1"/>
  <c r="AS16" i="1"/>
  <c r="AT16" i="1" s="1"/>
  <c r="CB16" i="1" s="1"/>
  <c r="AS17" i="1"/>
  <c r="AT17" i="1" s="1"/>
  <c r="AS5" i="1"/>
  <c r="AT5" i="1" s="1"/>
  <c r="CB5" i="1" s="1"/>
  <c r="AP6" i="1"/>
  <c r="AQ6" i="1" s="1"/>
  <c r="AP7" i="1"/>
  <c r="AQ7" i="1" s="1"/>
  <c r="AP8" i="1"/>
  <c r="AQ8" i="1" s="1"/>
  <c r="AP9" i="1"/>
  <c r="AQ9" i="1" s="1"/>
  <c r="AP10" i="1"/>
  <c r="AQ10" i="1" s="1"/>
  <c r="AP11" i="1"/>
  <c r="AQ11" i="1" s="1"/>
  <c r="AP12" i="1"/>
  <c r="AQ12" i="1" s="1"/>
  <c r="AP13" i="1"/>
  <c r="AQ13" i="1" s="1"/>
  <c r="AP14" i="1"/>
  <c r="AQ14" i="1" s="1"/>
  <c r="AP15" i="1"/>
  <c r="AQ15" i="1" s="1"/>
  <c r="AP16" i="1"/>
  <c r="AQ16" i="1" s="1"/>
  <c r="AP17" i="1"/>
  <c r="AQ17" i="1" s="1"/>
  <c r="I18" i="5"/>
  <c r="I19" i="5"/>
  <c r="I20" i="5"/>
  <c r="AP5" i="1"/>
  <c r="AQ5" i="1" s="1"/>
  <c r="AM6" i="1"/>
  <c r="AN6" i="1" s="1"/>
  <c r="BT6" i="1" s="1"/>
  <c r="AM7" i="1"/>
  <c r="AN7" i="1" s="1"/>
  <c r="BT7" i="1" s="1"/>
  <c r="AM8" i="1"/>
  <c r="AN8" i="1" s="1"/>
  <c r="BT8" i="1" s="1"/>
  <c r="AM9" i="1"/>
  <c r="AN9" i="1" s="1"/>
  <c r="BT9" i="1" s="1"/>
  <c r="AM10" i="1"/>
  <c r="AN10" i="1" s="1"/>
  <c r="BT10" i="1" s="1"/>
  <c r="AM11" i="1"/>
  <c r="AN11" i="1" s="1"/>
  <c r="BT11" i="1" s="1"/>
  <c r="AM12" i="1"/>
  <c r="AN12" i="1" s="1"/>
  <c r="BT12" i="1" s="1"/>
  <c r="AM13" i="1"/>
  <c r="AN13" i="1" s="1"/>
  <c r="AM14" i="1"/>
  <c r="AN14" i="1" s="1"/>
  <c r="BT14" i="1" s="1"/>
  <c r="AM15" i="1"/>
  <c r="AN15" i="1" s="1"/>
  <c r="BT15" i="1" s="1"/>
  <c r="AM16" i="1"/>
  <c r="AN16" i="1" s="1"/>
  <c r="BT16" i="1" s="1"/>
  <c r="AM17" i="1"/>
  <c r="AN17" i="1" s="1"/>
  <c r="BT17" i="1" s="1"/>
  <c r="AM5" i="1"/>
  <c r="AN5" i="1" s="1"/>
  <c r="D5" i="5" s="1"/>
  <c r="F6" i="1"/>
  <c r="G6" i="1" s="1"/>
  <c r="BS6" i="1" s="1"/>
  <c r="F7" i="1"/>
  <c r="G7" i="1" s="1"/>
  <c r="BS7" i="1" s="1"/>
  <c r="F8" i="1"/>
  <c r="F9" i="1"/>
  <c r="G9" i="1" s="1"/>
  <c r="BS9" i="1" s="1"/>
  <c r="F10" i="1"/>
  <c r="G10" i="1" s="1"/>
  <c r="BS10" i="1" s="1"/>
  <c r="F11" i="1"/>
  <c r="G11" i="1" s="1"/>
  <c r="BS11" i="1" s="1"/>
  <c r="F12" i="1"/>
  <c r="G12" i="1" s="1"/>
  <c r="BS12" i="1" s="1"/>
  <c r="F13" i="1"/>
  <c r="G13" i="1" s="1"/>
  <c r="BS13" i="1" s="1"/>
  <c r="F14" i="1"/>
  <c r="G14" i="1" s="1"/>
  <c r="BS14" i="1" s="1"/>
  <c r="F15" i="1"/>
  <c r="G15" i="1" s="1"/>
  <c r="BS15" i="1" s="1"/>
  <c r="F16" i="1"/>
  <c r="G16" i="1" s="1"/>
  <c r="BS16" i="1" s="1"/>
  <c r="F17" i="1"/>
  <c r="G17" i="1" s="1"/>
  <c r="F5" i="1"/>
  <c r="G5" i="1" s="1"/>
  <c r="C5" i="5" s="1"/>
  <c r="I6" i="1"/>
  <c r="J6" i="1" s="1"/>
  <c r="I7" i="1"/>
  <c r="J7" i="1" s="1"/>
  <c r="I8" i="1"/>
  <c r="J8" i="1" s="1"/>
  <c r="I9" i="1"/>
  <c r="J9" i="1" s="1"/>
  <c r="I10" i="1"/>
  <c r="J10" i="1" s="1"/>
  <c r="I11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H18" i="5"/>
  <c r="H19" i="5"/>
  <c r="H20" i="5"/>
  <c r="I5" i="1"/>
  <c r="J5" i="1" s="1"/>
  <c r="L6" i="1"/>
  <c r="M6" i="1" s="1"/>
  <c r="L7" i="1"/>
  <c r="M7" i="1" s="1"/>
  <c r="CA7" i="1" s="1"/>
  <c r="L8" i="1"/>
  <c r="M8" i="1" s="1"/>
  <c r="CA8" i="1" s="1"/>
  <c r="L9" i="1"/>
  <c r="M9" i="1" s="1"/>
  <c r="CA9" i="1" s="1"/>
  <c r="L10" i="1"/>
  <c r="M10" i="1" s="1"/>
  <c r="CA10" i="1" s="1"/>
  <c r="L12" i="1"/>
  <c r="M12" i="1" s="1"/>
  <c r="CA12" i="1" s="1"/>
  <c r="CC12" i="1" s="1"/>
  <c r="CD12" i="1" s="1"/>
  <c r="L13" i="1"/>
  <c r="M13" i="1" s="1"/>
  <c r="CA13" i="1" s="1"/>
  <c r="CC13" i="1" s="1"/>
  <c r="CD13" i="1" s="1"/>
  <c r="L14" i="1"/>
  <c r="M14" i="1" s="1"/>
  <c r="CA14" i="1" s="1"/>
  <c r="CC14" i="1" s="1"/>
  <c r="CD14" i="1" s="1"/>
  <c r="L16" i="1"/>
  <c r="L17" i="1"/>
  <c r="M17" i="1" s="1"/>
  <c r="CA17" i="1" s="1"/>
  <c r="M20" i="5"/>
  <c r="L5" i="1"/>
  <c r="M5" i="1" s="1"/>
  <c r="CA5" i="1" s="1"/>
  <c r="CC5" i="1" s="1"/>
  <c r="CD5" i="1" s="1"/>
  <c r="R8" i="1"/>
  <c r="S8" i="1" s="1"/>
  <c r="R9" i="1"/>
  <c r="R10" i="1"/>
  <c r="S10" i="1" s="1"/>
  <c r="CI10" i="1" s="1"/>
  <c r="W12" i="5"/>
  <c r="R14" i="1"/>
  <c r="S14" i="1" s="1"/>
  <c r="CI14" i="1" s="1"/>
  <c r="CK14" i="1" s="1"/>
  <c r="CL14" i="1" s="1"/>
  <c r="U8" i="1"/>
  <c r="V8" i="1" s="1"/>
  <c r="U9" i="1"/>
  <c r="V9" i="1" s="1"/>
  <c r="CM9" i="1" s="1"/>
  <c r="U10" i="1"/>
  <c r="V10" i="1" s="1"/>
  <c r="CM10" i="1" s="1"/>
  <c r="AA6" i="1"/>
  <c r="AB6" i="1" s="1"/>
  <c r="CU6" i="1" s="1"/>
  <c r="AA7" i="1"/>
  <c r="AB7" i="1" s="1"/>
  <c r="CU7" i="1" s="1"/>
  <c r="AA8" i="1"/>
  <c r="AB8" i="1" s="1"/>
  <c r="CU8" i="1" s="1"/>
  <c r="AA9" i="1"/>
  <c r="AB9" i="1" s="1"/>
  <c r="CU9" i="1" s="1"/>
  <c r="AA10" i="1"/>
  <c r="AB10" i="1" s="1"/>
  <c r="CU10" i="1" s="1"/>
  <c r="AA11" i="1"/>
  <c r="AB11" i="1" s="1"/>
  <c r="CU11" i="1" s="1"/>
  <c r="AA12" i="1"/>
  <c r="AB12" i="1" s="1"/>
  <c r="CU12" i="1" s="1"/>
  <c r="AA13" i="1"/>
  <c r="AB13" i="1" s="1"/>
  <c r="CU13" i="1" s="1"/>
  <c r="AA14" i="1"/>
  <c r="AB14" i="1" s="1"/>
  <c r="CU14" i="1" s="1"/>
  <c r="AA15" i="1"/>
  <c r="AB15" i="1" s="1"/>
  <c r="CU15" i="1" s="1"/>
  <c r="AA16" i="1"/>
  <c r="AB16" i="1" s="1"/>
  <c r="CU16" i="1" s="1"/>
  <c r="AA17" i="1"/>
  <c r="AB17" i="1" s="1"/>
  <c r="CU17" i="1" s="1"/>
  <c r="AL19" i="5"/>
  <c r="AA5" i="1"/>
  <c r="AB5" i="1" s="1"/>
  <c r="CU5" i="1" s="1"/>
  <c r="AD8" i="1"/>
  <c r="AE8" i="1" s="1"/>
  <c r="CY8" i="1" s="1"/>
  <c r="AD9" i="1"/>
  <c r="AE9" i="1" s="1"/>
  <c r="CY9" i="1" s="1"/>
  <c r="AD10" i="1"/>
  <c r="AE10" i="1" s="1"/>
  <c r="CY10" i="1" s="1"/>
  <c r="AD11" i="1"/>
  <c r="AE11" i="1" s="1"/>
  <c r="CY11" i="1" s="1"/>
  <c r="AD12" i="1"/>
  <c r="AE12" i="1" s="1"/>
  <c r="CY12" i="1" s="1"/>
  <c r="AD14" i="1"/>
  <c r="AE14" i="1" s="1"/>
  <c r="CY14" i="1" s="1"/>
  <c r="AD15" i="1"/>
  <c r="AE15" i="1" s="1"/>
  <c r="CY15" i="1" s="1"/>
  <c r="AJ8" i="1"/>
  <c r="AJ11" i="1"/>
  <c r="AK11" i="1" s="1"/>
  <c r="DG11" i="1" s="1"/>
  <c r="AJ12" i="1"/>
  <c r="AK12" i="1" s="1"/>
  <c r="DG12" i="1" s="1"/>
  <c r="AJ13" i="1"/>
  <c r="AK13" i="1" s="1"/>
  <c r="BA13" i="5" s="1"/>
  <c r="AJ14" i="1"/>
  <c r="AK14" i="1" s="1"/>
  <c r="DG14" i="1" s="1"/>
  <c r="AJ15" i="1"/>
  <c r="AK15" i="1" s="1"/>
  <c r="DG15" i="1" s="1"/>
  <c r="DI15" i="1" s="1"/>
  <c r="DJ15" i="1" s="1"/>
  <c r="AK8" i="1"/>
  <c r="DG8" i="1" s="1"/>
  <c r="W6" i="1"/>
  <c r="W7" i="1"/>
  <c r="X7" i="1" s="1"/>
  <c r="Y7" i="1" s="1"/>
  <c r="CQ7" i="1" s="1"/>
  <c r="CS7" i="1" s="1"/>
  <c r="CT7" i="1" s="1"/>
  <c r="W8" i="1"/>
  <c r="X8" i="1" s="1"/>
  <c r="Y8" i="1" s="1"/>
  <c r="CQ8" i="1" s="1"/>
  <c r="W9" i="1"/>
  <c r="X9" i="1" s="1"/>
  <c r="W10" i="1"/>
  <c r="X10" i="1" s="1"/>
  <c r="W11" i="1"/>
  <c r="X11" i="1" s="1"/>
  <c r="W12" i="1"/>
  <c r="X12" i="1" s="1"/>
  <c r="Y12" i="1" s="1"/>
  <c r="CQ12" i="1" s="1"/>
  <c r="W13" i="1"/>
  <c r="X13" i="1" s="1"/>
  <c r="Y13" i="1" s="1"/>
  <c r="CQ13" i="1" s="1"/>
  <c r="W14" i="1"/>
  <c r="X14" i="1" s="1"/>
  <c r="W15" i="1"/>
  <c r="X15" i="1" s="1"/>
  <c r="Y15" i="1" s="1"/>
  <c r="CQ15" i="1" s="1"/>
  <c r="W16" i="1"/>
  <c r="X16" i="1" s="1"/>
  <c r="Y16" i="1" s="1"/>
  <c r="W17" i="1"/>
  <c r="X17" i="1" s="1"/>
  <c r="W5" i="1"/>
  <c r="X5" i="1" s="1"/>
  <c r="Y5" i="1" s="1"/>
  <c r="CQ5" i="1" s="1"/>
  <c r="S9" i="1"/>
  <c r="CI9" i="1" s="1"/>
  <c r="N6" i="1"/>
  <c r="O6" i="1" s="1"/>
  <c r="P6" i="1" s="1"/>
  <c r="CE6" i="1" s="1"/>
  <c r="CG6" i="1" s="1"/>
  <c r="CH6" i="1" s="1"/>
  <c r="N7" i="1"/>
  <c r="O7" i="1" s="1"/>
  <c r="P7" i="1" s="1"/>
  <c r="CE7" i="1" s="1"/>
  <c r="CG7" i="1" s="1"/>
  <c r="CH7" i="1" s="1"/>
  <c r="N8" i="1"/>
  <c r="O8" i="1" s="1"/>
  <c r="P8" i="1" s="1"/>
  <c r="CE8" i="1" s="1"/>
  <c r="N9" i="1"/>
  <c r="O9" i="1" s="1"/>
  <c r="P9" i="1" s="1"/>
  <c r="CE9" i="1" s="1"/>
  <c r="N10" i="1"/>
  <c r="O10" i="1" s="1"/>
  <c r="P10" i="1" s="1"/>
  <c r="CE10" i="1" s="1"/>
  <c r="N12" i="1"/>
  <c r="O12" i="1" s="1"/>
  <c r="P12" i="1" s="1"/>
  <c r="CE12" i="1" s="1"/>
  <c r="N13" i="1"/>
  <c r="O13" i="1" s="1"/>
  <c r="P13" i="1" s="1"/>
  <c r="CE13" i="1" s="1"/>
  <c r="N14" i="1"/>
  <c r="O14" i="1" s="1"/>
  <c r="P14" i="1" s="1"/>
  <c r="CE14" i="1" s="1"/>
  <c r="N16" i="1"/>
  <c r="O16" i="1" s="1"/>
  <c r="P16" i="1" s="1"/>
  <c r="CE16" i="1" s="1"/>
  <c r="N17" i="1"/>
  <c r="O17" i="1" s="1"/>
  <c r="P17" i="1" s="1"/>
  <c r="CE17" i="1" s="1"/>
  <c r="N5" i="1"/>
  <c r="O5" i="1" s="1"/>
  <c r="P5" i="1" s="1"/>
  <c r="M16" i="1"/>
  <c r="CA16" i="1" s="1"/>
  <c r="J11" i="1"/>
  <c r="G8" i="1"/>
  <c r="BS8" i="1" s="1"/>
  <c r="CC7" i="1" l="1"/>
  <c r="CD7" i="1" s="1"/>
  <c r="H10" i="5"/>
  <c r="BW10" i="1"/>
  <c r="H17" i="5"/>
  <c r="BW17" i="1"/>
  <c r="H9" i="5"/>
  <c r="K9" i="5" s="1"/>
  <c r="L9" i="5" s="1"/>
  <c r="BW9" i="1"/>
  <c r="I11" i="5"/>
  <c r="BX11" i="1"/>
  <c r="J12" i="5"/>
  <c r="BX12" i="4"/>
  <c r="J16" i="5"/>
  <c r="BX16" i="4"/>
  <c r="H16" i="5"/>
  <c r="K16" i="5" s="1"/>
  <c r="L16" i="5" s="1"/>
  <c r="BW16" i="1"/>
  <c r="H8" i="5"/>
  <c r="BW8" i="1"/>
  <c r="I10" i="5"/>
  <c r="BX10" i="1"/>
  <c r="J17" i="5"/>
  <c r="BX17" i="4"/>
  <c r="CO18" i="4"/>
  <c r="CP18" i="4" s="1"/>
  <c r="CW20" i="4"/>
  <c r="CX20" i="4" s="1"/>
  <c r="H15" i="5"/>
  <c r="BW15" i="1"/>
  <c r="H7" i="5"/>
  <c r="BW7" i="1"/>
  <c r="I17" i="5"/>
  <c r="BX17" i="1"/>
  <c r="I9" i="5"/>
  <c r="BX9" i="1"/>
  <c r="J13" i="5"/>
  <c r="BX13" i="4"/>
  <c r="J18" i="5"/>
  <c r="BX18" i="4"/>
  <c r="H14" i="5"/>
  <c r="BW14" i="1"/>
  <c r="H6" i="5"/>
  <c r="K6" i="5" s="1"/>
  <c r="L6" i="5" s="1"/>
  <c r="BW6" i="1"/>
  <c r="I16" i="5"/>
  <c r="BX16" i="1"/>
  <c r="I8" i="5"/>
  <c r="BX8" i="1"/>
  <c r="J19" i="5"/>
  <c r="BX19" i="4"/>
  <c r="I12" i="5"/>
  <c r="K12" i="5" s="1"/>
  <c r="L12" i="5" s="1"/>
  <c r="BX12" i="1"/>
  <c r="H11" i="5"/>
  <c r="BW11" i="1"/>
  <c r="BY11" i="1" s="1"/>
  <c r="BZ11" i="1" s="1"/>
  <c r="H13" i="5"/>
  <c r="BW13" i="1"/>
  <c r="I15" i="5"/>
  <c r="BX15" i="1"/>
  <c r="I7" i="5"/>
  <c r="K7" i="5" s="1"/>
  <c r="L7" i="5" s="1"/>
  <c r="BX7" i="1"/>
  <c r="J14" i="5"/>
  <c r="BX14" i="4"/>
  <c r="BY14" i="4" s="1"/>
  <c r="BZ14" i="4" s="1"/>
  <c r="J20" i="5"/>
  <c r="BX20" i="4"/>
  <c r="H12" i="5"/>
  <c r="BW12" i="1"/>
  <c r="I14" i="5"/>
  <c r="BX14" i="1"/>
  <c r="BY14" i="1" s="1"/>
  <c r="BZ14" i="1" s="1"/>
  <c r="I6" i="5"/>
  <c r="BX6" i="1"/>
  <c r="H5" i="5"/>
  <c r="BW5" i="1"/>
  <c r="CG12" i="1"/>
  <c r="CH12" i="1" s="1"/>
  <c r="I5" i="5"/>
  <c r="BX5" i="1"/>
  <c r="I13" i="5"/>
  <c r="BX13" i="1"/>
  <c r="J11" i="5"/>
  <c r="BX11" i="4"/>
  <c r="J15" i="5"/>
  <c r="BX15" i="4"/>
  <c r="D11" i="5"/>
  <c r="DA18" i="4"/>
  <c r="DB18" i="4" s="1"/>
  <c r="BU18" i="4"/>
  <c r="BV18" i="4" s="1"/>
  <c r="N17" i="4"/>
  <c r="O17" i="4" s="1"/>
  <c r="P17" i="4" s="1"/>
  <c r="CE17" i="4" s="1"/>
  <c r="CG17" i="4" s="1"/>
  <c r="CH17" i="4" s="1"/>
  <c r="BU20" i="4"/>
  <c r="BV20" i="4" s="1"/>
  <c r="CK18" i="4"/>
  <c r="CL18" i="4" s="1"/>
  <c r="CO20" i="4"/>
  <c r="CP20" i="4" s="1"/>
  <c r="Y20" i="5"/>
  <c r="BU19" i="4"/>
  <c r="BV19" i="4" s="1"/>
  <c r="CK17" i="4"/>
  <c r="CL17" i="4" s="1"/>
  <c r="CO19" i="4"/>
  <c r="CP19" i="4" s="1"/>
  <c r="CW19" i="4"/>
  <c r="CX19" i="4" s="1"/>
  <c r="CC20" i="4"/>
  <c r="CD20" i="4" s="1"/>
  <c r="CW18" i="4"/>
  <c r="CX18" i="4" s="1"/>
  <c r="DA20" i="4"/>
  <c r="DB20" i="4" s="1"/>
  <c r="CC19" i="4"/>
  <c r="CD19" i="4" s="1"/>
  <c r="DA19" i="4"/>
  <c r="DB19" i="4" s="1"/>
  <c r="AN12" i="5"/>
  <c r="CK20" i="4"/>
  <c r="CL20" i="4" s="1"/>
  <c r="DI14" i="4"/>
  <c r="DJ14" i="4" s="1"/>
  <c r="CK19" i="4"/>
  <c r="CL19" i="4" s="1"/>
  <c r="DA17" i="4"/>
  <c r="DB17" i="4" s="1"/>
  <c r="N14" i="4"/>
  <c r="O14" i="4" s="1"/>
  <c r="P14" i="4" s="1"/>
  <c r="CE14" i="4" s="1"/>
  <c r="I19" i="4"/>
  <c r="J19" i="4" s="1"/>
  <c r="BW19" i="4" s="1"/>
  <c r="BY19" i="4"/>
  <c r="BZ19" i="4" s="1"/>
  <c r="I18" i="4"/>
  <c r="J18" i="4" s="1"/>
  <c r="BW18" i="4" s="1"/>
  <c r="BY18" i="4" s="1"/>
  <c r="BZ18" i="4" s="1"/>
  <c r="I20" i="4"/>
  <c r="J20" i="4" s="1"/>
  <c r="BW20" i="4" s="1"/>
  <c r="BY20" i="4" s="1"/>
  <c r="BZ20" i="4" s="1"/>
  <c r="DA14" i="1"/>
  <c r="DB14" i="1" s="1"/>
  <c r="DA15" i="1"/>
  <c r="DB15" i="1" s="1"/>
  <c r="AR14" i="5"/>
  <c r="CO9" i="1"/>
  <c r="CP9" i="1" s="1"/>
  <c r="BC12" i="5"/>
  <c r="AS12" i="5"/>
  <c r="CV15" i="4"/>
  <c r="CW15" i="4" s="1"/>
  <c r="CX15" i="4" s="1"/>
  <c r="AN18" i="5"/>
  <c r="CO16" i="4"/>
  <c r="CP16" i="4" s="1"/>
  <c r="AD13" i="5"/>
  <c r="CO13" i="4"/>
  <c r="CP13" i="4" s="1"/>
  <c r="CK16" i="4"/>
  <c r="CL16" i="4" s="1"/>
  <c r="CC13" i="4"/>
  <c r="CD13" i="4" s="1"/>
  <c r="O16" i="5"/>
  <c r="T13" i="5"/>
  <c r="BU16" i="4"/>
  <c r="BV16" i="4" s="1"/>
  <c r="DA10" i="1"/>
  <c r="DB10" i="1" s="1"/>
  <c r="AR9" i="5"/>
  <c r="DA11" i="1"/>
  <c r="DB11" i="1" s="1"/>
  <c r="CW9" i="1"/>
  <c r="CX9" i="1" s="1"/>
  <c r="CW17" i="1"/>
  <c r="CX17" i="1" s="1"/>
  <c r="CW11" i="1"/>
  <c r="CX11" i="1" s="1"/>
  <c r="CW16" i="1"/>
  <c r="CX16" i="1" s="1"/>
  <c r="AM10" i="5"/>
  <c r="CV15" i="1"/>
  <c r="AM15" i="5"/>
  <c r="CW5" i="1"/>
  <c r="CW15" i="1"/>
  <c r="CX15" i="1" s="1"/>
  <c r="W18" i="4"/>
  <c r="X18" i="4" s="1"/>
  <c r="Y18" i="4" s="1"/>
  <c r="CQ18" i="4" s="1"/>
  <c r="CS18" i="4" s="1"/>
  <c r="CT18" i="4" s="1"/>
  <c r="X19" i="5"/>
  <c r="CK10" i="1"/>
  <c r="CL10" i="1" s="1"/>
  <c r="CK9" i="1"/>
  <c r="CL9" i="1" s="1"/>
  <c r="X11" i="5"/>
  <c r="CG16" i="1"/>
  <c r="CH16" i="1" s="1"/>
  <c r="CC16" i="1"/>
  <c r="CD16" i="1" s="1"/>
  <c r="CC8" i="1"/>
  <c r="CD8" i="1" s="1"/>
  <c r="CS12" i="1"/>
  <c r="CT12" i="1" s="1"/>
  <c r="S12" i="5"/>
  <c r="AH6" i="5"/>
  <c r="CS15" i="1"/>
  <c r="CT15" i="1" s="1"/>
  <c r="CS13" i="1"/>
  <c r="CT13" i="1" s="1"/>
  <c r="D7" i="5"/>
  <c r="D18" i="5"/>
  <c r="AQ12" i="5"/>
  <c r="AL18" i="5"/>
  <c r="W14" i="5"/>
  <c r="R10" i="5"/>
  <c r="O10" i="5"/>
  <c r="O6" i="5"/>
  <c r="AI7" i="5"/>
  <c r="E7" i="5"/>
  <c r="CR16" i="4"/>
  <c r="AI16" i="5"/>
  <c r="CF15" i="4"/>
  <c r="AD18" i="5"/>
  <c r="AI19" i="5"/>
  <c r="CR11" i="4"/>
  <c r="AI11" i="5"/>
  <c r="CB12" i="4"/>
  <c r="CC12" i="4" s="1"/>
  <c r="O12" i="5"/>
  <c r="CJ15" i="4"/>
  <c r="CK15" i="4" s="1"/>
  <c r="CL15" i="4" s="1"/>
  <c r="Y15" i="5"/>
  <c r="CV14" i="4"/>
  <c r="CW14" i="4" s="1"/>
  <c r="CX14" i="4" s="1"/>
  <c r="AN14" i="5"/>
  <c r="BT11" i="4"/>
  <c r="BU11" i="4" s="1"/>
  <c r="E11" i="5"/>
  <c r="CV11" i="4"/>
  <c r="CW11" i="4" s="1"/>
  <c r="AN11" i="5"/>
  <c r="CN14" i="4"/>
  <c r="AD14" i="5"/>
  <c r="BC8" i="5"/>
  <c r="AN10" i="5"/>
  <c r="AS13" i="5"/>
  <c r="CV13" i="4"/>
  <c r="CW13" i="4" s="1"/>
  <c r="CX13" i="4" s="1"/>
  <c r="T5" i="5"/>
  <c r="E17" i="5"/>
  <c r="E10" i="5"/>
  <c r="O7" i="5"/>
  <c r="T20" i="5"/>
  <c r="T12" i="5"/>
  <c r="T6" i="5"/>
  <c r="Y19" i="5"/>
  <c r="Y13" i="5"/>
  <c r="Y6" i="5"/>
  <c r="AD20" i="5"/>
  <c r="AD12" i="5"/>
  <c r="AI5" i="5"/>
  <c r="AS18" i="5"/>
  <c r="BC11" i="5"/>
  <c r="CK12" i="4"/>
  <c r="CL12" i="4" s="1"/>
  <c r="AI12" i="5"/>
  <c r="DI15" i="4"/>
  <c r="DJ15" i="4" s="1"/>
  <c r="Y5" i="5"/>
  <c r="E16" i="5"/>
  <c r="O14" i="5"/>
  <c r="T19" i="5"/>
  <c r="Y12" i="5"/>
  <c r="AD19" i="5"/>
  <c r="AI18" i="5"/>
  <c r="AI10" i="5"/>
  <c r="AN17" i="5"/>
  <c r="AS17" i="5"/>
  <c r="AS11" i="5"/>
  <c r="N11" i="4"/>
  <c r="O11" i="4" s="1"/>
  <c r="P11" i="4" s="1"/>
  <c r="CE11" i="4" s="1"/>
  <c r="CG11" i="4" s="1"/>
  <c r="AD5" i="5"/>
  <c r="E15" i="5"/>
  <c r="E8" i="5"/>
  <c r="O13" i="5"/>
  <c r="T18" i="5"/>
  <c r="Y18" i="5"/>
  <c r="Y11" i="5"/>
  <c r="AD11" i="5"/>
  <c r="AI17" i="5"/>
  <c r="AI9" i="5"/>
  <c r="AN16" i="5"/>
  <c r="AS16" i="5"/>
  <c r="AS10" i="5"/>
  <c r="N18" i="4"/>
  <c r="O18" i="4" s="1"/>
  <c r="P18" i="4" s="1"/>
  <c r="CE18" i="4" s="1"/>
  <c r="CG18" i="4" s="1"/>
  <c r="CH18" i="4" s="1"/>
  <c r="AI20" i="5"/>
  <c r="AN5" i="5"/>
  <c r="E14" i="5"/>
  <c r="O20" i="5"/>
  <c r="T17" i="5"/>
  <c r="T10" i="5"/>
  <c r="Y17" i="5"/>
  <c r="AD17" i="5"/>
  <c r="AD10" i="5"/>
  <c r="AI8" i="5"/>
  <c r="AN9" i="5"/>
  <c r="AS15" i="5"/>
  <c r="AS9" i="5"/>
  <c r="CC17" i="4"/>
  <c r="CD17" i="4" s="1"/>
  <c r="I13" i="4"/>
  <c r="J13" i="4" s="1"/>
  <c r="BW13" i="4" s="1"/>
  <c r="BY13" i="4" s="1"/>
  <c r="BZ13" i="4" s="1"/>
  <c r="DA16" i="4"/>
  <c r="DB16" i="4" s="1"/>
  <c r="E5" i="5"/>
  <c r="F5" i="5" s="1"/>
  <c r="E20" i="5"/>
  <c r="E13" i="5"/>
  <c r="O19" i="5"/>
  <c r="T16" i="5"/>
  <c r="Y16" i="5"/>
  <c r="Y10" i="5"/>
  <c r="AD16" i="5"/>
  <c r="AD9" i="5"/>
  <c r="AI15" i="5"/>
  <c r="AN8" i="5"/>
  <c r="AS14" i="5"/>
  <c r="BC15" i="5"/>
  <c r="CW16" i="4"/>
  <c r="CX16" i="4" s="1"/>
  <c r="E19" i="5"/>
  <c r="E12" i="5"/>
  <c r="E6" i="5"/>
  <c r="O18" i="5"/>
  <c r="T9" i="5"/>
  <c r="Y9" i="5"/>
  <c r="AD15" i="5"/>
  <c r="AD8" i="5"/>
  <c r="AI14" i="5"/>
  <c r="AI6" i="5"/>
  <c r="AN20" i="5"/>
  <c r="AN7" i="5"/>
  <c r="AS20" i="5"/>
  <c r="AS8" i="5"/>
  <c r="BC14" i="5"/>
  <c r="BU15" i="4"/>
  <c r="BV15" i="4" s="1"/>
  <c r="N13" i="4"/>
  <c r="O13" i="4" s="1"/>
  <c r="P13" i="4" s="1"/>
  <c r="CE13" i="4" s="1"/>
  <c r="CG13" i="4" s="1"/>
  <c r="CH13" i="4" s="1"/>
  <c r="CO17" i="4"/>
  <c r="CP17" i="4" s="1"/>
  <c r="E18" i="5"/>
  <c r="O17" i="5"/>
  <c r="O9" i="5"/>
  <c r="T14" i="5"/>
  <c r="T8" i="5"/>
  <c r="Y14" i="5"/>
  <c r="Y8" i="5"/>
  <c r="AD7" i="5"/>
  <c r="AI13" i="5"/>
  <c r="AN19" i="5"/>
  <c r="AN6" i="5"/>
  <c r="AS19" i="5"/>
  <c r="BC13" i="5"/>
  <c r="W14" i="4"/>
  <c r="X14" i="4" s="1"/>
  <c r="Y14" i="4" s="1"/>
  <c r="CQ14" i="4" s="1"/>
  <c r="CS14" i="4" s="1"/>
  <c r="CT14" i="4" s="1"/>
  <c r="CV8" i="1"/>
  <c r="CW8" i="1" s="1"/>
  <c r="CX8" i="1" s="1"/>
  <c r="AM8" i="5"/>
  <c r="CF8" i="1"/>
  <c r="CG8" i="1" s="1"/>
  <c r="CH8" i="1" s="1"/>
  <c r="S8" i="5"/>
  <c r="AR17" i="5"/>
  <c r="CV7" i="1"/>
  <c r="CW7" i="1" s="1"/>
  <c r="CX7" i="1" s="1"/>
  <c r="AM7" i="5"/>
  <c r="CZ8" i="1"/>
  <c r="AR8" i="5"/>
  <c r="N19" i="5"/>
  <c r="CF13" i="1"/>
  <c r="CG13" i="1" s="1"/>
  <c r="CH13" i="1" s="1"/>
  <c r="S13" i="5"/>
  <c r="AC20" i="5"/>
  <c r="AB16" i="5"/>
  <c r="CV12" i="1"/>
  <c r="CW12" i="1" s="1"/>
  <c r="CX12" i="1" s="1"/>
  <c r="AM12" i="5"/>
  <c r="CQ16" i="1"/>
  <c r="CS16" i="1" s="1"/>
  <c r="CT16" i="1" s="1"/>
  <c r="AG16" i="5"/>
  <c r="CM8" i="1"/>
  <c r="CO8" i="1" s="1"/>
  <c r="CP8" i="1" s="1"/>
  <c r="AB8" i="5"/>
  <c r="W16" i="5"/>
  <c r="CI8" i="1"/>
  <c r="CK8" i="1" s="1"/>
  <c r="CL8" i="1" s="1"/>
  <c r="W8" i="5"/>
  <c r="AB15" i="5"/>
  <c r="AB7" i="5"/>
  <c r="CB17" i="1"/>
  <c r="CC17" i="1" s="1"/>
  <c r="CD17" i="1" s="1"/>
  <c r="N17" i="5"/>
  <c r="AH19" i="5"/>
  <c r="CZ12" i="1"/>
  <c r="DA12" i="1" s="1"/>
  <c r="DB12" i="1" s="1"/>
  <c r="AR12" i="5"/>
  <c r="CA6" i="1"/>
  <c r="CC6" i="1" s="1"/>
  <c r="CD6" i="1" s="1"/>
  <c r="M6" i="5"/>
  <c r="S18" i="5"/>
  <c r="CF10" i="1"/>
  <c r="CG10" i="1" s="1"/>
  <c r="CH10" i="1" s="1"/>
  <c r="S10" i="5"/>
  <c r="CE5" i="1"/>
  <c r="CG5" i="1" s="1"/>
  <c r="CH5" i="1" s="1"/>
  <c r="R5" i="5"/>
  <c r="BT13" i="1"/>
  <c r="D13" i="5"/>
  <c r="AR18" i="5"/>
  <c r="DH13" i="1"/>
  <c r="BB13" i="5"/>
  <c r="S20" i="5"/>
  <c r="AH14" i="5"/>
  <c r="CG14" i="1"/>
  <c r="CH14" i="1" s="1"/>
  <c r="DI12" i="1"/>
  <c r="DJ12" i="1" s="1"/>
  <c r="W5" i="5"/>
  <c r="C18" i="5"/>
  <c r="D14" i="5"/>
  <c r="M19" i="5"/>
  <c r="N16" i="5"/>
  <c r="N8" i="5"/>
  <c r="R20" i="5"/>
  <c r="S17" i="5"/>
  <c r="R12" i="5"/>
  <c r="S7" i="5"/>
  <c r="W19" i="5"/>
  <c r="X16" i="5"/>
  <c r="W11" i="5"/>
  <c r="X8" i="5"/>
  <c r="AB20" i="5"/>
  <c r="AC17" i="5"/>
  <c r="AB12" i="5"/>
  <c r="AC9" i="5"/>
  <c r="AH11" i="5"/>
  <c r="AM20" i="5"/>
  <c r="AL15" i="5"/>
  <c r="AO15" i="5" s="1"/>
  <c r="AP15" i="5" s="1"/>
  <c r="AL10" i="5"/>
  <c r="AQ19" i="5"/>
  <c r="AR16" i="5"/>
  <c r="AQ14" i="5"/>
  <c r="AQ9" i="5"/>
  <c r="BB15" i="5"/>
  <c r="DI11" i="1"/>
  <c r="DJ11" i="1" s="1"/>
  <c r="CR8" i="1"/>
  <c r="CS8" i="1" s="1"/>
  <c r="CT8" i="1" s="1"/>
  <c r="BY17" i="4"/>
  <c r="BZ17" i="4" s="1"/>
  <c r="AB5" i="5"/>
  <c r="AM5" i="5"/>
  <c r="D10" i="5"/>
  <c r="D6" i="5"/>
  <c r="M16" i="5"/>
  <c r="N13" i="5"/>
  <c r="M8" i="5"/>
  <c r="R17" i="5"/>
  <c r="S14" i="5"/>
  <c r="S9" i="5"/>
  <c r="R7" i="5"/>
  <c r="X13" i="5"/>
  <c r="AB17" i="5"/>
  <c r="AC14" i="5"/>
  <c r="AB9" i="5"/>
  <c r="AC6" i="5"/>
  <c r="AH16" i="5"/>
  <c r="AL20" i="5"/>
  <c r="AM17" i="5"/>
  <c r="AL12" i="5"/>
  <c r="AL7" i="5"/>
  <c r="AQ16" i="5"/>
  <c r="AR11" i="5"/>
  <c r="BA15" i="5"/>
  <c r="BB12" i="5"/>
  <c r="M14" i="5"/>
  <c r="L11" i="4"/>
  <c r="M11" i="4" s="1"/>
  <c r="W17" i="4"/>
  <c r="X17" i="4" s="1"/>
  <c r="Y17" i="4" s="1"/>
  <c r="CQ17" i="4" s="1"/>
  <c r="CS17" i="4" s="1"/>
  <c r="CT17" i="4" s="1"/>
  <c r="AL5" i="5"/>
  <c r="D17" i="5"/>
  <c r="N18" i="5"/>
  <c r="M13" i="5"/>
  <c r="N10" i="5"/>
  <c r="S19" i="5"/>
  <c r="R14" i="5"/>
  <c r="R9" i="5"/>
  <c r="X18" i="5"/>
  <c r="W13" i="5"/>
  <c r="X10" i="5"/>
  <c r="AB14" i="5"/>
  <c r="AC11" i="5"/>
  <c r="AB6" i="5"/>
  <c r="AH13" i="5"/>
  <c r="AG8" i="5"/>
  <c r="AL17" i="5"/>
  <c r="AM14" i="5"/>
  <c r="AM9" i="5"/>
  <c r="AQ11" i="5"/>
  <c r="BA12" i="5"/>
  <c r="DG13" i="1"/>
  <c r="D20" i="5"/>
  <c r="D9" i="5"/>
  <c r="M18" i="5"/>
  <c r="M10" i="5"/>
  <c r="N7" i="5"/>
  <c r="R19" i="5"/>
  <c r="S16" i="5"/>
  <c r="S6" i="5"/>
  <c r="W18" i="5"/>
  <c r="X15" i="5"/>
  <c r="W10" i="5"/>
  <c r="X7" i="5"/>
  <c r="AB19" i="5"/>
  <c r="AC16" i="5"/>
  <c r="AB11" i="5"/>
  <c r="AC8" i="5"/>
  <c r="AH18" i="5"/>
  <c r="AG13" i="5"/>
  <c r="AH10" i="5"/>
  <c r="AM19" i="5"/>
  <c r="AL14" i="5"/>
  <c r="AL9" i="5"/>
  <c r="AM6" i="5"/>
  <c r="AQ18" i="5"/>
  <c r="AR13" i="5"/>
  <c r="AQ8" i="5"/>
  <c r="BB14" i="5"/>
  <c r="CO10" i="1"/>
  <c r="CP10" i="1" s="1"/>
  <c r="D16" i="5"/>
  <c r="D12" i="5"/>
  <c r="N20" i="5"/>
  <c r="N12" i="5"/>
  <c r="M7" i="5"/>
  <c r="R16" i="5"/>
  <c r="R6" i="5"/>
  <c r="X20" i="5"/>
  <c r="W15" i="5"/>
  <c r="X12" i="5"/>
  <c r="W7" i="5"/>
  <c r="AC13" i="5"/>
  <c r="AH5" i="5"/>
  <c r="AH15" i="5"/>
  <c r="AH7" i="5"/>
  <c r="AM16" i="5"/>
  <c r="AM11" i="5"/>
  <c r="AL6" i="5"/>
  <c r="AR20" i="5"/>
  <c r="AR15" i="5"/>
  <c r="AQ13" i="5"/>
  <c r="AR10" i="5"/>
  <c r="BA14" i="5"/>
  <c r="BB11" i="5"/>
  <c r="BA8" i="5"/>
  <c r="CG9" i="1"/>
  <c r="CH9" i="1" s="1"/>
  <c r="CC10" i="1"/>
  <c r="CD10" i="1" s="1"/>
  <c r="N5" i="5"/>
  <c r="D19" i="5"/>
  <c r="C12" i="5"/>
  <c r="D8" i="5"/>
  <c r="M12" i="5"/>
  <c r="N9" i="5"/>
  <c r="R13" i="5"/>
  <c r="W20" i="5"/>
  <c r="X17" i="5"/>
  <c r="X9" i="5"/>
  <c r="AC18" i="5"/>
  <c r="AB13" i="5"/>
  <c r="AC10" i="5"/>
  <c r="AG5" i="5"/>
  <c r="AG15" i="5"/>
  <c r="AH12" i="5"/>
  <c r="AG7" i="5"/>
  <c r="AL16" i="5"/>
  <c r="AM13" i="5"/>
  <c r="AL11" i="5"/>
  <c r="AQ20" i="5"/>
  <c r="AQ15" i="5"/>
  <c r="AQ10" i="5"/>
  <c r="BA11" i="5"/>
  <c r="BY5" i="1"/>
  <c r="BZ5" i="1" s="1"/>
  <c r="BY17" i="1"/>
  <c r="BZ17" i="1" s="1"/>
  <c r="BY13" i="1"/>
  <c r="BZ13" i="1" s="1"/>
  <c r="BY9" i="1"/>
  <c r="BZ9" i="1" s="1"/>
  <c r="DH8" i="1"/>
  <c r="DI8" i="1" s="1"/>
  <c r="DJ8" i="1" s="1"/>
  <c r="M5" i="5"/>
  <c r="S5" i="5"/>
  <c r="D15" i="5"/>
  <c r="M17" i="5"/>
  <c r="N14" i="5"/>
  <c r="M9" i="5"/>
  <c r="N6" i="5"/>
  <c r="R18" i="5"/>
  <c r="R8" i="5"/>
  <c r="W17" i="5"/>
  <c r="X14" i="5"/>
  <c r="W9" i="5"/>
  <c r="X6" i="5"/>
  <c r="AB18" i="5"/>
  <c r="AC15" i="5"/>
  <c r="AB10" i="5"/>
  <c r="AC7" i="5"/>
  <c r="AG20" i="5"/>
  <c r="AH17" i="5"/>
  <c r="AG12" i="5"/>
  <c r="AH9" i="5"/>
  <c r="AM18" i="5"/>
  <c r="AL13" i="5"/>
  <c r="AL8" i="5"/>
  <c r="AQ17" i="5"/>
  <c r="C20" i="5"/>
  <c r="C19" i="5"/>
  <c r="BS17" i="1"/>
  <c r="BU17" i="1" s="1"/>
  <c r="C17" i="5"/>
  <c r="C9" i="5"/>
  <c r="C14" i="5"/>
  <c r="C6" i="5"/>
  <c r="C11" i="5"/>
  <c r="F11" i="5" s="1"/>
  <c r="G11" i="5" s="1"/>
  <c r="C16" i="5"/>
  <c r="C8" i="5"/>
  <c r="C13" i="5"/>
  <c r="C10" i="5"/>
  <c r="C15" i="5"/>
  <c r="C7" i="5"/>
  <c r="I16" i="4"/>
  <c r="J16" i="4" s="1"/>
  <c r="BW16" i="4" s="1"/>
  <c r="BY16" i="4" s="1"/>
  <c r="BZ16" i="4" s="1"/>
  <c r="K15" i="5"/>
  <c r="L15" i="5" s="1"/>
  <c r="L18" i="4"/>
  <c r="M18" i="4" s="1"/>
  <c r="CA18" i="4" s="1"/>
  <c r="CC18" i="4" s="1"/>
  <c r="CD18" i="4" s="1"/>
  <c r="N16" i="4"/>
  <c r="O16" i="4" s="1"/>
  <c r="P16" i="4" s="1"/>
  <c r="CE16" i="4" s="1"/>
  <c r="CG16" i="4" s="1"/>
  <c r="CH16" i="4" s="1"/>
  <c r="K8" i="5"/>
  <c r="L8" i="5" s="1"/>
  <c r="U14" i="4"/>
  <c r="V14" i="4" s="1"/>
  <c r="CM14" i="4" s="1"/>
  <c r="W16" i="4"/>
  <c r="X16" i="4" s="1"/>
  <c r="Y16" i="4" s="1"/>
  <c r="CQ16" i="4" s="1"/>
  <c r="W15" i="4"/>
  <c r="X15" i="4" s="1"/>
  <c r="Y15" i="4" s="1"/>
  <c r="CQ15" i="4" s="1"/>
  <c r="CS15" i="4" s="1"/>
  <c r="CT15" i="4" s="1"/>
  <c r="K20" i="5"/>
  <c r="L20" i="5" s="1"/>
  <c r="N15" i="4"/>
  <c r="O15" i="4" s="1"/>
  <c r="P15" i="4" s="1"/>
  <c r="CE15" i="4" s="1"/>
  <c r="K5" i="5"/>
  <c r="K19" i="5"/>
  <c r="L19" i="5" s="1"/>
  <c r="I15" i="4"/>
  <c r="J15" i="4" s="1"/>
  <c r="BW15" i="4" s="1"/>
  <c r="BY15" i="4" s="1"/>
  <c r="BZ15" i="4" s="1"/>
  <c r="K18" i="5"/>
  <c r="L18" i="5" s="1"/>
  <c r="K10" i="5"/>
  <c r="L10" i="5" s="1"/>
  <c r="K17" i="5"/>
  <c r="L17" i="5" s="1"/>
  <c r="N20" i="4"/>
  <c r="O20" i="4" s="1"/>
  <c r="P20" i="4" s="1"/>
  <c r="CE20" i="4" s="1"/>
  <c r="CG20" i="4" s="1"/>
  <c r="CH20" i="4" s="1"/>
  <c r="CW17" i="4"/>
  <c r="CX17" i="4" s="1"/>
  <c r="W11" i="4"/>
  <c r="X11" i="4" s="1"/>
  <c r="Y11" i="4" s="1"/>
  <c r="CQ11" i="4" s="1"/>
  <c r="W13" i="4"/>
  <c r="X13" i="4" s="1"/>
  <c r="Y13" i="4" s="1"/>
  <c r="CQ13" i="4" s="1"/>
  <c r="CS13" i="4" s="1"/>
  <c r="CT13" i="4" s="1"/>
  <c r="N12" i="4"/>
  <c r="O12" i="4" s="1"/>
  <c r="P12" i="4" s="1"/>
  <c r="CE12" i="4" s="1"/>
  <c r="CG12" i="4" s="1"/>
  <c r="CH12" i="4" s="1"/>
  <c r="I11" i="4"/>
  <c r="J11" i="4" s="1"/>
  <c r="BW11" i="4" s="1"/>
  <c r="BY11" i="4" s="1"/>
  <c r="N19" i="4"/>
  <c r="O19" i="4" s="1"/>
  <c r="P19" i="4" s="1"/>
  <c r="CE19" i="4" s="1"/>
  <c r="CG19" i="4" s="1"/>
  <c r="CH19" i="4" s="1"/>
  <c r="W19" i="4"/>
  <c r="X19" i="4" s="1"/>
  <c r="Y19" i="4" s="1"/>
  <c r="CQ19" i="4" s="1"/>
  <c r="CS19" i="4" s="1"/>
  <c r="CT19" i="4" s="1"/>
  <c r="I12" i="4"/>
  <c r="J12" i="4" s="1"/>
  <c r="BW12" i="4" s="1"/>
  <c r="BY12" i="4" s="1"/>
  <c r="BZ12" i="4" s="1"/>
  <c r="W12" i="4"/>
  <c r="X12" i="4" s="1"/>
  <c r="Y12" i="4" s="1"/>
  <c r="CQ12" i="4" s="1"/>
  <c r="CS12" i="4" s="1"/>
  <c r="CT12" i="4" s="1"/>
  <c r="W20" i="4"/>
  <c r="X20" i="4" s="1"/>
  <c r="Y20" i="4" s="1"/>
  <c r="CQ20" i="4" s="1"/>
  <c r="CS20" i="4" s="1"/>
  <c r="CT20" i="4" s="1"/>
  <c r="DI12" i="4"/>
  <c r="DJ12" i="4" s="1"/>
  <c r="CC14" i="4"/>
  <c r="CD14" i="4" s="1"/>
  <c r="DI13" i="4"/>
  <c r="DJ13" i="4" s="1"/>
  <c r="CO15" i="4"/>
  <c r="CP15" i="4" s="1"/>
  <c r="DI11" i="4"/>
  <c r="DJ11" i="4" s="1"/>
  <c r="BU12" i="4"/>
  <c r="BV12" i="4" s="1"/>
  <c r="CK13" i="4"/>
  <c r="CL13" i="4" s="1"/>
  <c r="CO12" i="4"/>
  <c r="CP12" i="4" s="1"/>
  <c r="CC16" i="4"/>
  <c r="CD16" i="4" s="1"/>
  <c r="CW12" i="4"/>
  <c r="CX12" i="4" s="1"/>
  <c r="CO11" i="4"/>
  <c r="BU13" i="4"/>
  <c r="DA15" i="4"/>
  <c r="DB15" i="4" s="1"/>
  <c r="DA12" i="4"/>
  <c r="DB12" i="4" s="1"/>
  <c r="BU17" i="4"/>
  <c r="BV17" i="4" s="1"/>
  <c r="CS5" i="1"/>
  <c r="CT5" i="1" s="1"/>
  <c r="CC9" i="1"/>
  <c r="CD9" i="1" s="1"/>
  <c r="CW13" i="1"/>
  <c r="CX13" i="1" s="1"/>
  <c r="BY10" i="1"/>
  <c r="BZ10" i="1" s="1"/>
  <c r="CG17" i="1"/>
  <c r="CH17" i="1" s="1"/>
  <c r="DI14" i="1"/>
  <c r="DJ14" i="1" s="1"/>
  <c r="DA8" i="1"/>
  <c r="DB8" i="1" s="1"/>
  <c r="CW10" i="1"/>
  <c r="CX10" i="1" s="1"/>
  <c r="BT5" i="1"/>
  <c r="BS5" i="1"/>
  <c r="DA9" i="1"/>
  <c r="DB9" i="1" s="1"/>
  <c r="CW14" i="1"/>
  <c r="CX14" i="1" s="1"/>
  <c r="CW6" i="1"/>
  <c r="CX6" i="1" s="1"/>
  <c r="CG14" i="4"/>
  <c r="CH14" i="4" s="1"/>
  <c r="DA14" i="4"/>
  <c r="DB14" i="4" s="1"/>
  <c r="CK11" i="4"/>
  <c r="CK14" i="4"/>
  <c r="CL14" i="4" s="1"/>
  <c r="BU14" i="4"/>
  <c r="DA11" i="4"/>
  <c r="DB11" i="4" s="1"/>
  <c r="BU8" i="1"/>
  <c r="BU16" i="1"/>
  <c r="BU9" i="1"/>
  <c r="BU15" i="1"/>
  <c r="BU14" i="1"/>
  <c r="BU11" i="1"/>
  <c r="BU10" i="1"/>
  <c r="BU6" i="1"/>
  <c r="BU5" i="1"/>
  <c r="BU7" i="1"/>
  <c r="BU13" i="1"/>
  <c r="BU12" i="1"/>
  <c r="Y17" i="1"/>
  <c r="X6" i="1"/>
  <c r="Y6" i="1" s="1"/>
  <c r="Y9" i="1"/>
  <c r="Y14" i="1"/>
  <c r="Y11" i="1"/>
  <c r="Y10" i="1"/>
  <c r="K14" i="5" l="1"/>
  <c r="L14" i="5" s="1"/>
  <c r="AO12" i="5"/>
  <c r="AP12" i="5" s="1"/>
  <c r="K13" i="5"/>
  <c r="L13" i="5" s="1"/>
  <c r="K11" i="5"/>
  <c r="L11" i="5" s="1"/>
  <c r="BY6" i="1"/>
  <c r="BZ6" i="1" s="1"/>
  <c r="BY15" i="1"/>
  <c r="BZ15" i="1" s="1"/>
  <c r="BY8" i="1"/>
  <c r="BZ8" i="1" s="1"/>
  <c r="CX5" i="1"/>
  <c r="BY16" i="1"/>
  <c r="BZ16" i="1" s="1"/>
  <c r="BY12" i="1"/>
  <c r="BZ12" i="1" s="1"/>
  <c r="Z19" i="5"/>
  <c r="AA19" i="5" s="1"/>
  <c r="DO20" i="4"/>
  <c r="BY7" i="1"/>
  <c r="BZ7" i="1" s="1"/>
  <c r="CG15" i="4"/>
  <c r="CH15" i="4" s="1"/>
  <c r="P6" i="5"/>
  <c r="Q6" i="5" s="1"/>
  <c r="P16" i="5"/>
  <c r="Q16" i="5" s="1"/>
  <c r="AT12" i="5"/>
  <c r="AU12" i="5" s="1"/>
  <c r="CP11" i="4"/>
  <c r="CD12" i="4"/>
  <c r="P7" i="5"/>
  <c r="Q7" i="5" s="1"/>
  <c r="Z6" i="5"/>
  <c r="AA6" i="5" s="1"/>
  <c r="AT18" i="5"/>
  <c r="AU18" i="5" s="1"/>
  <c r="DO18" i="4"/>
  <c r="DO19" i="4"/>
  <c r="DN20" i="4"/>
  <c r="DN18" i="4"/>
  <c r="DN19" i="4"/>
  <c r="AT16" i="5"/>
  <c r="AU16" i="5" s="1"/>
  <c r="P20" i="5"/>
  <c r="Q20" i="5" s="1"/>
  <c r="AE6" i="5"/>
  <c r="AF6" i="5" s="1"/>
  <c r="Z20" i="5"/>
  <c r="AA20" i="5" s="1"/>
  <c r="Z16" i="5"/>
  <c r="AA16" i="5" s="1"/>
  <c r="CX11" i="4"/>
  <c r="AO18" i="5"/>
  <c r="AP18" i="5" s="1"/>
  <c r="AO19" i="5"/>
  <c r="AP19" i="5" s="1"/>
  <c r="CO14" i="4"/>
  <c r="CP14" i="4" s="1"/>
  <c r="CS11" i="4"/>
  <c r="CS16" i="4"/>
  <c r="CT16" i="4" s="1"/>
  <c r="BZ11" i="4"/>
  <c r="CH11" i="4"/>
  <c r="G5" i="5"/>
  <c r="F6" i="5"/>
  <c r="G6" i="5" s="1"/>
  <c r="L5" i="5"/>
  <c r="CL11" i="4"/>
  <c r="Z13" i="5"/>
  <c r="AA13" i="5" s="1"/>
  <c r="AT19" i="5"/>
  <c r="AU19" i="5" s="1"/>
  <c r="U10" i="5"/>
  <c r="V10" i="5" s="1"/>
  <c r="BD8" i="5"/>
  <c r="BE8" i="5" s="1"/>
  <c r="AT8" i="5"/>
  <c r="AU8" i="5" s="1"/>
  <c r="U8" i="5"/>
  <c r="V8" i="5" s="1"/>
  <c r="F17" i="5"/>
  <c r="G17" i="5" s="1"/>
  <c r="BD14" i="5"/>
  <c r="BE14" i="5" s="1"/>
  <c r="AO16" i="5"/>
  <c r="AP16" i="5" s="1"/>
  <c r="U12" i="5"/>
  <c r="V12" i="5" s="1"/>
  <c r="F18" i="5"/>
  <c r="G18" i="5" s="1"/>
  <c r="Z14" i="5"/>
  <c r="AA14" i="5" s="1"/>
  <c r="AE17" i="5"/>
  <c r="AF17" i="5" s="1"/>
  <c r="AE19" i="5"/>
  <c r="AF19" i="5" s="1"/>
  <c r="P12" i="5"/>
  <c r="Q12" i="5" s="1"/>
  <c r="Z8" i="5"/>
  <c r="AA8" i="5" s="1"/>
  <c r="AE12" i="5"/>
  <c r="AF12" i="5" s="1"/>
  <c r="AJ20" i="5"/>
  <c r="AK20" i="5" s="1"/>
  <c r="Z12" i="5"/>
  <c r="AA12" i="5" s="1"/>
  <c r="AE9" i="5"/>
  <c r="AF9" i="5" s="1"/>
  <c r="P10" i="5"/>
  <c r="Q10" i="5" s="1"/>
  <c r="F20" i="5"/>
  <c r="G20" i="5" s="1"/>
  <c r="AO17" i="5"/>
  <c r="AP17" i="5" s="1"/>
  <c r="Z11" i="5"/>
  <c r="AE11" i="5"/>
  <c r="AF11" i="5" s="1"/>
  <c r="P5" i="5"/>
  <c r="Q5" i="5" s="1"/>
  <c r="AO6" i="5"/>
  <c r="AP6" i="5" s="1"/>
  <c r="U20" i="5"/>
  <c r="V20" i="5" s="1"/>
  <c r="F10" i="5"/>
  <c r="G10" i="5" s="1"/>
  <c r="Z7" i="5"/>
  <c r="AA7" i="5" s="1"/>
  <c r="BD15" i="5"/>
  <c r="BE15" i="5" s="1"/>
  <c r="AE5" i="5"/>
  <c r="F13" i="5"/>
  <c r="G13" i="5" s="1"/>
  <c r="BD11" i="5"/>
  <c r="BE11" i="5" s="1"/>
  <c r="BD12" i="5"/>
  <c r="BE12" i="5" s="1"/>
  <c r="AO10" i="5"/>
  <c r="AP10" i="5" s="1"/>
  <c r="DO16" i="4"/>
  <c r="DO13" i="4"/>
  <c r="AE20" i="5"/>
  <c r="AF20" i="5" s="1"/>
  <c r="AE8" i="5"/>
  <c r="AF8" i="5" s="1"/>
  <c r="AE10" i="5"/>
  <c r="AF10" i="5" s="1"/>
  <c r="U19" i="5"/>
  <c r="V19" i="5" s="1"/>
  <c r="P9" i="5"/>
  <c r="Q9" i="5" s="1"/>
  <c r="U18" i="5"/>
  <c r="V18" i="5" s="1"/>
  <c r="AJ7" i="5"/>
  <c r="AK7" i="5" s="1"/>
  <c r="U7" i="5"/>
  <c r="V7" i="5" s="1"/>
  <c r="AJ15" i="5"/>
  <c r="AK15" i="5" s="1"/>
  <c r="AJ16" i="5"/>
  <c r="AK16" i="5" s="1"/>
  <c r="F15" i="5"/>
  <c r="G15" i="5" s="1"/>
  <c r="DP15" i="4"/>
  <c r="F8" i="5"/>
  <c r="G8" i="5" s="1"/>
  <c r="DO15" i="4"/>
  <c r="AT20" i="5"/>
  <c r="AU20" i="5" s="1"/>
  <c r="AO7" i="5"/>
  <c r="AP7" i="5" s="1"/>
  <c r="AE18" i="5"/>
  <c r="AF18" i="5" s="1"/>
  <c r="AJ8" i="5"/>
  <c r="AK8" i="5" s="1"/>
  <c r="P8" i="5"/>
  <c r="Q8" i="5" s="1"/>
  <c r="P14" i="5"/>
  <c r="Q14" i="5" s="1"/>
  <c r="P17" i="5"/>
  <c r="Q17" i="5" s="1"/>
  <c r="U5" i="5"/>
  <c r="V5" i="5" s="1"/>
  <c r="P13" i="5"/>
  <c r="Q13" i="5" s="1"/>
  <c r="AJ12" i="5"/>
  <c r="AK12" i="5" s="1"/>
  <c r="U17" i="5"/>
  <c r="V17" i="5" s="1"/>
  <c r="AT17" i="5"/>
  <c r="AU17" i="5" s="1"/>
  <c r="Z9" i="5"/>
  <c r="AA9" i="5" s="1"/>
  <c r="Z5" i="5"/>
  <c r="AA5" i="5" s="1"/>
  <c r="Z17" i="5"/>
  <c r="AA17" i="5" s="1"/>
  <c r="Z15" i="5"/>
  <c r="AA15" i="5" s="1"/>
  <c r="Z10" i="5"/>
  <c r="AA10" i="5" s="1"/>
  <c r="AJ5" i="5"/>
  <c r="AK5" i="5" s="1"/>
  <c r="AO13" i="5"/>
  <c r="AP13" i="5" s="1"/>
  <c r="F16" i="5"/>
  <c r="G16" i="5" s="1"/>
  <c r="AT10" i="5"/>
  <c r="AU10" i="5" s="1"/>
  <c r="U13" i="5"/>
  <c r="V13" i="5" s="1"/>
  <c r="P18" i="5"/>
  <c r="Q18" i="5" s="1"/>
  <c r="U6" i="5"/>
  <c r="V6" i="5" s="1"/>
  <c r="U14" i="5"/>
  <c r="V14" i="5" s="1"/>
  <c r="AO14" i="5"/>
  <c r="AP14" i="5" s="1"/>
  <c r="AJ13" i="5"/>
  <c r="AK13" i="5" s="1"/>
  <c r="F7" i="5"/>
  <c r="G7" i="5" s="1"/>
  <c r="AE13" i="5"/>
  <c r="AF13" i="5" s="1"/>
  <c r="AE16" i="5"/>
  <c r="AF16" i="5" s="1"/>
  <c r="AT11" i="5"/>
  <c r="AU11" i="5" s="1"/>
  <c r="AT9" i="5"/>
  <c r="AU9" i="5" s="1"/>
  <c r="Z18" i="5"/>
  <c r="AA18" i="5" s="1"/>
  <c r="BD13" i="5"/>
  <c r="BE13" i="5" s="1"/>
  <c r="F14" i="5"/>
  <c r="G14" i="5" s="1"/>
  <c r="AO9" i="5"/>
  <c r="AP9" i="5" s="1"/>
  <c r="P19" i="5"/>
  <c r="Q19" i="5" s="1"/>
  <c r="AE7" i="5"/>
  <c r="AF7" i="5" s="1"/>
  <c r="AO8" i="5"/>
  <c r="AP8" i="5" s="1"/>
  <c r="AE14" i="5"/>
  <c r="AF14" i="5" s="1"/>
  <c r="AT14" i="5"/>
  <c r="AU14" i="5" s="1"/>
  <c r="CQ6" i="1"/>
  <c r="CS6" i="1" s="1"/>
  <c r="CT6" i="1" s="1"/>
  <c r="AG6" i="5"/>
  <c r="AJ6" i="5" s="1"/>
  <c r="AK6" i="5" s="1"/>
  <c r="CQ17" i="1"/>
  <c r="CS17" i="1" s="1"/>
  <c r="CT17" i="1" s="1"/>
  <c r="AG17" i="5"/>
  <c r="AJ17" i="5" s="1"/>
  <c r="AK17" i="5" s="1"/>
  <c r="CQ10" i="1"/>
  <c r="CS10" i="1" s="1"/>
  <c r="CT10" i="1" s="1"/>
  <c r="AG10" i="5"/>
  <c r="AJ10" i="5" s="1"/>
  <c r="AK10" i="5" s="1"/>
  <c r="DO12" i="4"/>
  <c r="U9" i="5"/>
  <c r="V9" i="5" s="1"/>
  <c r="AG19" i="5"/>
  <c r="AJ19" i="5" s="1"/>
  <c r="AK19" i="5" s="1"/>
  <c r="AT15" i="5"/>
  <c r="AU15" i="5" s="1"/>
  <c r="AO20" i="5"/>
  <c r="AP20" i="5" s="1"/>
  <c r="AO5" i="5"/>
  <c r="AE15" i="5"/>
  <c r="AF15" i="5" s="1"/>
  <c r="CQ14" i="1"/>
  <c r="CS14" i="1" s="1"/>
  <c r="CT14" i="1" s="1"/>
  <c r="AG14" i="5"/>
  <c r="AJ14" i="5" s="1"/>
  <c r="AK14" i="5" s="1"/>
  <c r="F9" i="5"/>
  <c r="G9" i="5" s="1"/>
  <c r="CQ11" i="1"/>
  <c r="CS11" i="1" s="1"/>
  <c r="CT11" i="1" s="1"/>
  <c r="AG11" i="5"/>
  <c r="AJ11" i="5" s="1"/>
  <c r="CQ9" i="1"/>
  <c r="CS9" i="1" s="1"/>
  <c r="CT9" i="1" s="1"/>
  <c r="AG9" i="5"/>
  <c r="AJ9" i="5" s="1"/>
  <c r="AK9" i="5" s="1"/>
  <c r="AO11" i="5"/>
  <c r="AP11" i="5" s="1"/>
  <c r="U16" i="5"/>
  <c r="V16" i="5" s="1"/>
  <c r="DI13" i="1"/>
  <c r="DJ13" i="1" s="1"/>
  <c r="AG18" i="5"/>
  <c r="AJ18" i="5" s="1"/>
  <c r="AK18" i="5" s="1"/>
  <c r="F12" i="5"/>
  <c r="G12" i="5" s="1"/>
  <c r="AT13" i="5"/>
  <c r="F19" i="5"/>
  <c r="G19" i="5" s="1"/>
  <c r="DP12" i="4"/>
  <c r="DN17" i="4"/>
  <c r="DP11" i="4"/>
  <c r="DP13" i="4"/>
  <c r="DO17" i="4"/>
  <c r="DN15" i="4"/>
  <c r="DN12" i="4"/>
  <c r="BV11" i="4"/>
  <c r="BV13" i="4"/>
  <c r="DO11" i="4"/>
  <c r="BV7" i="1"/>
  <c r="DO7" i="1"/>
  <c r="DN7" i="1"/>
  <c r="BV15" i="1"/>
  <c r="DO15" i="1"/>
  <c r="DN15" i="1"/>
  <c r="DP15" i="1"/>
  <c r="BV5" i="1"/>
  <c r="DO5" i="1"/>
  <c r="DN5" i="1"/>
  <c r="BV17" i="1"/>
  <c r="DO17" i="1"/>
  <c r="BV6" i="1"/>
  <c r="DO6" i="1"/>
  <c r="DO14" i="4"/>
  <c r="BV14" i="4"/>
  <c r="DP14" i="4"/>
  <c r="DN14" i="4"/>
  <c r="DN13" i="4"/>
  <c r="BV10" i="1"/>
  <c r="DO10" i="1"/>
  <c r="BV9" i="1"/>
  <c r="DO9" i="1"/>
  <c r="BV11" i="1"/>
  <c r="DP11" i="1"/>
  <c r="DO11" i="1"/>
  <c r="BV16" i="1"/>
  <c r="DN16" i="1"/>
  <c r="DO16" i="1"/>
  <c r="BV14" i="1"/>
  <c r="DO14" i="1"/>
  <c r="DP14" i="1"/>
  <c r="BV12" i="1"/>
  <c r="DN12" i="1"/>
  <c r="DO12" i="1"/>
  <c r="BV8" i="1"/>
  <c r="DN8" i="1"/>
  <c r="DP8" i="1"/>
  <c r="DO8" i="1"/>
  <c r="BV13" i="1"/>
  <c r="DN13" i="1"/>
  <c r="DO13" i="1"/>
  <c r="CT11" i="4" l="1"/>
  <c r="DN11" i="4"/>
  <c r="DN16" i="4"/>
  <c r="AP5" i="5"/>
  <c r="AU13" i="5"/>
  <c r="AF5" i="5"/>
  <c r="AA11" i="5"/>
  <c r="AK11" i="5"/>
  <c r="DN17" i="1"/>
  <c r="DP13" i="1"/>
  <c r="DN14" i="1"/>
  <c r="DN10" i="1"/>
  <c r="DN9" i="1"/>
  <c r="DN11" i="1"/>
  <c r="DN6" i="1"/>
</calcChain>
</file>

<file path=xl/sharedStrings.xml><?xml version="1.0" encoding="utf-8"?>
<sst xmlns="http://schemas.openxmlformats.org/spreadsheetml/2006/main" count="520" uniqueCount="69">
  <si>
    <t>Fecha
análisis</t>
  </si>
  <si>
    <t>Día operación
(d)</t>
  </si>
  <si>
    <t>TRH UASB
 (h)</t>
  </si>
  <si>
    <t>Q UASB
(L/h)</t>
  </si>
  <si>
    <t>DQO</t>
  </si>
  <si>
    <t>mg/L</t>
  </si>
  <si>
    <t>CE</t>
  </si>
  <si>
    <t>mg/h</t>
  </si>
  <si>
    <t>CED</t>
  </si>
  <si>
    <t>g/d</t>
  </si>
  <si>
    <t>Entrada</t>
  </si>
  <si>
    <t>NTK</t>
  </si>
  <si>
    <t>N</t>
  </si>
  <si>
    <t>PT</t>
  </si>
  <si>
    <t>N-N org.</t>
  </si>
  <si>
    <t>Salida</t>
  </si>
  <si>
    <t>30-NOV-18</t>
  </si>
  <si>
    <t>06-DIC-18</t>
  </si>
  <si>
    <t>18-ENE-19</t>
  </si>
  <si>
    <t>24-ENE-19</t>
  </si>
  <si>
    <t>31-ENE-19</t>
  </si>
  <si>
    <t>07-FEB-19</t>
  </si>
  <si>
    <t>07-MAR-19</t>
  </si>
  <si>
    <t>14-MAR-19</t>
  </si>
  <si>
    <t>22-MAR-19</t>
  </si>
  <si>
    <t>28-MAR-19</t>
  </si>
  <si>
    <t>04-ABR-19</t>
  </si>
  <si>
    <t>11-ABR-19</t>
  </si>
  <si>
    <t>25-ABR-19</t>
  </si>
  <si>
    <t>02-MAY-19</t>
  </si>
  <si>
    <t>16-MAY-19</t>
  </si>
  <si>
    <t>23-MAY-19</t>
  </si>
  <si>
    <r>
      <t>N-NH</t>
    </r>
    <r>
      <rPr>
        <vertAlign val="subscript"/>
        <sz val="11"/>
        <color theme="1"/>
        <rFont val="Arial"/>
        <family val="2"/>
      </rPr>
      <t>4</t>
    </r>
    <r>
      <rPr>
        <vertAlign val="superscript"/>
        <sz val="11"/>
        <color theme="1"/>
        <rFont val="Arial"/>
        <family val="2"/>
      </rPr>
      <t>+</t>
    </r>
  </si>
  <si>
    <r>
      <t>N-NO</t>
    </r>
    <r>
      <rPr>
        <vertAlign val="subscript"/>
        <sz val="11"/>
        <color theme="1"/>
        <rFont val="Arial"/>
        <family val="2"/>
      </rPr>
      <t>2</t>
    </r>
    <r>
      <rPr>
        <vertAlign val="superscript"/>
        <sz val="11"/>
        <color theme="1"/>
        <rFont val="Arial"/>
        <family val="2"/>
      </rPr>
      <t>-</t>
    </r>
  </si>
  <si>
    <r>
      <t>N-NO</t>
    </r>
    <r>
      <rPr>
        <vertAlign val="subscript"/>
        <sz val="11"/>
        <color theme="1"/>
        <rFont val="Arial"/>
        <family val="2"/>
      </rPr>
      <t>3</t>
    </r>
    <r>
      <rPr>
        <vertAlign val="superscript"/>
        <sz val="11"/>
        <color theme="1"/>
        <rFont val="Arial"/>
        <family val="2"/>
      </rPr>
      <t>-</t>
    </r>
  </si>
  <si>
    <r>
      <t>P-PO</t>
    </r>
    <r>
      <rPr>
        <vertAlign val="subscript"/>
        <sz val="11"/>
        <color theme="1"/>
        <rFont val="Arial"/>
        <family val="2"/>
      </rPr>
      <t>4</t>
    </r>
    <r>
      <rPr>
        <vertAlign val="superscript"/>
        <sz val="11"/>
        <color theme="1"/>
        <rFont val="Arial"/>
        <family val="2"/>
      </rPr>
      <t>3-</t>
    </r>
  </si>
  <si>
    <r>
      <t>S-SO</t>
    </r>
    <r>
      <rPr>
        <vertAlign val="subscript"/>
        <sz val="11"/>
        <color theme="1"/>
        <rFont val="Arial"/>
        <family val="2"/>
      </rPr>
      <t>4</t>
    </r>
    <r>
      <rPr>
        <vertAlign val="superscript"/>
        <sz val="11"/>
        <color theme="1"/>
        <rFont val="Arial"/>
        <family val="2"/>
      </rPr>
      <t>2-</t>
    </r>
  </si>
  <si>
    <t>CS</t>
  </si>
  <si>
    <t>CSD</t>
  </si>
  <si>
    <t>NT</t>
  </si>
  <si>
    <t>CRD</t>
  </si>
  <si>
    <t>%RD</t>
  </si>
  <si>
    <t>Consumo</t>
  </si>
  <si>
    <t>DQO (g/d)</t>
  </si>
  <si>
    <t>NTK (g/d)</t>
  </si>
  <si>
    <r>
      <t>N-NH</t>
    </r>
    <r>
      <rPr>
        <vertAlign val="subscript"/>
        <sz val="11"/>
        <color theme="1"/>
        <rFont val="Arial"/>
        <family val="2"/>
      </rPr>
      <t>4</t>
    </r>
    <r>
      <rPr>
        <vertAlign val="superscript"/>
        <sz val="11"/>
        <color theme="1"/>
        <rFont val="Arial"/>
        <family val="2"/>
      </rPr>
      <t>+</t>
    </r>
    <r>
      <rPr>
        <sz val="11"/>
        <color theme="1"/>
        <rFont val="Arial"/>
        <family val="2"/>
      </rPr>
      <t xml:space="preserve"> (g/d)</t>
    </r>
  </si>
  <si>
    <r>
      <t>N-NO</t>
    </r>
    <r>
      <rPr>
        <vertAlign val="subscript"/>
        <sz val="11"/>
        <color theme="1"/>
        <rFont val="Arial"/>
        <family val="2"/>
      </rPr>
      <t>2</t>
    </r>
    <r>
      <rPr>
        <vertAlign val="superscript"/>
        <sz val="11"/>
        <color theme="1"/>
        <rFont val="Arial"/>
        <family val="2"/>
      </rPr>
      <t>-</t>
    </r>
    <r>
      <rPr>
        <sz val="11"/>
        <color theme="1"/>
        <rFont val="Arial"/>
        <family val="2"/>
      </rPr>
      <t xml:space="preserve"> (g/d)</t>
    </r>
  </si>
  <si>
    <r>
      <t>N-NO</t>
    </r>
    <r>
      <rPr>
        <vertAlign val="subscript"/>
        <sz val="11"/>
        <color theme="1"/>
        <rFont val="Arial"/>
        <family val="2"/>
      </rPr>
      <t>3</t>
    </r>
    <r>
      <rPr>
        <vertAlign val="superscript"/>
        <sz val="11"/>
        <color theme="1"/>
        <rFont val="Arial"/>
        <family val="2"/>
      </rPr>
      <t>-</t>
    </r>
    <r>
      <rPr>
        <sz val="11"/>
        <color theme="1"/>
        <rFont val="Arial"/>
        <family val="2"/>
      </rPr>
      <t xml:space="preserve"> (g/d)</t>
    </r>
  </si>
  <si>
    <t>N-N org. (g/d)</t>
  </si>
  <si>
    <t>NT (g/d)</t>
  </si>
  <si>
    <t>PT (g/d)</t>
  </si>
  <si>
    <r>
      <t>P-PO</t>
    </r>
    <r>
      <rPr>
        <vertAlign val="subscript"/>
        <sz val="11"/>
        <color theme="1"/>
        <rFont val="Arial"/>
        <family val="2"/>
      </rPr>
      <t>4</t>
    </r>
    <r>
      <rPr>
        <vertAlign val="superscript"/>
        <sz val="11"/>
        <color theme="1"/>
        <rFont val="Arial"/>
        <family val="2"/>
      </rPr>
      <t>3-</t>
    </r>
    <r>
      <rPr>
        <sz val="11"/>
        <color theme="1"/>
        <rFont val="Arial"/>
        <family val="2"/>
      </rPr>
      <t xml:space="preserve"> (g/d)</t>
    </r>
  </si>
  <si>
    <r>
      <t>S-SO</t>
    </r>
    <r>
      <rPr>
        <vertAlign val="subscript"/>
        <sz val="11"/>
        <color theme="1"/>
        <rFont val="Arial"/>
        <family val="2"/>
      </rPr>
      <t>4</t>
    </r>
    <r>
      <rPr>
        <vertAlign val="superscript"/>
        <sz val="11"/>
        <color theme="1"/>
        <rFont val="Arial"/>
        <family val="2"/>
      </rPr>
      <t>2-</t>
    </r>
    <r>
      <rPr>
        <sz val="11"/>
        <color theme="1"/>
        <rFont val="Arial"/>
        <family val="2"/>
      </rPr>
      <t xml:space="preserve"> (g/d)</t>
    </r>
  </si>
  <si>
    <t>C</t>
  </si>
  <si>
    <t>P</t>
  </si>
  <si>
    <t>S</t>
  </si>
  <si>
    <t>Requerimientos nutricionales</t>
  </si>
  <si>
    <t>Reactor UASB</t>
  </si>
  <si>
    <t>Fotobiorreactor</t>
  </si>
  <si>
    <t>Balance general del sistema híbrido</t>
  </si>
  <si>
    <r>
      <t>CSD</t>
    </r>
    <r>
      <rPr>
        <vertAlign val="subscript"/>
        <sz val="11"/>
        <color theme="1"/>
        <rFont val="Arial"/>
        <family val="2"/>
      </rPr>
      <t>UASB</t>
    </r>
  </si>
  <si>
    <r>
      <t>CSD</t>
    </r>
    <r>
      <rPr>
        <vertAlign val="subscript"/>
        <sz val="11"/>
        <color theme="1"/>
        <rFont val="Arial"/>
        <family val="2"/>
      </rPr>
      <t>FTBR</t>
    </r>
  </si>
  <si>
    <t>TRH FBTR
 (h)</t>
  </si>
  <si>
    <t>Q FTBR
(L/h)</t>
  </si>
  <si>
    <t>Requerimientos nutricionales
Reactor UASB</t>
  </si>
  <si>
    <t>30-MAY-19</t>
  </si>
  <si>
    <t>06-JUN-19</t>
  </si>
  <si>
    <t>P-Porg (g/d)</t>
  </si>
  <si>
    <t>P-Porg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</si>
</sst>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36" xfId="0" applyFont="1" applyBorder="1" applyAlignment="1"/>
    <xf numFmtId="0" fontId="1" fillId="0" borderId="37" xfId="0" applyFont="1" applyBorder="1" applyAlignment="1"/>
    <xf numFmtId="0" fontId="1" fillId="0" borderId="0" xfId="0" applyFont="1" applyBorder="1" applyAlignment="1"/>
    <xf numFmtId="0" fontId="1" fillId="0" borderId="2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92606-2024-46AB-A7A7-DA39B87C4E21}">
  <dimension ref="A1:DP21"/>
  <sheetViews>
    <sheetView tabSelected="1" workbookViewId="0">
      <pane xSplit="1" topLeftCell="B1" activePane="topRight" state="frozen"/>
      <selection pane="topRight" activeCell="A5" sqref="A5"/>
    </sheetView>
  </sheetViews>
  <sheetFormatPr baseColWidth="10" defaultRowHeight="14.5" x14ac:dyDescent="0.35"/>
  <cols>
    <col min="71" max="101" width="11.54296875" style="7"/>
    <col min="117" max="120" width="6.6328125" customWidth="1"/>
  </cols>
  <sheetData>
    <row r="1" spans="1:120" ht="14.4" customHeight="1" thickBot="1" x14ac:dyDescent="0.4">
      <c r="A1" s="84" t="s">
        <v>0</v>
      </c>
      <c r="B1" s="86" t="s">
        <v>1</v>
      </c>
      <c r="C1" s="79" t="s">
        <v>57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52"/>
      <c r="DL1" s="52"/>
      <c r="DM1" s="50"/>
      <c r="DN1" s="50"/>
      <c r="DO1" s="50"/>
      <c r="DP1" s="51"/>
    </row>
    <row r="2" spans="1:120" ht="14.4" customHeight="1" thickBot="1" x14ac:dyDescent="0.4">
      <c r="A2" s="90"/>
      <c r="B2" s="91"/>
      <c r="C2" s="98" t="s">
        <v>2</v>
      </c>
      <c r="D2" s="100" t="s">
        <v>3</v>
      </c>
      <c r="E2" s="92" t="s">
        <v>10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4"/>
      <c r="AL2" s="95" t="s">
        <v>15</v>
      </c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7"/>
      <c r="BS2" s="92" t="s">
        <v>42</v>
      </c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4"/>
      <c r="DK2" s="48"/>
      <c r="DL2" s="48"/>
      <c r="DM2" s="84" t="s">
        <v>64</v>
      </c>
      <c r="DN2" s="85"/>
      <c r="DO2" s="85"/>
      <c r="DP2" s="86"/>
    </row>
    <row r="3" spans="1:120" ht="17" thickBot="1" x14ac:dyDescent="0.4">
      <c r="A3" s="90"/>
      <c r="B3" s="91"/>
      <c r="C3" s="98"/>
      <c r="D3" s="100"/>
      <c r="E3" s="25" t="s">
        <v>4</v>
      </c>
      <c r="F3" s="26" t="s">
        <v>6</v>
      </c>
      <c r="G3" s="27" t="s">
        <v>8</v>
      </c>
      <c r="H3" s="25" t="s">
        <v>11</v>
      </c>
      <c r="I3" s="26" t="s">
        <v>6</v>
      </c>
      <c r="J3" s="27" t="s">
        <v>8</v>
      </c>
      <c r="K3" s="25" t="s">
        <v>32</v>
      </c>
      <c r="L3" s="26" t="s">
        <v>6</v>
      </c>
      <c r="M3" s="27" t="s">
        <v>8</v>
      </c>
      <c r="N3" s="25" t="s">
        <v>14</v>
      </c>
      <c r="O3" s="26" t="s">
        <v>6</v>
      </c>
      <c r="P3" s="27" t="s">
        <v>8</v>
      </c>
      <c r="Q3" s="25" t="s">
        <v>33</v>
      </c>
      <c r="R3" s="26" t="s">
        <v>6</v>
      </c>
      <c r="S3" s="27" t="s">
        <v>8</v>
      </c>
      <c r="T3" s="25" t="s">
        <v>34</v>
      </c>
      <c r="U3" s="26" t="s">
        <v>6</v>
      </c>
      <c r="V3" s="27" t="s">
        <v>8</v>
      </c>
      <c r="W3" s="25" t="s">
        <v>39</v>
      </c>
      <c r="X3" s="26" t="s">
        <v>6</v>
      </c>
      <c r="Y3" s="27" t="s">
        <v>8</v>
      </c>
      <c r="Z3" s="25" t="s">
        <v>13</v>
      </c>
      <c r="AA3" s="26" t="s">
        <v>6</v>
      </c>
      <c r="AB3" s="27" t="s">
        <v>8</v>
      </c>
      <c r="AC3" s="25" t="s">
        <v>35</v>
      </c>
      <c r="AD3" s="26" t="s">
        <v>6</v>
      </c>
      <c r="AE3" s="27" t="s">
        <v>8</v>
      </c>
      <c r="AF3" s="25" t="s">
        <v>68</v>
      </c>
      <c r="AG3" s="26" t="s">
        <v>6</v>
      </c>
      <c r="AH3" s="27" t="s">
        <v>8</v>
      </c>
      <c r="AI3" s="25" t="s">
        <v>36</v>
      </c>
      <c r="AJ3" s="26" t="s">
        <v>6</v>
      </c>
      <c r="AK3" s="27" t="s">
        <v>8</v>
      </c>
      <c r="AL3" s="25" t="s">
        <v>4</v>
      </c>
      <c r="AM3" s="26" t="s">
        <v>37</v>
      </c>
      <c r="AN3" s="27" t="s">
        <v>38</v>
      </c>
      <c r="AO3" s="25" t="s">
        <v>11</v>
      </c>
      <c r="AP3" s="26" t="s">
        <v>37</v>
      </c>
      <c r="AQ3" s="27" t="s">
        <v>38</v>
      </c>
      <c r="AR3" s="25" t="s">
        <v>32</v>
      </c>
      <c r="AS3" s="26" t="s">
        <v>37</v>
      </c>
      <c r="AT3" s="27" t="s">
        <v>38</v>
      </c>
      <c r="AU3" s="25" t="s">
        <v>14</v>
      </c>
      <c r="AV3" s="26" t="s">
        <v>37</v>
      </c>
      <c r="AW3" s="27" t="s">
        <v>38</v>
      </c>
      <c r="AX3" s="25" t="s">
        <v>33</v>
      </c>
      <c r="AY3" s="26" t="s">
        <v>37</v>
      </c>
      <c r="AZ3" s="27" t="s">
        <v>38</v>
      </c>
      <c r="BA3" s="25" t="s">
        <v>34</v>
      </c>
      <c r="BB3" s="26" t="s">
        <v>37</v>
      </c>
      <c r="BC3" s="27" t="s">
        <v>38</v>
      </c>
      <c r="BD3" s="25" t="s">
        <v>39</v>
      </c>
      <c r="BE3" s="26" t="s">
        <v>37</v>
      </c>
      <c r="BF3" s="27" t="s">
        <v>38</v>
      </c>
      <c r="BG3" s="25" t="s">
        <v>13</v>
      </c>
      <c r="BH3" s="26" t="s">
        <v>37</v>
      </c>
      <c r="BI3" s="27" t="s">
        <v>38</v>
      </c>
      <c r="BJ3" s="25" t="s">
        <v>35</v>
      </c>
      <c r="BK3" s="26" t="s">
        <v>37</v>
      </c>
      <c r="BL3" s="27" t="s">
        <v>38</v>
      </c>
      <c r="BM3" s="25" t="s">
        <v>68</v>
      </c>
      <c r="BN3" s="26" t="s">
        <v>37</v>
      </c>
      <c r="BO3" s="27" t="s">
        <v>38</v>
      </c>
      <c r="BP3" s="25" t="s">
        <v>36</v>
      </c>
      <c r="BQ3" s="26" t="s">
        <v>37</v>
      </c>
      <c r="BR3" s="27" t="s">
        <v>38</v>
      </c>
      <c r="BS3" s="81" t="s">
        <v>43</v>
      </c>
      <c r="BT3" s="82"/>
      <c r="BU3" s="82"/>
      <c r="BV3" s="83"/>
      <c r="BW3" s="81" t="s">
        <v>44</v>
      </c>
      <c r="BX3" s="82"/>
      <c r="BY3" s="82"/>
      <c r="BZ3" s="83"/>
      <c r="CA3" s="81" t="s">
        <v>45</v>
      </c>
      <c r="CB3" s="82"/>
      <c r="CC3" s="82"/>
      <c r="CD3" s="83"/>
      <c r="CE3" s="81" t="s">
        <v>48</v>
      </c>
      <c r="CF3" s="82"/>
      <c r="CG3" s="82"/>
      <c r="CH3" s="83"/>
      <c r="CI3" s="81" t="s">
        <v>46</v>
      </c>
      <c r="CJ3" s="82"/>
      <c r="CK3" s="82"/>
      <c r="CL3" s="83"/>
      <c r="CM3" s="81" t="s">
        <v>47</v>
      </c>
      <c r="CN3" s="82"/>
      <c r="CO3" s="82"/>
      <c r="CP3" s="83"/>
      <c r="CQ3" s="81" t="s">
        <v>49</v>
      </c>
      <c r="CR3" s="82"/>
      <c r="CS3" s="82"/>
      <c r="CT3" s="83"/>
      <c r="CU3" s="81" t="s">
        <v>50</v>
      </c>
      <c r="CV3" s="82"/>
      <c r="CW3" s="82"/>
      <c r="CX3" s="83"/>
      <c r="CY3" s="81" t="s">
        <v>51</v>
      </c>
      <c r="CZ3" s="82"/>
      <c r="DA3" s="82"/>
      <c r="DB3" s="83"/>
      <c r="DC3" s="81" t="s">
        <v>67</v>
      </c>
      <c r="DD3" s="82"/>
      <c r="DE3" s="82"/>
      <c r="DF3" s="83"/>
      <c r="DG3" s="81" t="s">
        <v>52</v>
      </c>
      <c r="DH3" s="82"/>
      <c r="DI3" s="82"/>
      <c r="DJ3" s="83"/>
      <c r="DK3" s="48"/>
      <c r="DL3" s="48"/>
      <c r="DM3" s="87"/>
      <c r="DN3" s="88"/>
      <c r="DO3" s="88"/>
      <c r="DP3" s="89"/>
    </row>
    <row r="4" spans="1:120" ht="15" thickBot="1" x14ac:dyDescent="0.4">
      <c r="A4" s="87"/>
      <c r="B4" s="89"/>
      <c r="C4" s="99"/>
      <c r="D4" s="101"/>
      <c r="E4" s="29" t="s">
        <v>5</v>
      </c>
      <c r="F4" s="13" t="s">
        <v>7</v>
      </c>
      <c r="G4" s="30" t="s">
        <v>9</v>
      </c>
      <c r="H4" s="29" t="s">
        <v>5</v>
      </c>
      <c r="I4" s="13" t="s">
        <v>7</v>
      </c>
      <c r="J4" s="30" t="s">
        <v>9</v>
      </c>
      <c r="K4" s="29" t="s">
        <v>5</v>
      </c>
      <c r="L4" s="13" t="s">
        <v>7</v>
      </c>
      <c r="M4" s="30" t="s">
        <v>9</v>
      </c>
      <c r="N4" s="29" t="s">
        <v>5</v>
      </c>
      <c r="O4" s="13" t="s">
        <v>7</v>
      </c>
      <c r="P4" s="30" t="s">
        <v>9</v>
      </c>
      <c r="Q4" s="29" t="s">
        <v>5</v>
      </c>
      <c r="R4" s="13" t="s">
        <v>7</v>
      </c>
      <c r="S4" s="30" t="s">
        <v>9</v>
      </c>
      <c r="T4" s="29" t="s">
        <v>5</v>
      </c>
      <c r="U4" s="13" t="s">
        <v>7</v>
      </c>
      <c r="V4" s="30" t="s">
        <v>9</v>
      </c>
      <c r="W4" s="29" t="s">
        <v>5</v>
      </c>
      <c r="X4" s="13" t="s">
        <v>7</v>
      </c>
      <c r="Y4" s="30" t="s">
        <v>9</v>
      </c>
      <c r="Z4" s="29" t="s">
        <v>5</v>
      </c>
      <c r="AA4" s="13" t="s">
        <v>7</v>
      </c>
      <c r="AB4" s="30" t="s">
        <v>9</v>
      </c>
      <c r="AC4" s="29" t="s">
        <v>5</v>
      </c>
      <c r="AD4" s="13" t="s">
        <v>7</v>
      </c>
      <c r="AE4" s="30" t="s">
        <v>9</v>
      </c>
      <c r="AF4" s="29" t="s">
        <v>5</v>
      </c>
      <c r="AG4" s="62" t="s">
        <v>7</v>
      </c>
      <c r="AH4" s="30" t="s">
        <v>9</v>
      </c>
      <c r="AI4" s="29" t="s">
        <v>5</v>
      </c>
      <c r="AJ4" s="13" t="s">
        <v>7</v>
      </c>
      <c r="AK4" s="30" t="s">
        <v>9</v>
      </c>
      <c r="AL4" s="29" t="s">
        <v>5</v>
      </c>
      <c r="AM4" s="13" t="s">
        <v>7</v>
      </c>
      <c r="AN4" s="30" t="s">
        <v>9</v>
      </c>
      <c r="AO4" s="29" t="s">
        <v>5</v>
      </c>
      <c r="AP4" s="13" t="s">
        <v>7</v>
      </c>
      <c r="AQ4" s="30" t="s">
        <v>9</v>
      </c>
      <c r="AR4" s="29" t="s">
        <v>5</v>
      </c>
      <c r="AS4" s="13" t="s">
        <v>7</v>
      </c>
      <c r="AT4" s="30" t="s">
        <v>9</v>
      </c>
      <c r="AU4" s="29" t="s">
        <v>5</v>
      </c>
      <c r="AV4" s="13" t="s">
        <v>7</v>
      </c>
      <c r="AW4" s="30" t="s">
        <v>9</v>
      </c>
      <c r="AX4" s="28" t="s">
        <v>5</v>
      </c>
      <c r="AY4" s="18" t="s">
        <v>7</v>
      </c>
      <c r="AZ4" s="19" t="s">
        <v>9</v>
      </c>
      <c r="BA4" s="29" t="s">
        <v>5</v>
      </c>
      <c r="BB4" s="13" t="s">
        <v>7</v>
      </c>
      <c r="BC4" s="30" t="s">
        <v>9</v>
      </c>
      <c r="BD4" s="29" t="s">
        <v>5</v>
      </c>
      <c r="BE4" s="13" t="s">
        <v>7</v>
      </c>
      <c r="BF4" s="30" t="s">
        <v>9</v>
      </c>
      <c r="BG4" s="29" t="s">
        <v>5</v>
      </c>
      <c r="BH4" s="13" t="s">
        <v>7</v>
      </c>
      <c r="BI4" s="30" t="s">
        <v>9</v>
      </c>
      <c r="BJ4" s="29" t="s">
        <v>5</v>
      </c>
      <c r="BK4" s="13" t="s">
        <v>7</v>
      </c>
      <c r="BL4" s="30" t="s">
        <v>9</v>
      </c>
      <c r="BM4" s="29" t="s">
        <v>5</v>
      </c>
      <c r="BN4" s="62" t="s">
        <v>7</v>
      </c>
      <c r="BO4" s="30" t="s">
        <v>9</v>
      </c>
      <c r="BP4" s="29" t="s">
        <v>5</v>
      </c>
      <c r="BQ4" s="13" t="s">
        <v>7</v>
      </c>
      <c r="BR4" s="30" t="s">
        <v>9</v>
      </c>
      <c r="BS4" s="37" t="s">
        <v>8</v>
      </c>
      <c r="BT4" s="6" t="s">
        <v>38</v>
      </c>
      <c r="BU4" s="6" t="s">
        <v>40</v>
      </c>
      <c r="BV4" s="38" t="s">
        <v>41</v>
      </c>
      <c r="BW4" s="37" t="s">
        <v>8</v>
      </c>
      <c r="BX4" s="6" t="s">
        <v>38</v>
      </c>
      <c r="BY4" s="6" t="s">
        <v>40</v>
      </c>
      <c r="BZ4" s="38" t="s">
        <v>41</v>
      </c>
      <c r="CA4" s="37" t="s">
        <v>8</v>
      </c>
      <c r="CB4" s="6" t="s">
        <v>38</v>
      </c>
      <c r="CC4" s="6" t="s">
        <v>40</v>
      </c>
      <c r="CD4" s="38" t="s">
        <v>41</v>
      </c>
      <c r="CE4" s="37" t="s">
        <v>8</v>
      </c>
      <c r="CF4" s="6" t="s">
        <v>38</v>
      </c>
      <c r="CG4" s="6" t="s">
        <v>40</v>
      </c>
      <c r="CH4" s="38" t="s">
        <v>41</v>
      </c>
      <c r="CI4" s="37" t="s">
        <v>8</v>
      </c>
      <c r="CJ4" s="6" t="s">
        <v>38</v>
      </c>
      <c r="CK4" s="6" t="s">
        <v>40</v>
      </c>
      <c r="CL4" s="38" t="s">
        <v>41</v>
      </c>
      <c r="CM4" s="37" t="s">
        <v>8</v>
      </c>
      <c r="CN4" s="6" t="s">
        <v>38</v>
      </c>
      <c r="CO4" s="6" t="s">
        <v>40</v>
      </c>
      <c r="CP4" s="38" t="s">
        <v>41</v>
      </c>
      <c r="CQ4" s="37" t="s">
        <v>8</v>
      </c>
      <c r="CR4" s="6" t="s">
        <v>38</v>
      </c>
      <c r="CS4" s="6" t="s">
        <v>40</v>
      </c>
      <c r="CT4" s="38" t="s">
        <v>41</v>
      </c>
      <c r="CU4" s="37" t="s">
        <v>8</v>
      </c>
      <c r="CV4" s="6" t="s">
        <v>38</v>
      </c>
      <c r="CW4" s="6" t="s">
        <v>40</v>
      </c>
      <c r="CX4" s="38" t="s">
        <v>41</v>
      </c>
      <c r="CY4" s="37" t="s">
        <v>8</v>
      </c>
      <c r="CZ4" s="6" t="s">
        <v>38</v>
      </c>
      <c r="DA4" s="6" t="s">
        <v>40</v>
      </c>
      <c r="DB4" s="38" t="s">
        <v>41</v>
      </c>
      <c r="DC4" s="68" t="s">
        <v>8</v>
      </c>
      <c r="DD4" s="69" t="s">
        <v>38</v>
      </c>
      <c r="DE4" s="69" t="s">
        <v>40</v>
      </c>
      <c r="DF4" s="70" t="s">
        <v>41</v>
      </c>
      <c r="DG4" s="41" t="s">
        <v>8</v>
      </c>
      <c r="DH4" s="11" t="s">
        <v>38</v>
      </c>
      <c r="DI4" s="11" t="s">
        <v>40</v>
      </c>
      <c r="DJ4" s="12" t="s">
        <v>41</v>
      </c>
      <c r="DK4" s="48"/>
      <c r="DL4" s="48"/>
      <c r="DM4" s="29" t="s">
        <v>53</v>
      </c>
      <c r="DN4" s="13" t="s">
        <v>12</v>
      </c>
      <c r="DO4" s="13" t="s">
        <v>54</v>
      </c>
      <c r="DP4" s="54" t="s">
        <v>55</v>
      </c>
    </row>
    <row r="5" spans="1:120" x14ac:dyDescent="0.35">
      <c r="A5" s="20" t="s">
        <v>16</v>
      </c>
      <c r="B5" s="16">
        <v>56</v>
      </c>
      <c r="C5" s="14">
        <v>6</v>
      </c>
      <c r="D5" s="39">
        <v>19.81559566251762</v>
      </c>
      <c r="E5" s="31">
        <v>537</v>
      </c>
      <c r="F5" s="32">
        <f t="shared" ref="F5:F18" si="0">D5*E5</f>
        <v>10640.974870771961</v>
      </c>
      <c r="G5" s="39">
        <f t="shared" ref="G5:G18" si="1">(F5*24)/1000</f>
        <v>255.38339689852705</v>
      </c>
      <c r="H5" s="31">
        <v>51.6</v>
      </c>
      <c r="I5" s="32">
        <f t="shared" ref="I5:I18" si="2">D5*H5</f>
        <v>1022.4847361859092</v>
      </c>
      <c r="J5" s="39">
        <f t="shared" ref="J5:J18" si="3">(I5*24)/1000</f>
        <v>24.539633668461821</v>
      </c>
      <c r="K5" s="31">
        <v>1.5</v>
      </c>
      <c r="L5" s="32">
        <f t="shared" ref="L5:L18" si="4">D5*K5</f>
        <v>29.723393493776427</v>
      </c>
      <c r="M5" s="39">
        <f t="shared" ref="M5:M18" si="5">(L5*24)/1000</f>
        <v>0.71336144385063427</v>
      </c>
      <c r="N5" s="31">
        <f t="shared" ref="N5:N18" si="6">H5-K5</f>
        <v>50.1</v>
      </c>
      <c r="O5" s="32">
        <f t="shared" ref="O5:O18" si="7">D5*N5</f>
        <v>992.76134269213276</v>
      </c>
      <c r="P5" s="39">
        <f t="shared" ref="P5:P18" si="8">(O5*24)/1000</f>
        <v>23.826272224611188</v>
      </c>
      <c r="Q5" s="31">
        <v>2.9000000000000001E-2</v>
      </c>
      <c r="R5" s="32">
        <f t="shared" ref="R5:R7" si="9">D5*Q5</f>
        <v>0.57465227421301102</v>
      </c>
      <c r="S5" s="39">
        <f t="shared" ref="S5:S7" si="10">(R5*24)/1000</f>
        <v>1.3791654581112265E-2</v>
      </c>
      <c r="T5" s="33">
        <v>0.112</v>
      </c>
      <c r="U5" s="32">
        <f t="shared" ref="U5:U7" si="11">D5*T5</f>
        <v>2.2193467142019734</v>
      </c>
      <c r="V5" s="39">
        <f t="shared" ref="V5:V7" si="12">(U5*24)/1000</f>
        <v>5.3264321140847358E-2</v>
      </c>
      <c r="W5" s="31">
        <f t="shared" ref="W5:W18" si="13">H5+Q5+T5</f>
        <v>51.741000000000007</v>
      </c>
      <c r="X5" s="32">
        <f t="shared" ref="X5:X18" si="14">D5*W5</f>
        <v>1025.2787351743243</v>
      </c>
      <c r="Y5" s="39">
        <f t="shared" ref="Y5:Y18" si="15">(X5*24)/1000</f>
        <v>24.606689644183781</v>
      </c>
      <c r="Z5" s="31">
        <v>7.06</v>
      </c>
      <c r="AA5" s="32">
        <f t="shared" ref="AA5:AA18" si="16">D5*Z5</f>
        <v>139.89810537737438</v>
      </c>
      <c r="AB5" s="39">
        <f t="shared" ref="AB5:AB18" si="17">(AA5*24)/1000</f>
        <v>3.3575545290569853</v>
      </c>
      <c r="AC5" s="14"/>
      <c r="AD5" s="15"/>
      <c r="AE5" s="16"/>
      <c r="AF5" s="63"/>
      <c r="AG5" s="64"/>
      <c r="AH5" s="65"/>
      <c r="AI5" s="14"/>
      <c r="AJ5" s="15"/>
      <c r="AK5" s="16"/>
      <c r="AL5" s="31">
        <v>73.400000000000006</v>
      </c>
      <c r="AM5" s="32">
        <f t="shared" ref="AM5:AM17" si="18">D5*AL5</f>
        <v>1454.4647216287933</v>
      </c>
      <c r="AN5" s="39">
        <f t="shared" ref="AN5:AN17" si="19">(AM5*24)/1000</f>
        <v>34.907153319091044</v>
      </c>
      <c r="AO5" s="31">
        <v>37.299999999999997</v>
      </c>
      <c r="AP5" s="32">
        <f t="shared" ref="AP5:AP17" si="20">D5*AO5</f>
        <v>739.12171821190714</v>
      </c>
      <c r="AQ5" s="39">
        <f t="shared" ref="AQ5:AQ17" si="21">(AP5*24)/1000</f>
        <v>17.738921237085773</v>
      </c>
      <c r="AR5" s="31">
        <v>29.8</v>
      </c>
      <c r="AS5" s="32">
        <f t="shared" ref="AS5:AS17" si="22">D5*AR5</f>
        <v>590.50475074302506</v>
      </c>
      <c r="AT5" s="39">
        <f t="shared" ref="AT5:AT17" si="23">(AS5*24)/1000</f>
        <v>14.172114017832602</v>
      </c>
      <c r="AU5" s="31">
        <f t="shared" ref="AU5:AU17" si="24">AO5-AR5</f>
        <v>7.4999999999999964</v>
      </c>
      <c r="AV5" s="32">
        <f t="shared" ref="AV5:AV17" si="25">D5*AU5</f>
        <v>148.61696746888208</v>
      </c>
      <c r="AW5" s="39">
        <f t="shared" ref="AW5:AW17" si="26">(AV5*24)/1000</f>
        <v>3.5668072192531701</v>
      </c>
      <c r="AX5" s="46">
        <v>2.9000000000000001E-2</v>
      </c>
      <c r="AY5" s="42">
        <f t="shared" ref="AY5:AY7" si="27">D5*AX5</f>
        <v>0.57465227421301102</v>
      </c>
      <c r="AZ5" s="40">
        <f t="shared" ref="AZ5:AZ7" si="28">(AY5*24)/1000</f>
        <v>1.3791654581112265E-2</v>
      </c>
      <c r="BA5" s="31">
        <v>0.112</v>
      </c>
      <c r="BB5" s="32">
        <f t="shared" ref="BB5:BB7" si="29">D5*BA5</f>
        <v>2.2193467142019734</v>
      </c>
      <c r="BC5" s="39">
        <f t="shared" ref="BC5:BC7" si="30">(BB5*24)/1000</f>
        <v>5.3264321140847358E-2</v>
      </c>
      <c r="BD5" s="31">
        <f t="shared" ref="BD5:BD17" si="31">AO5+AX5+BA5</f>
        <v>37.441000000000003</v>
      </c>
      <c r="BE5" s="32">
        <f t="shared" ref="BE5:BE17" si="32">D5*BD5</f>
        <v>741.91571720032221</v>
      </c>
      <c r="BF5" s="39">
        <f t="shared" ref="BF5:BF17" si="33">(BE5*24)/1000</f>
        <v>17.805977212807733</v>
      </c>
      <c r="BG5" s="31">
        <v>6.45</v>
      </c>
      <c r="BH5" s="32">
        <f t="shared" ref="BH5:BH17" si="34">D5*BG5</f>
        <v>127.81059202323866</v>
      </c>
      <c r="BI5" s="39">
        <f t="shared" ref="BI5:BI17" si="35">(BH5*24)/1000</f>
        <v>3.0674542085577277</v>
      </c>
      <c r="BJ5" s="63"/>
      <c r="BK5" s="64"/>
      <c r="BL5" s="65"/>
      <c r="BM5" s="63"/>
      <c r="BN5" s="64"/>
      <c r="BO5" s="65"/>
      <c r="BP5" s="14"/>
      <c r="BQ5" s="15"/>
      <c r="BR5" s="16"/>
      <c r="BS5" s="31">
        <f t="shared" ref="BS5:BS20" si="36">G5</f>
        <v>255.38339689852705</v>
      </c>
      <c r="BT5" s="32">
        <f t="shared" ref="BT5:BT17" si="37">AN5</f>
        <v>34.907153319091044</v>
      </c>
      <c r="BU5" s="32">
        <f t="shared" ref="BU5:BU17" si="38">BS5-BT5</f>
        <v>220.47624357943602</v>
      </c>
      <c r="BV5" s="39">
        <f t="shared" ref="BV5:BV17" si="39">(BU5/BS5)*100</f>
        <v>86.331471135940404</v>
      </c>
      <c r="BW5" s="31">
        <f>J5</f>
        <v>24.539633668461821</v>
      </c>
      <c r="BX5" s="32">
        <f>AQ5</f>
        <v>17.738921237085773</v>
      </c>
      <c r="BY5" s="32">
        <f t="shared" ref="BY5:BY17" si="40">BW5-BX5</f>
        <v>6.8007124313760485</v>
      </c>
      <c r="BZ5" s="39">
        <f t="shared" ref="BZ5:BZ17" si="41">(BY5/BW5)*100</f>
        <v>27.713178294573648</v>
      </c>
      <c r="CA5" s="31">
        <f t="shared" ref="CA5:CA20" si="42">M5</f>
        <v>0.71336144385063427</v>
      </c>
      <c r="CB5" s="32">
        <f t="shared" ref="CB5:CB17" si="43">AT5</f>
        <v>14.172114017832602</v>
      </c>
      <c r="CC5" s="32">
        <f t="shared" ref="CC5:CC17" si="44">CA5-CB5</f>
        <v>-13.458752573981968</v>
      </c>
      <c r="CD5" s="39">
        <f t="shared" ref="CD5:CD17" si="45">(CC5/CA5)*100</f>
        <v>-1886.666666666667</v>
      </c>
      <c r="CE5" s="31">
        <f t="shared" ref="CE5:CE20" si="46">P5</f>
        <v>23.826272224611188</v>
      </c>
      <c r="CF5" s="32">
        <f t="shared" ref="CF5:CF17" si="47">AW5</f>
        <v>3.5668072192531701</v>
      </c>
      <c r="CG5" s="32">
        <f t="shared" ref="CG5:CG17" si="48">CE5-CF5</f>
        <v>20.259465005358017</v>
      </c>
      <c r="CH5" s="39">
        <f t="shared" ref="CH5:CH17" si="49">(CG5/CE5)*100</f>
        <v>85.029940119760482</v>
      </c>
      <c r="CI5" s="31">
        <f t="shared" ref="CI5:CI7" si="50">S5</f>
        <v>1.3791654581112265E-2</v>
      </c>
      <c r="CJ5" s="32">
        <f t="shared" ref="CJ5:CJ7" si="51">AZ5</f>
        <v>1.3791654581112265E-2</v>
      </c>
      <c r="CK5" s="32">
        <f t="shared" ref="CK5:CK7" si="52">CI5-CJ5</f>
        <v>0</v>
      </c>
      <c r="CL5" s="39">
        <f t="shared" ref="CL5:CL7" si="53">(CK5/CI5)*100</f>
        <v>0</v>
      </c>
      <c r="CM5" s="31">
        <f t="shared" ref="CM5:CM7" si="54">V5</f>
        <v>5.3264321140847358E-2</v>
      </c>
      <c r="CN5" s="32">
        <f t="shared" ref="CN5:CN7" si="55">BC5</f>
        <v>5.3264321140847358E-2</v>
      </c>
      <c r="CO5" s="32">
        <f t="shared" ref="CO5:CO7" si="56">CM5-CN5</f>
        <v>0</v>
      </c>
      <c r="CP5" s="39">
        <f t="shared" ref="CP5:CP7" si="57">(CO5/CM5)*100</f>
        <v>0</v>
      </c>
      <c r="CQ5" s="31">
        <f t="shared" ref="CQ5:CQ20" si="58">Y5</f>
        <v>24.606689644183781</v>
      </c>
      <c r="CR5" s="32">
        <f t="shared" ref="CR5:CR17" si="59">BF5</f>
        <v>17.805977212807733</v>
      </c>
      <c r="CS5" s="32">
        <f t="shared" ref="CS5:CS17" si="60">CQ5-CR5</f>
        <v>6.8007124313760485</v>
      </c>
      <c r="CT5" s="39">
        <f t="shared" ref="CT5:CT17" si="61">(CS5/CQ5)*100</f>
        <v>27.637656790552949</v>
      </c>
      <c r="CU5" s="31">
        <f t="shared" ref="CU5:CU20" si="62">AB5</f>
        <v>3.3575545290569853</v>
      </c>
      <c r="CV5" s="32">
        <f t="shared" ref="CV5:CV17" si="63">BI5</f>
        <v>3.0674542085577277</v>
      </c>
      <c r="CW5" s="32">
        <f t="shared" ref="CW5:CW17" si="64">CU5-CV5</f>
        <v>0.2901003204992576</v>
      </c>
      <c r="CX5" s="39">
        <f t="shared" ref="CX5:CX17" si="65">(CW5/CU5)*100</f>
        <v>8.6402266288951743</v>
      </c>
      <c r="CY5" s="31"/>
      <c r="CZ5" s="32"/>
      <c r="DA5" s="32"/>
      <c r="DB5" s="39"/>
      <c r="DC5" s="31"/>
      <c r="DD5" s="32"/>
      <c r="DE5" s="32"/>
      <c r="DF5" s="39"/>
      <c r="DG5" s="31"/>
      <c r="DH5" s="32"/>
      <c r="DI5" s="32"/>
      <c r="DJ5" s="39"/>
      <c r="DK5" s="49"/>
      <c r="DL5" s="49"/>
      <c r="DM5" s="14">
        <v>350</v>
      </c>
      <c r="DN5" s="32">
        <f t="shared" ref="DN5:DN17" si="66">DM5/(BU5/CS5)</f>
        <v>10.795944779982749</v>
      </c>
      <c r="DO5" s="32">
        <f t="shared" ref="DO5:DO17" si="67">DM5/(BU5/CW5)</f>
        <v>0.46052631578947323</v>
      </c>
      <c r="DP5" s="44"/>
    </row>
    <row r="6" spans="1:120" x14ac:dyDescent="0.35">
      <c r="A6" s="21" t="s">
        <v>17</v>
      </c>
      <c r="B6" s="36">
        <v>62</v>
      </c>
      <c r="C6" s="23">
        <v>6</v>
      </c>
      <c r="D6" s="9">
        <v>19.81559566251762</v>
      </c>
      <c r="E6" s="33">
        <v>561</v>
      </c>
      <c r="F6" s="42">
        <f t="shared" si="0"/>
        <v>11116.549166672385</v>
      </c>
      <c r="G6" s="40">
        <f t="shared" si="1"/>
        <v>266.79718000013725</v>
      </c>
      <c r="H6" s="33">
        <v>55</v>
      </c>
      <c r="I6" s="42">
        <f t="shared" si="2"/>
        <v>1089.857761438469</v>
      </c>
      <c r="J6" s="40">
        <f t="shared" si="3"/>
        <v>26.156586274523256</v>
      </c>
      <c r="K6" s="33">
        <v>5.39</v>
      </c>
      <c r="L6" s="42">
        <f t="shared" si="4"/>
        <v>106.80606062096996</v>
      </c>
      <c r="M6" s="40">
        <f t="shared" si="5"/>
        <v>2.563345454903279</v>
      </c>
      <c r="N6" s="46">
        <f t="shared" si="6"/>
        <v>49.61</v>
      </c>
      <c r="O6" s="42">
        <f t="shared" si="7"/>
        <v>983.05170081749907</v>
      </c>
      <c r="P6" s="40">
        <f t="shared" si="8"/>
        <v>23.593240819619975</v>
      </c>
      <c r="Q6" s="33">
        <v>2.9000000000000001E-2</v>
      </c>
      <c r="R6" s="42">
        <f t="shared" si="9"/>
        <v>0.57465227421301102</v>
      </c>
      <c r="S6" s="40">
        <f t="shared" si="10"/>
        <v>1.3791654581112265E-2</v>
      </c>
      <c r="T6" s="33">
        <v>0.112</v>
      </c>
      <c r="U6" s="3">
        <f t="shared" si="11"/>
        <v>2.2193467142019734</v>
      </c>
      <c r="V6" s="9">
        <f t="shared" si="12"/>
        <v>5.3264321140847358E-2</v>
      </c>
      <c r="W6" s="46">
        <f t="shared" si="13"/>
        <v>55.141000000000005</v>
      </c>
      <c r="X6" s="42">
        <f t="shared" si="14"/>
        <v>1092.6517604268843</v>
      </c>
      <c r="Y6" s="40">
        <f t="shared" si="15"/>
        <v>26.223642250245224</v>
      </c>
      <c r="Z6" s="33">
        <v>6.08</v>
      </c>
      <c r="AA6" s="42">
        <f t="shared" si="16"/>
        <v>120.47882162810713</v>
      </c>
      <c r="AB6" s="40">
        <f t="shared" si="17"/>
        <v>2.8914917190745708</v>
      </c>
      <c r="AC6" s="23"/>
      <c r="AD6" s="8"/>
      <c r="AE6" s="17"/>
      <c r="AF6" s="67"/>
      <c r="AG6" s="66"/>
      <c r="AH6" s="17"/>
      <c r="AI6" s="23"/>
      <c r="AJ6" s="8"/>
      <c r="AK6" s="17"/>
      <c r="AL6" s="33">
        <v>80.3</v>
      </c>
      <c r="AM6" s="42">
        <f t="shared" si="18"/>
        <v>1591.1923317001647</v>
      </c>
      <c r="AN6" s="40">
        <f t="shared" si="19"/>
        <v>38.188615960803951</v>
      </c>
      <c r="AO6" s="33">
        <v>36.4</v>
      </c>
      <c r="AP6" s="42">
        <f t="shared" si="20"/>
        <v>721.28768211564136</v>
      </c>
      <c r="AQ6" s="40">
        <f t="shared" si="21"/>
        <v>17.310904370775393</v>
      </c>
      <c r="AR6" s="33">
        <v>36.200000000000003</v>
      </c>
      <c r="AS6" s="42">
        <f t="shared" si="22"/>
        <v>717.32456298313787</v>
      </c>
      <c r="AT6" s="40">
        <f t="shared" si="23"/>
        <v>17.215789511595307</v>
      </c>
      <c r="AU6" s="46">
        <f t="shared" si="24"/>
        <v>0.19999999999999574</v>
      </c>
      <c r="AV6" s="42">
        <f t="shared" si="25"/>
        <v>3.9631191325034396</v>
      </c>
      <c r="AW6" s="40">
        <f t="shared" si="26"/>
        <v>9.5114859180082542E-2</v>
      </c>
      <c r="AX6" s="33">
        <v>2.9000000000000001E-2</v>
      </c>
      <c r="AY6" s="42">
        <f t="shared" si="27"/>
        <v>0.57465227421301102</v>
      </c>
      <c r="AZ6" s="40">
        <f t="shared" si="28"/>
        <v>1.3791654581112265E-2</v>
      </c>
      <c r="BA6" s="33">
        <v>0.112</v>
      </c>
      <c r="BB6" s="42">
        <f t="shared" si="29"/>
        <v>2.2193467142019734</v>
      </c>
      <c r="BC6" s="40">
        <f t="shared" si="30"/>
        <v>5.3264321140847358E-2</v>
      </c>
      <c r="BD6" s="46">
        <f t="shared" si="31"/>
        <v>36.541000000000004</v>
      </c>
      <c r="BE6" s="42">
        <f t="shared" si="32"/>
        <v>724.08168110405643</v>
      </c>
      <c r="BF6" s="40">
        <f t="shared" si="33"/>
        <v>17.377960346497357</v>
      </c>
      <c r="BG6" s="33">
        <v>4.4400000000000004</v>
      </c>
      <c r="BH6" s="42">
        <f t="shared" si="34"/>
        <v>87.981244741578237</v>
      </c>
      <c r="BI6" s="40">
        <f t="shared" si="35"/>
        <v>2.1115498737978777</v>
      </c>
      <c r="BJ6" s="67"/>
      <c r="BK6" s="66"/>
      <c r="BL6" s="17"/>
      <c r="BM6" s="67"/>
      <c r="BN6" s="66"/>
      <c r="BO6" s="17"/>
      <c r="BP6" s="23"/>
      <c r="BQ6" s="8"/>
      <c r="BR6" s="17"/>
      <c r="BS6" s="33">
        <f t="shared" si="36"/>
        <v>266.79718000013725</v>
      </c>
      <c r="BT6" s="3">
        <f t="shared" si="37"/>
        <v>38.188615960803951</v>
      </c>
      <c r="BU6" s="3">
        <f t="shared" si="38"/>
        <v>228.60856403933329</v>
      </c>
      <c r="BV6" s="9">
        <f t="shared" si="39"/>
        <v>85.686274509803923</v>
      </c>
      <c r="BW6" s="33">
        <f t="shared" ref="BW6:BW20" si="68">J6</f>
        <v>26.156586274523256</v>
      </c>
      <c r="BX6" s="3">
        <f t="shared" ref="BX6:BX20" si="69">AQ6</f>
        <v>17.310904370775393</v>
      </c>
      <c r="BY6" s="3">
        <f t="shared" si="40"/>
        <v>8.8456819037478631</v>
      </c>
      <c r="BZ6" s="9">
        <f t="shared" si="41"/>
        <v>33.818181818181813</v>
      </c>
      <c r="CA6" s="33">
        <f t="shared" si="42"/>
        <v>2.563345454903279</v>
      </c>
      <c r="CB6" s="3">
        <f t="shared" si="43"/>
        <v>17.215789511595307</v>
      </c>
      <c r="CC6" s="3">
        <f t="shared" si="44"/>
        <v>-14.652444056692028</v>
      </c>
      <c r="CD6" s="9">
        <f t="shared" si="45"/>
        <v>-571.61410018552874</v>
      </c>
      <c r="CE6" s="33">
        <f t="shared" si="46"/>
        <v>23.593240819619975</v>
      </c>
      <c r="CF6" s="3">
        <f t="shared" si="47"/>
        <v>9.5114859180082542E-2</v>
      </c>
      <c r="CG6" s="3">
        <f t="shared" si="48"/>
        <v>23.498125960439893</v>
      </c>
      <c r="CH6" s="9">
        <f t="shared" si="49"/>
        <v>99.596855472686968</v>
      </c>
      <c r="CI6" s="33">
        <f t="shared" si="50"/>
        <v>1.3791654581112265E-2</v>
      </c>
      <c r="CJ6" s="3">
        <f t="shared" si="51"/>
        <v>1.3791654581112265E-2</v>
      </c>
      <c r="CK6" s="3">
        <f t="shared" si="52"/>
        <v>0</v>
      </c>
      <c r="CL6" s="9">
        <f t="shared" si="53"/>
        <v>0</v>
      </c>
      <c r="CM6" s="33">
        <f t="shared" si="54"/>
        <v>5.3264321140847358E-2</v>
      </c>
      <c r="CN6" s="3">
        <f t="shared" si="55"/>
        <v>5.3264321140847358E-2</v>
      </c>
      <c r="CO6" s="3">
        <f t="shared" si="56"/>
        <v>0</v>
      </c>
      <c r="CP6" s="9">
        <f t="shared" si="57"/>
        <v>0</v>
      </c>
      <c r="CQ6" s="33">
        <f t="shared" si="58"/>
        <v>26.223642250245224</v>
      </c>
      <c r="CR6" s="3">
        <f t="shared" si="59"/>
        <v>17.377960346497357</v>
      </c>
      <c r="CS6" s="3">
        <f t="shared" si="60"/>
        <v>8.8456819037478667</v>
      </c>
      <c r="CT6" s="9">
        <f t="shared" si="61"/>
        <v>33.731705990098106</v>
      </c>
      <c r="CU6" s="33">
        <f t="shared" si="62"/>
        <v>2.8914917190745708</v>
      </c>
      <c r="CV6" s="3">
        <f t="shared" si="63"/>
        <v>2.1115498737978777</v>
      </c>
      <c r="CW6" s="3">
        <f t="shared" si="64"/>
        <v>0.77994184527669308</v>
      </c>
      <c r="CX6" s="9">
        <f t="shared" si="65"/>
        <v>26.973684210526304</v>
      </c>
      <c r="CY6" s="33"/>
      <c r="CZ6" s="3"/>
      <c r="DA6" s="3"/>
      <c r="DB6" s="9"/>
      <c r="DC6" s="33"/>
      <c r="DD6" s="3"/>
      <c r="DE6" s="3"/>
      <c r="DF6" s="9"/>
      <c r="DG6" s="33"/>
      <c r="DH6" s="3"/>
      <c r="DI6" s="3"/>
      <c r="DJ6" s="9"/>
      <c r="DK6" s="49"/>
      <c r="DL6" s="49"/>
      <c r="DM6" s="23">
        <v>350</v>
      </c>
      <c r="DN6" s="3">
        <f t="shared" si="66"/>
        <v>13.542750156022469</v>
      </c>
      <c r="DO6" s="3">
        <f t="shared" si="67"/>
        <v>1.1940919492406898</v>
      </c>
      <c r="DP6" s="9"/>
    </row>
    <row r="7" spans="1:120" x14ac:dyDescent="0.35">
      <c r="A7" s="21" t="s">
        <v>18</v>
      </c>
      <c r="B7" s="36">
        <v>104</v>
      </c>
      <c r="C7" s="23">
        <v>6</v>
      </c>
      <c r="D7" s="9">
        <v>19.81559566251762</v>
      </c>
      <c r="E7" s="33">
        <v>813</v>
      </c>
      <c r="F7" s="42">
        <f t="shared" si="0"/>
        <v>16110.079273626825</v>
      </c>
      <c r="G7" s="40">
        <f t="shared" si="1"/>
        <v>386.64190256704376</v>
      </c>
      <c r="H7" s="33">
        <v>93.3</v>
      </c>
      <c r="I7" s="42">
        <f t="shared" si="2"/>
        <v>1848.7950753128939</v>
      </c>
      <c r="J7" s="40">
        <f t="shared" si="3"/>
        <v>44.371081807509455</v>
      </c>
      <c r="K7" s="33">
        <v>2.79</v>
      </c>
      <c r="L7" s="42">
        <f t="shared" si="4"/>
        <v>55.285511898424161</v>
      </c>
      <c r="M7" s="40">
        <f t="shared" si="5"/>
        <v>1.32685228556218</v>
      </c>
      <c r="N7" s="46">
        <f t="shared" si="6"/>
        <v>90.509999999999991</v>
      </c>
      <c r="O7" s="42">
        <f t="shared" si="7"/>
        <v>1793.5095634144695</v>
      </c>
      <c r="P7" s="40">
        <f t="shared" si="8"/>
        <v>43.044229521947273</v>
      </c>
      <c r="Q7" s="33">
        <v>2.9000000000000001E-2</v>
      </c>
      <c r="R7" s="42">
        <f t="shared" si="9"/>
        <v>0.57465227421301102</v>
      </c>
      <c r="S7" s="40">
        <f t="shared" si="10"/>
        <v>1.3791654581112265E-2</v>
      </c>
      <c r="T7" s="33">
        <v>0.112</v>
      </c>
      <c r="U7" s="3">
        <f t="shared" si="11"/>
        <v>2.2193467142019734</v>
      </c>
      <c r="V7" s="9">
        <f t="shared" si="12"/>
        <v>5.3264321140847358E-2</v>
      </c>
      <c r="W7" s="46">
        <f t="shared" si="13"/>
        <v>93.440999999999988</v>
      </c>
      <c r="X7" s="42">
        <f t="shared" si="14"/>
        <v>1851.5890743013088</v>
      </c>
      <c r="Y7" s="40">
        <f t="shared" si="15"/>
        <v>44.438137783231412</v>
      </c>
      <c r="Z7" s="33">
        <v>5.74</v>
      </c>
      <c r="AA7" s="42">
        <f t="shared" si="16"/>
        <v>113.74151910285114</v>
      </c>
      <c r="AB7" s="40">
        <f t="shared" si="17"/>
        <v>2.7297964584684271</v>
      </c>
      <c r="AC7" s="23"/>
      <c r="AD7" s="8"/>
      <c r="AE7" s="17"/>
      <c r="AF7" s="67"/>
      <c r="AG7" s="66"/>
      <c r="AH7" s="17"/>
      <c r="AI7" s="23"/>
      <c r="AJ7" s="8"/>
      <c r="AK7" s="17"/>
      <c r="AL7" s="33">
        <v>151</v>
      </c>
      <c r="AM7" s="42">
        <f t="shared" si="18"/>
        <v>2992.1549450401603</v>
      </c>
      <c r="AN7" s="40">
        <f t="shared" si="19"/>
        <v>71.81171868096385</v>
      </c>
      <c r="AO7" s="33">
        <v>60.7</v>
      </c>
      <c r="AP7" s="42">
        <f t="shared" si="20"/>
        <v>1202.8066567148196</v>
      </c>
      <c r="AQ7" s="40">
        <f t="shared" si="21"/>
        <v>28.867359761155669</v>
      </c>
      <c r="AR7" s="33">
        <v>49.9</v>
      </c>
      <c r="AS7" s="42">
        <f t="shared" si="22"/>
        <v>988.79822355962915</v>
      </c>
      <c r="AT7" s="40">
        <f t="shared" si="23"/>
        <v>23.731157365431098</v>
      </c>
      <c r="AU7" s="46">
        <f t="shared" si="24"/>
        <v>10.800000000000004</v>
      </c>
      <c r="AV7" s="42">
        <f t="shared" si="25"/>
        <v>214.00843315519037</v>
      </c>
      <c r="AW7" s="40">
        <f t="shared" si="26"/>
        <v>5.1362023957245695</v>
      </c>
      <c r="AX7" s="33">
        <v>2.9000000000000001E-2</v>
      </c>
      <c r="AY7" s="42">
        <f t="shared" si="27"/>
        <v>0.57465227421301102</v>
      </c>
      <c r="AZ7" s="40">
        <f t="shared" si="28"/>
        <v>1.3791654581112265E-2</v>
      </c>
      <c r="BA7" s="33">
        <v>0.112</v>
      </c>
      <c r="BB7" s="42">
        <f t="shared" si="29"/>
        <v>2.2193467142019734</v>
      </c>
      <c r="BC7" s="40">
        <f t="shared" si="30"/>
        <v>5.3264321140847358E-2</v>
      </c>
      <c r="BD7" s="46">
        <f t="shared" si="31"/>
        <v>60.841000000000008</v>
      </c>
      <c r="BE7" s="42">
        <f t="shared" si="32"/>
        <v>1205.6006557032347</v>
      </c>
      <c r="BF7" s="40">
        <f t="shared" si="33"/>
        <v>28.934415736877632</v>
      </c>
      <c r="BG7" s="33">
        <v>5.86</v>
      </c>
      <c r="BH7" s="42">
        <f t="shared" si="34"/>
        <v>116.11939058235326</v>
      </c>
      <c r="BI7" s="40">
        <f t="shared" si="35"/>
        <v>2.7868653739764784</v>
      </c>
      <c r="BJ7" s="67"/>
      <c r="BK7" s="66"/>
      <c r="BL7" s="17"/>
      <c r="BM7" s="67"/>
      <c r="BN7" s="66"/>
      <c r="BO7" s="17"/>
      <c r="BP7" s="23"/>
      <c r="BQ7" s="8"/>
      <c r="BR7" s="17"/>
      <c r="BS7" s="33">
        <f t="shared" si="36"/>
        <v>386.64190256704376</v>
      </c>
      <c r="BT7" s="3">
        <f t="shared" si="37"/>
        <v>71.81171868096385</v>
      </c>
      <c r="BU7" s="3">
        <f t="shared" si="38"/>
        <v>314.83018388607991</v>
      </c>
      <c r="BV7" s="9">
        <f t="shared" si="39"/>
        <v>81.426814268142678</v>
      </c>
      <c r="BW7" s="33">
        <f t="shared" si="68"/>
        <v>44.371081807509455</v>
      </c>
      <c r="BX7" s="3">
        <f t="shared" si="69"/>
        <v>28.867359761155669</v>
      </c>
      <c r="BY7" s="3">
        <f t="shared" si="40"/>
        <v>15.503722046353786</v>
      </c>
      <c r="BZ7" s="9">
        <f t="shared" si="41"/>
        <v>34.941050375133976</v>
      </c>
      <c r="CA7" s="33">
        <f t="shared" si="42"/>
        <v>1.32685228556218</v>
      </c>
      <c r="CB7" s="3">
        <f t="shared" si="43"/>
        <v>23.731157365431098</v>
      </c>
      <c r="CC7" s="3">
        <f t="shared" si="44"/>
        <v>-22.404305079868919</v>
      </c>
      <c r="CD7" s="9">
        <f t="shared" si="45"/>
        <v>-1688.5304659498204</v>
      </c>
      <c r="CE7" s="33">
        <f t="shared" si="46"/>
        <v>43.044229521947273</v>
      </c>
      <c r="CF7" s="3">
        <f t="shared" si="47"/>
        <v>5.1362023957245695</v>
      </c>
      <c r="CG7" s="3">
        <f t="shared" si="48"/>
        <v>37.908027126222706</v>
      </c>
      <c r="CH7" s="9">
        <f t="shared" si="49"/>
        <v>88.067616837918465</v>
      </c>
      <c r="CI7" s="33">
        <f t="shared" si="50"/>
        <v>1.3791654581112265E-2</v>
      </c>
      <c r="CJ7" s="3">
        <f t="shared" si="51"/>
        <v>1.3791654581112265E-2</v>
      </c>
      <c r="CK7" s="3">
        <f t="shared" si="52"/>
        <v>0</v>
      </c>
      <c r="CL7" s="9">
        <f t="shared" si="53"/>
        <v>0</v>
      </c>
      <c r="CM7" s="33">
        <f t="shared" si="54"/>
        <v>5.3264321140847358E-2</v>
      </c>
      <c r="CN7" s="3">
        <f t="shared" si="55"/>
        <v>5.3264321140847358E-2</v>
      </c>
      <c r="CO7" s="3">
        <f t="shared" si="56"/>
        <v>0</v>
      </c>
      <c r="CP7" s="9">
        <f t="shared" si="57"/>
        <v>0</v>
      </c>
      <c r="CQ7" s="33">
        <f t="shared" si="58"/>
        <v>44.438137783231412</v>
      </c>
      <c r="CR7" s="3">
        <f t="shared" si="59"/>
        <v>28.934415736877632</v>
      </c>
      <c r="CS7" s="3">
        <f t="shared" si="60"/>
        <v>15.503722046353779</v>
      </c>
      <c r="CT7" s="9">
        <f t="shared" si="61"/>
        <v>34.888325253368421</v>
      </c>
      <c r="CU7" s="33">
        <f t="shared" si="62"/>
        <v>2.7297964584684271</v>
      </c>
      <c r="CV7" s="3">
        <f t="shared" si="63"/>
        <v>2.7868653739764784</v>
      </c>
      <c r="CW7" s="3">
        <f t="shared" si="64"/>
        <v>-5.7068915508051266E-2</v>
      </c>
      <c r="CX7" s="9">
        <f t="shared" si="65"/>
        <v>-2.0905923344947928</v>
      </c>
      <c r="CY7" s="33"/>
      <c r="CZ7" s="3"/>
      <c r="DA7" s="3"/>
      <c r="DB7" s="9"/>
      <c r="DC7" s="33"/>
      <c r="DD7" s="3"/>
      <c r="DE7" s="3"/>
      <c r="DF7" s="9"/>
      <c r="DG7" s="33"/>
      <c r="DH7" s="3"/>
      <c r="DI7" s="3"/>
      <c r="DJ7" s="9"/>
      <c r="DK7" s="49"/>
      <c r="DL7" s="49"/>
      <c r="DM7" s="23">
        <v>350</v>
      </c>
      <c r="DN7" s="3">
        <f t="shared" si="66"/>
        <v>17.235649546827791</v>
      </c>
      <c r="DO7" s="3">
        <f t="shared" si="67"/>
        <v>-6.3444108761329887E-2</v>
      </c>
      <c r="DP7" s="9"/>
    </row>
    <row r="8" spans="1:120" x14ac:dyDescent="0.35">
      <c r="A8" s="21" t="s">
        <v>19</v>
      </c>
      <c r="B8" s="36">
        <v>111</v>
      </c>
      <c r="C8" s="23">
        <v>6</v>
      </c>
      <c r="D8" s="9">
        <v>19.81559566251762</v>
      </c>
      <c r="E8" s="33">
        <v>896</v>
      </c>
      <c r="F8" s="42">
        <f t="shared" si="0"/>
        <v>17754.773713615788</v>
      </c>
      <c r="G8" s="40">
        <f t="shared" si="1"/>
        <v>426.11456912677892</v>
      </c>
      <c r="H8" s="33">
        <v>94.9</v>
      </c>
      <c r="I8" s="42">
        <f t="shared" si="2"/>
        <v>1880.5000283729223</v>
      </c>
      <c r="J8" s="40">
        <f t="shared" si="3"/>
        <v>45.132000680950135</v>
      </c>
      <c r="K8" s="33">
        <v>3.94</v>
      </c>
      <c r="L8" s="42">
        <f t="shared" si="4"/>
        <v>78.073446910319419</v>
      </c>
      <c r="M8" s="40">
        <f t="shared" si="5"/>
        <v>1.8737627258476659</v>
      </c>
      <c r="N8" s="46">
        <f t="shared" si="6"/>
        <v>90.960000000000008</v>
      </c>
      <c r="O8" s="42">
        <f t="shared" si="7"/>
        <v>1802.4265814626028</v>
      </c>
      <c r="P8" s="40">
        <f t="shared" si="8"/>
        <v>43.258237955102466</v>
      </c>
      <c r="Q8" s="33">
        <v>2.9000000000000001E-2</v>
      </c>
      <c r="R8" s="42">
        <f t="shared" ref="R8:R20" si="70">D8*Q8</f>
        <v>0.57465227421301102</v>
      </c>
      <c r="S8" s="40">
        <f t="shared" ref="S8:S20" si="71">(R8*24)/1000</f>
        <v>1.3791654581112265E-2</v>
      </c>
      <c r="T8" s="33">
        <v>5.0999999999999997E-2</v>
      </c>
      <c r="U8" s="3">
        <f t="shared" ref="U8:U20" si="72">D8*T8</f>
        <v>1.0105953787883986</v>
      </c>
      <c r="V8" s="9">
        <f t="shared" ref="V8:V20" si="73">(U8*24)/1000</f>
        <v>2.4254289090921567E-2</v>
      </c>
      <c r="W8" s="46">
        <f t="shared" si="13"/>
        <v>94.98</v>
      </c>
      <c r="X8" s="42">
        <f t="shared" si="14"/>
        <v>1882.0852760259236</v>
      </c>
      <c r="Y8" s="40">
        <f t="shared" si="15"/>
        <v>45.170046624622159</v>
      </c>
      <c r="Z8" s="33">
        <v>7.05</v>
      </c>
      <c r="AA8" s="42">
        <f t="shared" si="16"/>
        <v>139.69994942074922</v>
      </c>
      <c r="AB8" s="40">
        <f t="shared" si="17"/>
        <v>3.3527987860979809</v>
      </c>
      <c r="AC8" s="33">
        <v>4.67</v>
      </c>
      <c r="AD8" s="42">
        <f t="shared" ref="AD8:AD16" si="74">D8*AC8</f>
        <v>92.538831743957289</v>
      </c>
      <c r="AE8" s="40">
        <f t="shared" ref="AE8:AE16" si="75">(AD8*24)/1000</f>
        <v>2.220931961854975</v>
      </c>
      <c r="AF8" s="33">
        <f>Z8-AC8</f>
        <v>2.38</v>
      </c>
      <c r="AG8" s="42">
        <f>D8*AF8</f>
        <v>47.161117676791932</v>
      </c>
      <c r="AH8" s="40">
        <f t="shared" ref="AH8" si="76">(AG8*24)/1000</f>
        <v>1.1318668242430063</v>
      </c>
      <c r="AI8" s="33">
        <v>21.1</v>
      </c>
      <c r="AJ8" s="42">
        <f t="shared" ref="AJ8:AJ15" si="77">D8*AI8</f>
        <v>418.10906847912179</v>
      </c>
      <c r="AK8" s="40">
        <f t="shared" ref="AK8:AK15" si="78">(AJ8*24)/1000</f>
        <v>10.034617643498922</v>
      </c>
      <c r="AL8" s="33">
        <v>104</v>
      </c>
      <c r="AM8" s="42">
        <f t="shared" si="18"/>
        <v>2060.8219489018325</v>
      </c>
      <c r="AN8" s="40">
        <f t="shared" si="19"/>
        <v>49.459726773643986</v>
      </c>
      <c r="AO8" s="33">
        <v>49.1</v>
      </c>
      <c r="AP8" s="42">
        <f t="shared" si="20"/>
        <v>972.94574702961518</v>
      </c>
      <c r="AQ8" s="40">
        <f t="shared" si="21"/>
        <v>23.350697928710765</v>
      </c>
      <c r="AR8" s="33">
        <v>41.8</v>
      </c>
      <c r="AS8" s="42">
        <f t="shared" si="22"/>
        <v>828.29189869323648</v>
      </c>
      <c r="AT8" s="40">
        <f t="shared" si="23"/>
        <v>19.879005568637677</v>
      </c>
      <c r="AU8" s="46">
        <f t="shared" si="24"/>
        <v>7.3000000000000043</v>
      </c>
      <c r="AV8" s="42">
        <f t="shared" si="25"/>
        <v>144.6538483363787</v>
      </c>
      <c r="AW8" s="40">
        <f t="shared" si="26"/>
        <v>3.4716923600730887</v>
      </c>
      <c r="AX8" s="33">
        <v>1.4E-2</v>
      </c>
      <c r="AY8" s="42">
        <f t="shared" ref="AY8:AY10" si="79">D8*AX8</f>
        <v>0.27741833927524667</v>
      </c>
      <c r="AZ8" s="40">
        <f t="shared" ref="AZ8:AZ10" si="80">(AY8*24)/1000</f>
        <v>6.6580401426059197E-3</v>
      </c>
      <c r="BA8" s="33">
        <v>2.1999999999999999E-2</v>
      </c>
      <c r="BB8" s="42">
        <f t="shared" ref="BB8:BB10" si="81">D8*BA8</f>
        <v>0.4359431045753876</v>
      </c>
      <c r="BC8" s="40">
        <f t="shared" ref="BC8:BC10" si="82">(BB8*24)/1000</f>
        <v>1.0462634509809303E-2</v>
      </c>
      <c r="BD8" s="46">
        <f t="shared" si="31"/>
        <v>49.136000000000003</v>
      </c>
      <c r="BE8" s="42">
        <f t="shared" si="32"/>
        <v>973.65910847346584</v>
      </c>
      <c r="BF8" s="40">
        <f t="shared" si="33"/>
        <v>23.36781860336318</v>
      </c>
      <c r="BG8" s="33">
        <v>6.13</v>
      </c>
      <c r="BH8" s="42">
        <f t="shared" si="34"/>
        <v>121.469601411233</v>
      </c>
      <c r="BI8" s="40">
        <f t="shared" si="35"/>
        <v>2.9152704338695923</v>
      </c>
      <c r="BJ8" s="33">
        <v>5.03</v>
      </c>
      <c r="BK8" s="42">
        <f t="shared" ref="BK8:BK17" si="83">D8*BJ8</f>
        <v>99.672446182463631</v>
      </c>
      <c r="BL8" s="40">
        <f t="shared" ref="BL8:BL17" si="84">(BK8*24)/1000</f>
        <v>2.392138708379127</v>
      </c>
      <c r="BM8" s="33">
        <f>BG8-BJ8</f>
        <v>1.0999999999999996</v>
      </c>
      <c r="BN8" s="42">
        <f>D8*BM8</f>
        <v>21.797155228769373</v>
      </c>
      <c r="BO8" s="40">
        <f t="shared" ref="BO8:BO20" si="85">(BN8*24)/1000</f>
        <v>0.52313172549046494</v>
      </c>
      <c r="BP8" s="33">
        <v>15.8</v>
      </c>
      <c r="BQ8" s="42">
        <f t="shared" ref="BQ8:BQ15" si="86">D8*BP8</f>
        <v>313.08641146777842</v>
      </c>
      <c r="BR8" s="40">
        <f t="shared" ref="BR8:BR15" si="87">(BQ8*24)/1000</f>
        <v>7.5140738752266829</v>
      </c>
      <c r="BS8" s="33">
        <f t="shared" si="36"/>
        <v>426.11456912677892</v>
      </c>
      <c r="BT8" s="3">
        <f t="shared" si="37"/>
        <v>49.459726773643986</v>
      </c>
      <c r="BU8" s="3">
        <f t="shared" si="38"/>
        <v>376.65484235313494</v>
      </c>
      <c r="BV8" s="9">
        <f t="shared" si="39"/>
        <v>88.392857142857139</v>
      </c>
      <c r="BW8" s="33">
        <f t="shared" si="68"/>
        <v>45.132000680950135</v>
      </c>
      <c r="BX8" s="3">
        <f t="shared" si="69"/>
        <v>23.350697928710765</v>
      </c>
      <c r="BY8" s="3">
        <f t="shared" si="40"/>
        <v>21.78130275223937</v>
      </c>
      <c r="BZ8" s="9">
        <f t="shared" si="41"/>
        <v>48.261327713382506</v>
      </c>
      <c r="CA8" s="33">
        <f t="shared" si="42"/>
        <v>1.8737627258476659</v>
      </c>
      <c r="CB8" s="3">
        <f t="shared" si="43"/>
        <v>19.879005568637677</v>
      </c>
      <c r="CC8" s="3">
        <f t="shared" si="44"/>
        <v>-18.005242842790011</v>
      </c>
      <c r="CD8" s="9">
        <f t="shared" si="45"/>
        <v>-960.91370558375638</v>
      </c>
      <c r="CE8" s="33">
        <f t="shared" si="46"/>
        <v>43.258237955102466</v>
      </c>
      <c r="CF8" s="3">
        <f t="shared" si="47"/>
        <v>3.4716923600730887</v>
      </c>
      <c r="CG8" s="3">
        <f t="shared" si="48"/>
        <v>39.786545595029381</v>
      </c>
      <c r="CH8" s="9">
        <f t="shared" si="49"/>
        <v>91.974494283201409</v>
      </c>
      <c r="CI8" s="33">
        <f t="shared" ref="CI8:CI10" si="88">S8</f>
        <v>1.3791654581112265E-2</v>
      </c>
      <c r="CJ8" s="3">
        <f t="shared" ref="CJ8:CJ10" si="89">AZ8</f>
        <v>6.6580401426059197E-3</v>
      </c>
      <c r="CK8" s="3">
        <f t="shared" ref="CK8:CK10" si="90">CI8-CJ8</f>
        <v>7.1336144385063449E-3</v>
      </c>
      <c r="CL8" s="9">
        <f t="shared" ref="CL8:CL10" si="91">(CK8/CI8)*100</f>
        <v>51.724137931034484</v>
      </c>
      <c r="CM8" s="33">
        <f t="shared" ref="CM8:CM10" si="92">V8</f>
        <v>2.4254289090921567E-2</v>
      </c>
      <c r="CN8" s="3">
        <f t="shared" ref="CN8" si="93">BC8</f>
        <v>1.0462634509809303E-2</v>
      </c>
      <c r="CO8" s="3">
        <f t="shared" ref="CO8:CO10" si="94">CM8-CN8</f>
        <v>1.3791654581112265E-2</v>
      </c>
      <c r="CP8" s="9">
        <f t="shared" ref="CP8:CP10" si="95">(CO8/CM8)*100</f>
        <v>56.862745098039227</v>
      </c>
      <c r="CQ8" s="33">
        <f t="shared" si="58"/>
        <v>45.170046624622159</v>
      </c>
      <c r="CR8" s="3">
        <f t="shared" si="59"/>
        <v>23.36781860336318</v>
      </c>
      <c r="CS8" s="3">
        <f t="shared" si="60"/>
        <v>21.80222802125898</v>
      </c>
      <c r="CT8" s="9">
        <f t="shared" si="61"/>
        <v>48.267003579700976</v>
      </c>
      <c r="CU8" s="33">
        <f t="shared" si="62"/>
        <v>3.3527987860979809</v>
      </c>
      <c r="CV8" s="3">
        <f t="shared" si="63"/>
        <v>2.9152704338695923</v>
      </c>
      <c r="CW8" s="3">
        <f t="shared" si="64"/>
        <v>0.4375283522283886</v>
      </c>
      <c r="CX8" s="9">
        <f t="shared" si="65"/>
        <v>13.049645390070911</v>
      </c>
      <c r="CY8" s="33">
        <f t="shared" ref="CY8:CY20" si="96">AE8</f>
        <v>2.220931961854975</v>
      </c>
      <c r="CZ8" s="3">
        <f t="shared" ref="CZ8:CZ15" si="97">BL8</f>
        <v>2.392138708379127</v>
      </c>
      <c r="DA8" s="3">
        <f t="shared" ref="DA8:DA15" si="98">CY8-CZ8</f>
        <v>-0.17120674652415202</v>
      </c>
      <c r="DB8" s="9">
        <f t="shared" ref="DB8:DB15" si="99">(DA8/CY8)*100</f>
        <v>-7.7087794432548078</v>
      </c>
      <c r="DC8" s="33">
        <f>AH8</f>
        <v>1.1318668242430063</v>
      </c>
      <c r="DD8" s="3">
        <f>BO8</f>
        <v>0.52313172549046494</v>
      </c>
      <c r="DE8" s="3">
        <f t="shared" ref="DE8" si="100">DC8-DD8</f>
        <v>0.60873509875254139</v>
      </c>
      <c r="DF8" s="9">
        <f t="shared" ref="DF8" si="101">(DE8/DC8)*100</f>
        <v>53.781512605042039</v>
      </c>
      <c r="DG8" s="33">
        <f t="shared" ref="DG8:DG15" si="102">AK8</f>
        <v>10.034617643498922</v>
      </c>
      <c r="DH8" s="3">
        <f t="shared" ref="DH8:DH15" si="103">BR8</f>
        <v>7.5140738752266829</v>
      </c>
      <c r="DI8" s="3">
        <f t="shared" ref="DI8:DI15" si="104">DG8-DH8</f>
        <v>2.5205437682722396</v>
      </c>
      <c r="DJ8" s="9">
        <f t="shared" ref="DJ8:DJ15" si="105">(DI8/DG8)*100</f>
        <v>25.118483412322256</v>
      </c>
      <c r="DK8" s="49"/>
      <c r="DL8" s="49"/>
      <c r="DM8" s="23">
        <v>350</v>
      </c>
      <c r="DN8" s="3">
        <f t="shared" si="66"/>
        <v>20.259343434343428</v>
      </c>
      <c r="DO8" s="3">
        <f t="shared" si="67"/>
        <v>0.40656565656565613</v>
      </c>
      <c r="DP8" s="9">
        <f t="shared" ref="DP8:DP15" si="106">DM8/(BU8/DI8)</f>
        <v>2.3421717171717154</v>
      </c>
    </row>
    <row r="9" spans="1:120" x14ac:dyDescent="0.35">
      <c r="A9" s="21" t="s">
        <v>20</v>
      </c>
      <c r="B9" s="36">
        <v>118</v>
      </c>
      <c r="C9" s="23">
        <v>6</v>
      </c>
      <c r="D9" s="9">
        <v>19.81559566251762</v>
      </c>
      <c r="E9" s="33">
        <v>472</v>
      </c>
      <c r="F9" s="42">
        <f t="shared" si="0"/>
        <v>9352.9611527083161</v>
      </c>
      <c r="G9" s="40">
        <f t="shared" si="1"/>
        <v>224.47106766499957</v>
      </c>
      <c r="H9" s="33">
        <v>49.4</v>
      </c>
      <c r="I9" s="42">
        <f t="shared" si="2"/>
        <v>978.89042572837036</v>
      </c>
      <c r="J9" s="40">
        <f t="shared" si="3"/>
        <v>23.493370217480891</v>
      </c>
      <c r="K9" s="33">
        <v>1.97</v>
      </c>
      <c r="L9" s="42">
        <f t="shared" si="4"/>
        <v>39.036723455159709</v>
      </c>
      <c r="M9" s="40">
        <f t="shared" si="5"/>
        <v>0.93688136292383295</v>
      </c>
      <c r="N9" s="46">
        <f t="shared" si="6"/>
        <v>47.43</v>
      </c>
      <c r="O9" s="42">
        <f t="shared" si="7"/>
        <v>939.85370227321073</v>
      </c>
      <c r="P9" s="40">
        <f t="shared" si="8"/>
        <v>22.556488854557056</v>
      </c>
      <c r="Q9" s="33">
        <v>2.9000000000000001E-2</v>
      </c>
      <c r="R9" s="42">
        <f t="shared" si="70"/>
        <v>0.57465227421301102</v>
      </c>
      <c r="S9" s="40">
        <f t="shared" si="71"/>
        <v>1.3791654581112265E-2</v>
      </c>
      <c r="T9" s="33">
        <v>0.317</v>
      </c>
      <c r="U9" s="3">
        <f t="shared" si="72"/>
        <v>6.2815438250180851</v>
      </c>
      <c r="V9" s="9">
        <f t="shared" si="73"/>
        <v>0.15075705180043406</v>
      </c>
      <c r="W9" s="46">
        <f t="shared" si="13"/>
        <v>49.746000000000002</v>
      </c>
      <c r="X9" s="42">
        <f t="shared" si="14"/>
        <v>985.74662182760153</v>
      </c>
      <c r="Y9" s="40">
        <f t="shared" si="15"/>
        <v>23.657918923862439</v>
      </c>
      <c r="Z9" s="33">
        <v>6.02</v>
      </c>
      <c r="AA9" s="42">
        <f t="shared" si="16"/>
        <v>119.28988588835607</v>
      </c>
      <c r="AB9" s="40">
        <f t="shared" si="17"/>
        <v>2.8629572613205454</v>
      </c>
      <c r="AC9" s="33">
        <v>6.03</v>
      </c>
      <c r="AD9" s="42">
        <f t="shared" si="74"/>
        <v>119.48804184498125</v>
      </c>
      <c r="AE9" s="40">
        <f t="shared" si="75"/>
        <v>2.8677130042795502</v>
      </c>
      <c r="AF9" s="33">
        <f t="shared" ref="AF9:AF20" si="107">Z9-AC9</f>
        <v>-1.0000000000000675E-2</v>
      </c>
      <c r="AG9" s="42">
        <f t="shared" ref="AG9:AG20" si="108">D9*AF9</f>
        <v>-0.19815595662518956</v>
      </c>
      <c r="AH9" s="40">
        <f t="shared" ref="AH9:AH20" si="109">(AG9*24)/1000</f>
        <v>-4.7557429590045488E-3</v>
      </c>
      <c r="AI9" s="33"/>
      <c r="AJ9" s="42"/>
      <c r="AK9" s="40"/>
      <c r="AL9" s="33">
        <v>101</v>
      </c>
      <c r="AM9" s="42">
        <f t="shared" si="18"/>
        <v>2001.3751619142795</v>
      </c>
      <c r="AN9" s="40">
        <f t="shared" si="19"/>
        <v>48.033003885942705</v>
      </c>
      <c r="AO9" s="33">
        <v>43</v>
      </c>
      <c r="AP9" s="42">
        <f t="shared" si="20"/>
        <v>852.07061348825766</v>
      </c>
      <c r="AQ9" s="40">
        <f t="shared" si="21"/>
        <v>20.449694723718185</v>
      </c>
      <c r="AR9" s="33">
        <v>37</v>
      </c>
      <c r="AS9" s="42">
        <f t="shared" si="22"/>
        <v>733.17703951315195</v>
      </c>
      <c r="AT9" s="40">
        <f t="shared" si="23"/>
        <v>17.596248948315647</v>
      </c>
      <c r="AU9" s="46">
        <f t="shared" si="24"/>
        <v>6</v>
      </c>
      <c r="AV9" s="42">
        <f t="shared" si="25"/>
        <v>118.89357397510571</v>
      </c>
      <c r="AW9" s="40">
        <f t="shared" si="26"/>
        <v>2.8534457754025371</v>
      </c>
      <c r="AX9" s="33">
        <v>1.4E-2</v>
      </c>
      <c r="AY9" s="42">
        <f t="shared" si="79"/>
        <v>0.27741833927524667</v>
      </c>
      <c r="AZ9" s="40">
        <f t="shared" si="80"/>
        <v>6.6580401426059197E-3</v>
      </c>
      <c r="BA9" s="33">
        <v>0.112</v>
      </c>
      <c r="BB9" s="42">
        <f t="shared" si="81"/>
        <v>2.2193467142019734</v>
      </c>
      <c r="BC9" s="40">
        <f t="shared" si="82"/>
        <v>5.3264321140847358E-2</v>
      </c>
      <c r="BD9" s="46">
        <f t="shared" si="31"/>
        <v>43.126000000000005</v>
      </c>
      <c r="BE9" s="42">
        <f t="shared" si="32"/>
        <v>854.56737854173491</v>
      </c>
      <c r="BF9" s="40">
        <f t="shared" si="33"/>
        <v>20.50961708500164</v>
      </c>
      <c r="BG9" s="33">
        <v>6.06</v>
      </c>
      <c r="BH9" s="42">
        <f t="shared" si="34"/>
        <v>120.08250971485677</v>
      </c>
      <c r="BI9" s="40">
        <f t="shared" si="35"/>
        <v>2.8819802331565625</v>
      </c>
      <c r="BJ9" s="33">
        <v>5.98</v>
      </c>
      <c r="BK9" s="42">
        <f t="shared" si="83"/>
        <v>118.49726206185537</v>
      </c>
      <c r="BL9" s="40">
        <f t="shared" si="84"/>
        <v>2.8439342894845288</v>
      </c>
      <c r="BM9" s="33">
        <f t="shared" ref="BM9:BM20" si="110">BG9-BJ9</f>
        <v>7.9999999999999183E-2</v>
      </c>
      <c r="BN9" s="42">
        <f t="shared" ref="BN9:BN20" si="111">D9*BM9</f>
        <v>1.5852476530013935</v>
      </c>
      <c r="BO9" s="40">
        <f t="shared" si="85"/>
        <v>3.8045943672033448E-2</v>
      </c>
      <c r="BP9" s="33"/>
      <c r="BQ9" s="42"/>
      <c r="BR9" s="40"/>
      <c r="BS9" s="33">
        <f t="shared" si="36"/>
        <v>224.47106766499957</v>
      </c>
      <c r="BT9" s="3">
        <f t="shared" si="37"/>
        <v>48.033003885942705</v>
      </c>
      <c r="BU9" s="3">
        <f t="shared" si="38"/>
        <v>176.43806377905685</v>
      </c>
      <c r="BV9" s="9">
        <f t="shared" si="39"/>
        <v>78.601694915254228</v>
      </c>
      <c r="BW9" s="33">
        <f t="shared" si="68"/>
        <v>23.493370217480891</v>
      </c>
      <c r="BX9" s="3">
        <f t="shared" si="69"/>
        <v>20.449694723718185</v>
      </c>
      <c r="BY9" s="3">
        <f t="shared" si="40"/>
        <v>3.0436754937627057</v>
      </c>
      <c r="BZ9" s="9">
        <f t="shared" si="41"/>
        <v>12.955465587044532</v>
      </c>
      <c r="CA9" s="33">
        <f t="shared" si="42"/>
        <v>0.93688136292383295</v>
      </c>
      <c r="CB9" s="3">
        <f t="shared" si="43"/>
        <v>17.596248948315647</v>
      </c>
      <c r="CC9" s="3">
        <f t="shared" si="44"/>
        <v>-16.659367585391813</v>
      </c>
      <c r="CD9" s="9">
        <f t="shared" si="45"/>
        <v>-1778.1725888324875</v>
      </c>
      <c r="CE9" s="33">
        <f t="shared" si="46"/>
        <v>22.556488854557056</v>
      </c>
      <c r="CF9" s="3">
        <f t="shared" si="47"/>
        <v>2.8534457754025371</v>
      </c>
      <c r="CG9" s="3">
        <f t="shared" si="48"/>
        <v>19.703043079154519</v>
      </c>
      <c r="CH9" s="9">
        <f t="shared" si="49"/>
        <v>87.349778621125878</v>
      </c>
      <c r="CI9" s="33">
        <f t="shared" si="88"/>
        <v>1.3791654581112265E-2</v>
      </c>
      <c r="CJ9" s="3">
        <f t="shared" si="89"/>
        <v>6.6580401426059197E-3</v>
      </c>
      <c r="CK9" s="3">
        <f t="shared" si="90"/>
        <v>7.1336144385063449E-3</v>
      </c>
      <c r="CL9" s="9">
        <f t="shared" si="91"/>
        <v>51.724137931034484</v>
      </c>
      <c r="CM9" s="33">
        <f t="shared" si="92"/>
        <v>0.15075705180043406</v>
      </c>
      <c r="CN9" s="3">
        <f t="shared" ref="CN9:CN20" si="112">BC9</f>
        <v>5.3264321140847358E-2</v>
      </c>
      <c r="CO9" s="3">
        <f t="shared" si="94"/>
        <v>9.749273065958669E-2</v>
      </c>
      <c r="CP9" s="9">
        <f t="shared" si="95"/>
        <v>64.66876971608832</v>
      </c>
      <c r="CQ9" s="33">
        <f t="shared" si="58"/>
        <v>23.657918923862439</v>
      </c>
      <c r="CR9" s="3">
        <f t="shared" si="59"/>
        <v>20.50961708500164</v>
      </c>
      <c r="CS9" s="3">
        <f t="shared" si="60"/>
        <v>3.1483018388607995</v>
      </c>
      <c r="CT9" s="9">
        <f t="shared" si="61"/>
        <v>13.307602621316287</v>
      </c>
      <c r="CU9" s="33">
        <f t="shared" si="62"/>
        <v>2.8629572613205454</v>
      </c>
      <c r="CV9" s="3">
        <f t="shared" si="63"/>
        <v>2.8819802331565625</v>
      </c>
      <c r="CW9" s="3">
        <f t="shared" si="64"/>
        <v>-1.9022971836017089E-2</v>
      </c>
      <c r="CX9" s="9">
        <f t="shared" si="65"/>
        <v>-0.66445182724253105</v>
      </c>
      <c r="CY9" s="33">
        <f t="shared" si="96"/>
        <v>2.8677130042795502</v>
      </c>
      <c r="CZ9" s="3">
        <f t="shared" si="97"/>
        <v>2.8439342894845288</v>
      </c>
      <c r="DA9" s="3">
        <f t="shared" si="98"/>
        <v>2.3778714795021472E-2</v>
      </c>
      <c r="DB9" s="9">
        <f t="shared" si="99"/>
        <v>0.82918739635158678</v>
      </c>
      <c r="DC9" s="33">
        <f t="shared" ref="DC9:DC20" si="113">AH9</f>
        <v>-4.7557429590045488E-3</v>
      </c>
      <c r="DD9" s="3">
        <f t="shared" ref="DD9:DD20" si="114">BO9</f>
        <v>3.8045943672033448E-2</v>
      </c>
      <c r="DE9" s="3">
        <f t="shared" ref="DE9:DE20" si="115">DC9-DD9</f>
        <v>-4.2801686631037998E-2</v>
      </c>
      <c r="DF9" s="9">
        <f t="shared" ref="DF9:DF20" si="116">(DE9/DC9)*100</f>
        <v>899.99999999993815</v>
      </c>
      <c r="DG9" s="33"/>
      <c r="DH9" s="3"/>
      <c r="DI9" s="3"/>
      <c r="DJ9" s="9"/>
      <c r="DK9" s="49"/>
      <c r="DL9" s="49"/>
      <c r="DM9" s="23">
        <v>350</v>
      </c>
      <c r="DN9" s="3">
        <f t="shared" si="66"/>
        <v>6.2452830188679256</v>
      </c>
      <c r="DO9" s="3">
        <f t="shared" si="67"/>
        <v>-3.7735849056604126E-2</v>
      </c>
      <c r="DP9" s="9"/>
    </row>
    <row r="10" spans="1:120" x14ac:dyDescent="0.35">
      <c r="A10" s="21" t="s">
        <v>21</v>
      </c>
      <c r="B10" s="36">
        <v>125</v>
      </c>
      <c r="C10" s="23">
        <v>6</v>
      </c>
      <c r="D10" s="9">
        <v>19.81559566251762</v>
      </c>
      <c r="E10" s="33">
        <v>443</v>
      </c>
      <c r="F10" s="42">
        <f t="shared" si="0"/>
        <v>8778.3088784953052</v>
      </c>
      <c r="G10" s="40">
        <f t="shared" si="1"/>
        <v>210.67941308388731</v>
      </c>
      <c r="H10" s="33">
        <v>44.8</v>
      </c>
      <c r="I10" s="42">
        <f t="shared" si="2"/>
        <v>887.73868568078933</v>
      </c>
      <c r="J10" s="40">
        <f t="shared" si="3"/>
        <v>21.305728456338944</v>
      </c>
      <c r="K10" s="33">
        <v>1.2</v>
      </c>
      <c r="L10" s="42">
        <f t="shared" si="4"/>
        <v>23.778714795021141</v>
      </c>
      <c r="M10" s="40">
        <f t="shared" si="5"/>
        <v>0.57068915508050733</v>
      </c>
      <c r="N10" s="46">
        <f t="shared" si="6"/>
        <v>43.599999999999994</v>
      </c>
      <c r="O10" s="42">
        <f t="shared" si="7"/>
        <v>863.95997088576814</v>
      </c>
      <c r="P10" s="40">
        <f t="shared" si="8"/>
        <v>20.735039301258436</v>
      </c>
      <c r="Q10" s="33">
        <v>2.9000000000000001E-2</v>
      </c>
      <c r="R10" s="42">
        <f t="shared" si="70"/>
        <v>0.57465227421301102</v>
      </c>
      <c r="S10" s="40">
        <f t="shared" si="71"/>
        <v>1.3791654581112265E-2</v>
      </c>
      <c r="T10" s="33">
        <v>0.30499999999999999</v>
      </c>
      <c r="U10" s="3">
        <f t="shared" si="72"/>
        <v>6.0437566770678739</v>
      </c>
      <c r="V10" s="9">
        <f t="shared" si="73"/>
        <v>0.14505016024962897</v>
      </c>
      <c r="W10" s="46">
        <f t="shared" si="13"/>
        <v>45.134</v>
      </c>
      <c r="X10" s="42">
        <f t="shared" si="14"/>
        <v>894.35709463207024</v>
      </c>
      <c r="Y10" s="40">
        <f t="shared" si="15"/>
        <v>21.464570271169688</v>
      </c>
      <c r="Z10" s="33">
        <v>6.7</v>
      </c>
      <c r="AA10" s="42">
        <f t="shared" si="16"/>
        <v>132.76449093886805</v>
      </c>
      <c r="AB10" s="40">
        <f t="shared" si="17"/>
        <v>3.1863477825328332</v>
      </c>
      <c r="AC10" s="33">
        <v>6.6</v>
      </c>
      <c r="AD10" s="42">
        <f t="shared" si="74"/>
        <v>130.78293137261628</v>
      </c>
      <c r="AE10" s="40">
        <f t="shared" si="75"/>
        <v>3.1387903529427903</v>
      </c>
      <c r="AF10" s="33">
        <f t="shared" si="107"/>
        <v>0.10000000000000053</v>
      </c>
      <c r="AG10" s="42">
        <f t="shared" si="108"/>
        <v>1.9815595662517724</v>
      </c>
      <c r="AH10" s="40">
        <f t="shared" si="109"/>
        <v>4.7557429590042541E-2</v>
      </c>
      <c r="AI10" s="33"/>
      <c r="AJ10" s="42"/>
      <c r="AK10" s="40"/>
      <c r="AL10" s="33">
        <v>110</v>
      </c>
      <c r="AM10" s="42">
        <f t="shared" si="18"/>
        <v>2179.7155228769379</v>
      </c>
      <c r="AN10" s="40">
        <f t="shared" si="19"/>
        <v>52.313172549046513</v>
      </c>
      <c r="AO10" s="33">
        <v>42.1</v>
      </c>
      <c r="AP10" s="42">
        <f t="shared" si="20"/>
        <v>834.23657739199177</v>
      </c>
      <c r="AQ10" s="40">
        <f t="shared" si="21"/>
        <v>20.021677857407802</v>
      </c>
      <c r="AR10" s="33">
        <v>34.299999999999997</v>
      </c>
      <c r="AS10" s="42">
        <f t="shared" si="22"/>
        <v>679.67493122435428</v>
      </c>
      <c r="AT10" s="40">
        <f t="shared" si="23"/>
        <v>16.312198349384502</v>
      </c>
      <c r="AU10" s="46">
        <f t="shared" si="24"/>
        <v>7.8000000000000043</v>
      </c>
      <c r="AV10" s="42">
        <f t="shared" si="25"/>
        <v>154.56164616763752</v>
      </c>
      <c r="AW10" s="40">
        <f t="shared" si="26"/>
        <v>3.7094795080233007</v>
      </c>
      <c r="AX10" s="33">
        <v>2.9000000000000001E-2</v>
      </c>
      <c r="AY10" s="42">
        <f t="shared" si="79"/>
        <v>0.57465227421301102</v>
      </c>
      <c r="AZ10" s="40">
        <f t="shared" si="80"/>
        <v>1.3791654581112265E-2</v>
      </c>
      <c r="BA10" s="33">
        <v>0.112</v>
      </c>
      <c r="BB10" s="42">
        <f t="shared" si="81"/>
        <v>2.2193467142019734</v>
      </c>
      <c r="BC10" s="40">
        <f t="shared" si="82"/>
        <v>5.3264321140847358E-2</v>
      </c>
      <c r="BD10" s="46">
        <f t="shared" si="31"/>
        <v>42.241000000000007</v>
      </c>
      <c r="BE10" s="42">
        <f t="shared" si="32"/>
        <v>837.03057638040696</v>
      </c>
      <c r="BF10" s="40">
        <f t="shared" si="33"/>
        <v>20.088733833129766</v>
      </c>
      <c r="BG10" s="33">
        <v>6.8</v>
      </c>
      <c r="BH10" s="42">
        <f t="shared" si="34"/>
        <v>134.7460505051198</v>
      </c>
      <c r="BI10" s="40">
        <f t="shared" si="35"/>
        <v>3.2339052121228753</v>
      </c>
      <c r="BJ10" s="33">
        <v>6.75</v>
      </c>
      <c r="BK10" s="42">
        <f t="shared" si="83"/>
        <v>133.75527072199392</v>
      </c>
      <c r="BL10" s="40">
        <f t="shared" si="84"/>
        <v>3.2101264973278538</v>
      </c>
      <c r="BM10" s="33">
        <f t="shared" si="110"/>
        <v>4.9999999999999822E-2</v>
      </c>
      <c r="BN10" s="42">
        <f t="shared" si="111"/>
        <v>0.99077978312587744</v>
      </c>
      <c r="BO10" s="40">
        <f t="shared" si="85"/>
        <v>2.3778714795021059E-2</v>
      </c>
      <c r="BP10" s="33"/>
      <c r="BQ10" s="42"/>
      <c r="BR10" s="40"/>
      <c r="BS10" s="33">
        <f t="shared" si="36"/>
        <v>210.67941308388731</v>
      </c>
      <c r="BT10" s="3">
        <f t="shared" si="37"/>
        <v>52.313172549046513</v>
      </c>
      <c r="BU10" s="3">
        <f t="shared" si="38"/>
        <v>158.36624053484081</v>
      </c>
      <c r="BV10" s="9">
        <f t="shared" si="39"/>
        <v>75.169300225733636</v>
      </c>
      <c r="BW10" s="33">
        <f t="shared" si="68"/>
        <v>21.305728456338944</v>
      </c>
      <c r="BX10" s="3">
        <f t="shared" si="69"/>
        <v>20.021677857407802</v>
      </c>
      <c r="BY10" s="3">
        <f t="shared" si="40"/>
        <v>1.2840505989311417</v>
      </c>
      <c r="BZ10" s="9">
        <f t="shared" si="41"/>
        <v>6.0267857142857144</v>
      </c>
      <c r="CA10" s="33">
        <f t="shared" si="42"/>
        <v>0.57068915508050733</v>
      </c>
      <c r="CB10" s="3">
        <f t="shared" si="43"/>
        <v>16.312198349384502</v>
      </c>
      <c r="CC10" s="3">
        <f t="shared" si="44"/>
        <v>-15.741509194303994</v>
      </c>
      <c r="CD10" s="9">
        <f t="shared" si="45"/>
        <v>-2758.333333333333</v>
      </c>
      <c r="CE10" s="33">
        <f t="shared" si="46"/>
        <v>20.735039301258436</v>
      </c>
      <c r="CF10" s="3">
        <f t="shared" si="47"/>
        <v>3.7094795080233007</v>
      </c>
      <c r="CG10" s="3">
        <f t="shared" si="48"/>
        <v>17.025559793235136</v>
      </c>
      <c r="CH10" s="9">
        <f t="shared" si="49"/>
        <v>82.110091743119256</v>
      </c>
      <c r="CI10" s="33">
        <f t="shared" si="88"/>
        <v>1.3791654581112265E-2</v>
      </c>
      <c r="CJ10" s="3">
        <f t="shared" si="89"/>
        <v>1.3791654581112265E-2</v>
      </c>
      <c r="CK10" s="3">
        <f t="shared" si="90"/>
        <v>0</v>
      </c>
      <c r="CL10" s="9">
        <f t="shared" si="91"/>
        <v>0</v>
      </c>
      <c r="CM10" s="33">
        <f t="shared" si="92"/>
        <v>0.14505016024962897</v>
      </c>
      <c r="CN10" s="3">
        <f t="shared" si="112"/>
        <v>5.3264321140847358E-2</v>
      </c>
      <c r="CO10" s="3">
        <f t="shared" si="94"/>
        <v>9.1785839108781603E-2</v>
      </c>
      <c r="CP10" s="9">
        <f t="shared" si="95"/>
        <v>63.278688524590152</v>
      </c>
      <c r="CQ10" s="33">
        <f t="shared" si="58"/>
        <v>21.464570271169688</v>
      </c>
      <c r="CR10" s="3">
        <f t="shared" si="59"/>
        <v>20.088733833129766</v>
      </c>
      <c r="CS10" s="3">
        <f t="shared" si="60"/>
        <v>1.3758364380399222</v>
      </c>
      <c r="CT10" s="9">
        <f t="shared" si="61"/>
        <v>6.4098019231621342</v>
      </c>
      <c r="CU10" s="33">
        <f t="shared" si="62"/>
        <v>3.1863477825328332</v>
      </c>
      <c r="CV10" s="3">
        <f t="shared" si="63"/>
        <v>3.2339052121228753</v>
      </c>
      <c r="CW10" s="3">
        <f t="shared" si="64"/>
        <v>-4.7557429590042055E-2</v>
      </c>
      <c r="CX10" s="9">
        <f t="shared" si="65"/>
        <v>-1.4925373134328286</v>
      </c>
      <c r="CY10" s="33">
        <f t="shared" si="96"/>
        <v>3.1387903529427903</v>
      </c>
      <c r="CZ10" s="3">
        <f t="shared" si="97"/>
        <v>3.2101264973278538</v>
      </c>
      <c r="DA10" s="3">
        <f t="shared" si="98"/>
        <v>-7.1336144385063527E-2</v>
      </c>
      <c r="DB10" s="9">
        <f t="shared" si="99"/>
        <v>-2.272727272727276</v>
      </c>
      <c r="DC10" s="33">
        <f t="shared" si="113"/>
        <v>4.7557429590042541E-2</v>
      </c>
      <c r="DD10" s="3">
        <f t="shared" si="114"/>
        <v>2.3778714795021059E-2</v>
      </c>
      <c r="DE10" s="3">
        <f t="shared" si="115"/>
        <v>2.3778714795021482E-2</v>
      </c>
      <c r="DF10" s="9">
        <f t="shared" si="116"/>
        <v>50.000000000000441</v>
      </c>
      <c r="DG10" s="33"/>
      <c r="DH10" s="3"/>
      <c r="DI10" s="3"/>
      <c r="DJ10" s="9"/>
      <c r="DK10" s="49"/>
      <c r="DL10" s="49"/>
      <c r="DM10" s="23">
        <v>350</v>
      </c>
      <c r="DN10" s="3">
        <f t="shared" si="66"/>
        <v>3.0406906906906879</v>
      </c>
      <c r="DO10" s="3">
        <f t="shared" si="67"/>
        <v>-0.10510510510510458</v>
      </c>
      <c r="DP10" s="9"/>
    </row>
    <row r="11" spans="1:120" x14ac:dyDescent="0.35">
      <c r="A11" s="21" t="s">
        <v>22</v>
      </c>
      <c r="B11" s="36">
        <v>153</v>
      </c>
      <c r="C11" s="23">
        <v>6</v>
      </c>
      <c r="D11" s="9">
        <v>19.81559566251762</v>
      </c>
      <c r="E11" s="33">
        <v>430</v>
      </c>
      <c r="F11" s="42">
        <f t="shared" si="0"/>
        <v>8520.7061348825755</v>
      </c>
      <c r="G11" s="40">
        <f t="shared" si="1"/>
        <v>204.49694723718181</v>
      </c>
      <c r="H11" s="33">
        <v>55.8</v>
      </c>
      <c r="I11" s="42">
        <f t="shared" si="2"/>
        <v>1105.7102379684832</v>
      </c>
      <c r="J11" s="40">
        <f t="shared" si="3"/>
        <v>26.537045711243596</v>
      </c>
      <c r="K11" s="33"/>
      <c r="L11" s="42"/>
      <c r="M11" s="40"/>
      <c r="N11" s="46"/>
      <c r="O11" s="42"/>
      <c r="P11" s="40"/>
      <c r="Q11" s="33">
        <v>2.9000000000000001E-2</v>
      </c>
      <c r="R11" s="42">
        <f t="shared" si="70"/>
        <v>0.57465227421301102</v>
      </c>
      <c r="S11" s="40">
        <f t="shared" si="71"/>
        <v>1.3791654581112265E-2</v>
      </c>
      <c r="T11" s="33">
        <v>0.112</v>
      </c>
      <c r="U11" s="3">
        <f t="shared" si="72"/>
        <v>2.2193467142019734</v>
      </c>
      <c r="V11" s="9">
        <f t="shared" si="73"/>
        <v>5.3264321140847358E-2</v>
      </c>
      <c r="W11" s="46">
        <f t="shared" si="13"/>
        <v>55.941000000000003</v>
      </c>
      <c r="X11" s="42">
        <f t="shared" si="14"/>
        <v>1108.5042369568982</v>
      </c>
      <c r="Y11" s="40">
        <f t="shared" si="15"/>
        <v>26.604101686965556</v>
      </c>
      <c r="Z11" s="33">
        <v>5.84</v>
      </c>
      <c r="AA11" s="42">
        <f t="shared" si="16"/>
        <v>115.72307866910289</v>
      </c>
      <c r="AB11" s="40">
        <f t="shared" si="17"/>
        <v>2.7773538880584692</v>
      </c>
      <c r="AC11" s="33">
        <v>5.38</v>
      </c>
      <c r="AD11" s="42">
        <f t="shared" si="74"/>
        <v>106.60790466434479</v>
      </c>
      <c r="AE11" s="40">
        <f t="shared" si="75"/>
        <v>2.5585897119442746</v>
      </c>
      <c r="AF11" s="33">
        <f t="shared" si="107"/>
        <v>0.45999999999999996</v>
      </c>
      <c r="AG11" s="42">
        <f t="shared" si="108"/>
        <v>9.1151740047581047</v>
      </c>
      <c r="AH11" s="40">
        <f t="shared" si="109"/>
        <v>0.21876417611419452</v>
      </c>
      <c r="AI11" s="33">
        <v>24.5</v>
      </c>
      <c r="AJ11" s="42">
        <f t="shared" si="77"/>
        <v>485.48209373168169</v>
      </c>
      <c r="AK11" s="40">
        <f t="shared" si="78"/>
        <v>11.651570249560359</v>
      </c>
      <c r="AL11" s="33">
        <v>47.2</v>
      </c>
      <c r="AM11" s="42">
        <f t="shared" si="18"/>
        <v>935.29611527083171</v>
      </c>
      <c r="AN11" s="40">
        <f t="shared" si="19"/>
        <v>22.44710676649996</v>
      </c>
      <c r="AO11" s="33">
        <v>33</v>
      </c>
      <c r="AP11" s="42">
        <f t="shared" si="20"/>
        <v>653.9146568630814</v>
      </c>
      <c r="AQ11" s="40">
        <f t="shared" si="21"/>
        <v>15.693951764713955</v>
      </c>
      <c r="AR11" s="33"/>
      <c r="AS11" s="42"/>
      <c r="AT11" s="40"/>
      <c r="AU11" s="46"/>
      <c r="AV11" s="42"/>
      <c r="AW11" s="40"/>
      <c r="AX11" s="33">
        <v>2.9000000000000001E-2</v>
      </c>
      <c r="AY11" s="42">
        <f t="shared" ref="AY11:AY20" si="117">D11*AX11</f>
        <v>0.57465227421301102</v>
      </c>
      <c r="AZ11" s="40">
        <f t="shared" ref="AZ11:AZ20" si="118">(AY11*24)/1000</f>
        <v>1.3791654581112265E-2</v>
      </c>
      <c r="BA11" s="33">
        <v>0.112</v>
      </c>
      <c r="BB11" s="42">
        <f t="shared" ref="BB11:BB20" si="119">D11*BA11</f>
        <v>2.2193467142019734</v>
      </c>
      <c r="BC11" s="40">
        <f t="shared" ref="BC11:BC20" si="120">(BB11*24)/1000</f>
        <v>5.3264321140847358E-2</v>
      </c>
      <c r="BD11" s="46">
        <f t="shared" si="31"/>
        <v>33.141000000000005</v>
      </c>
      <c r="BE11" s="42">
        <f t="shared" si="32"/>
        <v>656.70865585149659</v>
      </c>
      <c r="BF11" s="40">
        <f t="shared" si="33"/>
        <v>15.761007740435918</v>
      </c>
      <c r="BG11" s="33">
        <v>4.62</v>
      </c>
      <c r="BH11" s="42">
        <f t="shared" si="34"/>
        <v>91.548051960831401</v>
      </c>
      <c r="BI11" s="40">
        <f t="shared" si="35"/>
        <v>2.1971532470599535</v>
      </c>
      <c r="BJ11" s="33">
        <v>4.42</v>
      </c>
      <c r="BK11" s="42">
        <f t="shared" si="83"/>
        <v>87.584932828327879</v>
      </c>
      <c r="BL11" s="40">
        <f t="shared" si="84"/>
        <v>2.1020383878798694</v>
      </c>
      <c r="BM11" s="33">
        <f t="shared" si="110"/>
        <v>0.20000000000000018</v>
      </c>
      <c r="BN11" s="42">
        <f t="shared" si="111"/>
        <v>3.9631191325035275</v>
      </c>
      <c r="BO11" s="40">
        <f t="shared" si="85"/>
        <v>9.5114859180084665E-2</v>
      </c>
      <c r="BP11" s="33">
        <v>6.22</v>
      </c>
      <c r="BQ11" s="42">
        <f t="shared" si="86"/>
        <v>123.25300502085959</v>
      </c>
      <c r="BR11" s="40">
        <f t="shared" si="87"/>
        <v>2.9580721205006304</v>
      </c>
      <c r="BS11" s="33">
        <f t="shared" si="36"/>
        <v>204.49694723718181</v>
      </c>
      <c r="BT11" s="3">
        <f t="shared" si="37"/>
        <v>22.44710676649996</v>
      </c>
      <c r="BU11" s="3">
        <f t="shared" si="38"/>
        <v>182.04984047068186</v>
      </c>
      <c r="BV11" s="9">
        <f t="shared" si="39"/>
        <v>89.023255813953483</v>
      </c>
      <c r="BW11" s="33">
        <f t="shared" si="68"/>
        <v>26.537045711243596</v>
      </c>
      <c r="BX11" s="3">
        <f t="shared" si="69"/>
        <v>15.693951764713955</v>
      </c>
      <c r="BY11" s="3">
        <f t="shared" si="40"/>
        <v>10.843093946529642</v>
      </c>
      <c r="BZ11" s="9">
        <f t="shared" si="41"/>
        <v>40.86021505376344</v>
      </c>
      <c r="CA11" s="33"/>
      <c r="CB11" s="3"/>
      <c r="CC11" s="3"/>
      <c r="CD11" s="9"/>
      <c r="CE11" s="33"/>
      <c r="CF11" s="3"/>
      <c r="CG11" s="3"/>
      <c r="CH11" s="9"/>
      <c r="CI11" s="33">
        <f t="shared" ref="CI11:CI20" si="121">S11</f>
        <v>1.3791654581112265E-2</v>
      </c>
      <c r="CJ11" s="3">
        <f t="shared" ref="CJ11:CJ20" si="122">AZ11</f>
        <v>1.3791654581112265E-2</v>
      </c>
      <c r="CK11" s="3">
        <f t="shared" ref="CK11:CK20" si="123">CI11-CJ11</f>
        <v>0</v>
      </c>
      <c r="CL11" s="9">
        <f t="shared" ref="CL11:CL20" si="124">(CK11/CI11)*100</f>
        <v>0</v>
      </c>
      <c r="CM11" s="33">
        <f t="shared" ref="CM11:CM20" si="125">V11</f>
        <v>5.3264321140847358E-2</v>
      </c>
      <c r="CN11" s="3">
        <f t="shared" si="112"/>
        <v>5.3264321140847358E-2</v>
      </c>
      <c r="CO11" s="3">
        <f t="shared" ref="CO11:CO20" si="126">CM11-CN11</f>
        <v>0</v>
      </c>
      <c r="CP11" s="9">
        <f t="shared" ref="CP11:CP20" si="127">(CO11/CM11)*100</f>
        <v>0</v>
      </c>
      <c r="CQ11" s="33">
        <f t="shared" si="58"/>
        <v>26.604101686965556</v>
      </c>
      <c r="CR11" s="3">
        <f t="shared" si="59"/>
        <v>15.761007740435918</v>
      </c>
      <c r="CS11" s="3">
        <f t="shared" si="60"/>
        <v>10.843093946529638</v>
      </c>
      <c r="CT11" s="9">
        <f t="shared" si="61"/>
        <v>40.757226363490098</v>
      </c>
      <c r="CU11" s="33">
        <f t="shared" si="62"/>
        <v>2.7773538880584692</v>
      </c>
      <c r="CV11" s="3">
        <f t="shared" si="63"/>
        <v>2.1971532470599535</v>
      </c>
      <c r="CW11" s="3">
        <f t="shared" si="64"/>
        <v>0.58020064099851565</v>
      </c>
      <c r="CX11" s="9">
        <f t="shared" si="65"/>
        <v>20.890410958904106</v>
      </c>
      <c r="CY11" s="33">
        <f t="shared" si="96"/>
        <v>2.5585897119442746</v>
      </c>
      <c r="CZ11" s="3">
        <f t="shared" si="97"/>
        <v>2.1020383878798694</v>
      </c>
      <c r="DA11" s="3">
        <f t="shared" si="98"/>
        <v>0.45655132406440524</v>
      </c>
      <c r="DB11" s="9">
        <f t="shared" si="99"/>
        <v>17.843866171003693</v>
      </c>
      <c r="DC11" s="33">
        <f t="shared" si="113"/>
        <v>0.21876417611419452</v>
      </c>
      <c r="DD11" s="3">
        <f t="shared" si="114"/>
        <v>9.5114859180084665E-2</v>
      </c>
      <c r="DE11" s="3">
        <f t="shared" si="115"/>
        <v>0.12364931693410985</v>
      </c>
      <c r="DF11" s="9">
        <f t="shared" si="116"/>
        <v>56.521739130434746</v>
      </c>
      <c r="DG11" s="33">
        <f t="shared" si="102"/>
        <v>11.651570249560359</v>
      </c>
      <c r="DH11" s="3">
        <f t="shared" si="103"/>
        <v>2.9580721205006304</v>
      </c>
      <c r="DI11" s="3">
        <f t="shared" si="104"/>
        <v>8.69349812905973</v>
      </c>
      <c r="DJ11" s="9">
        <f t="shared" si="105"/>
        <v>74.612244897959187</v>
      </c>
      <c r="DK11" s="49"/>
      <c r="DL11" s="49"/>
      <c r="DM11" s="23">
        <v>350</v>
      </c>
      <c r="DN11" s="3">
        <f t="shared" si="66"/>
        <v>20.846394984326015</v>
      </c>
      <c r="DO11" s="3">
        <f t="shared" si="67"/>
        <v>1.1154649947753392</v>
      </c>
      <c r="DP11" s="9">
        <f t="shared" si="106"/>
        <v>16.713688610240336</v>
      </c>
    </row>
    <row r="12" spans="1:120" x14ac:dyDescent="0.35">
      <c r="A12" s="21" t="s">
        <v>23</v>
      </c>
      <c r="B12" s="36">
        <v>160</v>
      </c>
      <c r="C12" s="23">
        <v>6</v>
      </c>
      <c r="D12" s="9">
        <v>19.81559566251762</v>
      </c>
      <c r="E12" s="33">
        <v>598</v>
      </c>
      <c r="F12" s="42">
        <f t="shared" si="0"/>
        <v>11849.726206185536</v>
      </c>
      <c r="G12" s="40">
        <f t="shared" si="1"/>
        <v>284.39342894845288</v>
      </c>
      <c r="H12" s="33">
        <v>58.8</v>
      </c>
      <c r="I12" s="42">
        <f t="shared" si="2"/>
        <v>1165.1570249560359</v>
      </c>
      <c r="J12" s="40">
        <f t="shared" si="3"/>
        <v>27.963768598944863</v>
      </c>
      <c r="K12" s="33">
        <v>1.65</v>
      </c>
      <c r="L12" s="42">
        <f t="shared" si="4"/>
        <v>32.695732843154069</v>
      </c>
      <c r="M12" s="40">
        <f t="shared" si="5"/>
        <v>0.78469758823569757</v>
      </c>
      <c r="N12" s="46">
        <f t="shared" si="6"/>
        <v>57.15</v>
      </c>
      <c r="O12" s="42">
        <f t="shared" si="7"/>
        <v>1132.4612921128819</v>
      </c>
      <c r="P12" s="40">
        <f t="shared" si="8"/>
        <v>27.179071010709166</v>
      </c>
      <c r="Q12" s="33">
        <v>2.9000000000000001E-2</v>
      </c>
      <c r="R12" s="42">
        <f t="shared" si="70"/>
        <v>0.57465227421301102</v>
      </c>
      <c r="S12" s="40">
        <f t="shared" si="71"/>
        <v>1.3791654581112265E-2</v>
      </c>
      <c r="T12" s="33">
        <v>0.112</v>
      </c>
      <c r="U12" s="3">
        <f t="shared" si="72"/>
        <v>2.2193467142019734</v>
      </c>
      <c r="V12" s="9">
        <f t="shared" si="73"/>
        <v>5.3264321140847358E-2</v>
      </c>
      <c r="W12" s="46">
        <f t="shared" si="13"/>
        <v>58.941000000000003</v>
      </c>
      <c r="X12" s="42">
        <f t="shared" si="14"/>
        <v>1167.951023944451</v>
      </c>
      <c r="Y12" s="40">
        <f t="shared" si="15"/>
        <v>28.030824574666827</v>
      </c>
      <c r="Z12" s="33">
        <v>11.8</v>
      </c>
      <c r="AA12" s="42">
        <f t="shared" si="16"/>
        <v>233.82402881770793</v>
      </c>
      <c r="AB12" s="40">
        <f t="shared" si="17"/>
        <v>5.61177669162499</v>
      </c>
      <c r="AC12" s="33">
        <v>9.07</v>
      </c>
      <c r="AD12" s="42">
        <f t="shared" si="74"/>
        <v>179.72745265903481</v>
      </c>
      <c r="AE12" s="40">
        <f t="shared" si="75"/>
        <v>4.3134588638168356</v>
      </c>
      <c r="AF12" s="33">
        <f t="shared" si="107"/>
        <v>2.7300000000000004</v>
      </c>
      <c r="AG12" s="42">
        <f t="shared" si="108"/>
        <v>54.096576158673109</v>
      </c>
      <c r="AH12" s="40">
        <f t="shared" si="109"/>
        <v>1.2983178278081546</v>
      </c>
      <c r="AI12" s="33">
        <v>4.59</v>
      </c>
      <c r="AJ12" s="42">
        <f t="shared" si="77"/>
        <v>90.953584090955871</v>
      </c>
      <c r="AK12" s="40">
        <f t="shared" si="78"/>
        <v>2.1828860181829408</v>
      </c>
      <c r="AL12" s="33">
        <v>72.099999999999994</v>
      </c>
      <c r="AM12" s="42">
        <f t="shared" si="18"/>
        <v>1428.7044472675202</v>
      </c>
      <c r="AN12" s="40">
        <f t="shared" si="19"/>
        <v>34.288906734420479</v>
      </c>
      <c r="AO12" s="33">
        <v>45.8</v>
      </c>
      <c r="AP12" s="42">
        <f t="shared" si="20"/>
        <v>907.55428134330691</v>
      </c>
      <c r="AQ12" s="40">
        <f t="shared" si="21"/>
        <v>21.781302752239366</v>
      </c>
      <c r="AR12" s="33">
        <v>41.2</v>
      </c>
      <c r="AS12" s="42">
        <f t="shared" si="22"/>
        <v>816.402541295726</v>
      </c>
      <c r="AT12" s="40">
        <f t="shared" si="23"/>
        <v>19.593660991097423</v>
      </c>
      <c r="AU12" s="46">
        <f t="shared" si="24"/>
        <v>4.5999999999999943</v>
      </c>
      <c r="AV12" s="42">
        <f t="shared" si="25"/>
        <v>91.151740047580944</v>
      </c>
      <c r="AW12" s="40">
        <f t="shared" si="26"/>
        <v>2.187641761141943</v>
      </c>
      <c r="AX12" s="33">
        <v>2.9000000000000001E-2</v>
      </c>
      <c r="AY12" s="42">
        <f t="shared" si="117"/>
        <v>0.57465227421301102</v>
      </c>
      <c r="AZ12" s="40">
        <f t="shared" si="118"/>
        <v>1.3791654581112265E-2</v>
      </c>
      <c r="BA12" s="33">
        <v>0.112</v>
      </c>
      <c r="BB12" s="42">
        <f t="shared" si="119"/>
        <v>2.2193467142019734</v>
      </c>
      <c r="BC12" s="40">
        <f t="shared" si="120"/>
        <v>5.3264321140847358E-2</v>
      </c>
      <c r="BD12" s="46">
        <f t="shared" si="31"/>
        <v>45.941000000000003</v>
      </c>
      <c r="BE12" s="42">
        <f t="shared" si="32"/>
        <v>910.34828033172198</v>
      </c>
      <c r="BF12" s="40">
        <f t="shared" si="33"/>
        <v>21.848358727961326</v>
      </c>
      <c r="BG12" s="33">
        <v>9.51</v>
      </c>
      <c r="BH12" s="42">
        <f t="shared" si="34"/>
        <v>188.44631475054257</v>
      </c>
      <c r="BI12" s="40">
        <f t="shared" si="35"/>
        <v>4.5227115540130214</v>
      </c>
      <c r="BJ12" s="33">
        <v>9.07</v>
      </c>
      <c r="BK12" s="42">
        <f t="shared" si="83"/>
        <v>179.72745265903481</v>
      </c>
      <c r="BL12" s="40">
        <f t="shared" si="84"/>
        <v>4.3134588638168356</v>
      </c>
      <c r="BM12" s="33">
        <f t="shared" si="110"/>
        <v>0.4399999999999995</v>
      </c>
      <c r="BN12" s="42">
        <f t="shared" si="111"/>
        <v>8.7188620915077433</v>
      </c>
      <c r="BO12" s="40">
        <f t="shared" si="85"/>
        <v>0.20925269019618584</v>
      </c>
      <c r="BP12" s="33">
        <v>4.59</v>
      </c>
      <c r="BQ12" s="42">
        <f t="shared" si="86"/>
        <v>90.953584090955871</v>
      </c>
      <c r="BR12" s="40">
        <f t="shared" si="87"/>
        <v>2.1828860181829408</v>
      </c>
      <c r="BS12" s="33">
        <f t="shared" si="36"/>
        <v>284.39342894845288</v>
      </c>
      <c r="BT12" s="3">
        <f t="shared" si="37"/>
        <v>34.288906734420479</v>
      </c>
      <c r="BU12" s="3">
        <f t="shared" si="38"/>
        <v>250.10452221403239</v>
      </c>
      <c r="BV12" s="9">
        <f t="shared" si="39"/>
        <v>87.943143812709025</v>
      </c>
      <c r="BW12" s="33">
        <f t="shared" si="68"/>
        <v>27.963768598944863</v>
      </c>
      <c r="BX12" s="3">
        <f t="shared" si="69"/>
        <v>21.781302752239366</v>
      </c>
      <c r="BY12" s="3">
        <f t="shared" si="40"/>
        <v>6.1824658467054974</v>
      </c>
      <c r="BZ12" s="9">
        <f t="shared" si="41"/>
        <v>22.10884353741497</v>
      </c>
      <c r="CA12" s="33">
        <f t="shared" si="42"/>
        <v>0.78469758823569757</v>
      </c>
      <c r="CB12" s="3">
        <f t="shared" si="43"/>
        <v>19.593660991097423</v>
      </c>
      <c r="CC12" s="3">
        <f t="shared" si="44"/>
        <v>-18.808963402861725</v>
      </c>
      <c r="CD12" s="9">
        <f t="shared" si="45"/>
        <v>-2396.9696969696975</v>
      </c>
      <c r="CE12" s="33">
        <f t="shared" si="46"/>
        <v>27.179071010709166</v>
      </c>
      <c r="CF12" s="3">
        <f t="shared" si="47"/>
        <v>2.187641761141943</v>
      </c>
      <c r="CG12" s="3">
        <f t="shared" si="48"/>
        <v>24.991429249567222</v>
      </c>
      <c r="CH12" s="9">
        <f t="shared" si="49"/>
        <v>91.951006124234482</v>
      </c>
      <c r="CI12" s="33">
        <f t="shared" si="121"/>
        <v>1.3791654581112265E-2</v>
      </c>
      <c r="CJ12" s="3">
        <f t="shared" si="122"/>
        <v>1.3791654581112265E-2</v>
      </c>
      <c r="CK12" s="3">
        <f t="shared" si="123"/>
        <v>0</v>
      </c>
      <c r="CL12" s="9">
        <f t="shared" si="124"/>
        <v>0</v>
      </c>
      <c r="CM12" s="33">
        <f t="shared" si="125"/>
        <v>5.3264321140847358E-2</v>
      </c>
      <c r="CN12" s="3">
        <f t="shared" si="112"/>
        <v>5.3264321140847358E-2</v>
      </c>
      <c r="CO12" s="3">
        <f t="shared" si="126"/>
        <v>0</v>
      </c>
      <c r="CP12" s="9">
        <f t="shared" si="127"/>
        <v>0</v>
      </c>
      <c r="CQ12" s="33">
        <f t="shared" si="58"/>
        <v>28.030824574666827</v>
      </c>
      <c r="CR12" s="3">
        <f t="shared" si="59"/>
        <v>21.848358727961326</v>
      </c>
      <c r="CS12" s="3">
        <f t="shared" si="60"/>
        <v>6.1824658467055009</v>
      </c>
      <c r="CT12" s="9">
        <f t="shared" si="61"/>
        <v>22.055954259344102</v>
      </c>
      <c r="CU12" s="33">
        <f t="shared" si="62"/>
        <v>5.61177669162499</v>
      </c>
      <c r="CV12" s="3">
        <f t="shared" si="63"/>
        <v>4.5227115540130214</v>
      </c>
      <c r="CW12" s="3">
        <f t="shared" si="64"/>
        <v>1.0890651376119687</v>
      </c>
      <c r="CX12" s="9">
        <f t="shared" si="65"/>
        <v>19.406779661016955</v>
      </c>
      <c r="CY12" s="33">
        <f t="shared" si="96"/>
        <v>4.3134588638168356</v>
      </c>
      <c r="CZ12" s="3">
        <f t="shared" si="97"/>
        <v>4.3134588638168356</v>
      </c>
      <c r="DA12" s="3">
        <f t="shared" si="98"/>
        <v>0</v>
      </c>
      <c r="DB12" s="9">
        <f t="shared" si="99"/>
        <v>0</v>
      </c>
      <c r="DC12" s="33">
        <f t="shared" si="113"/>
        <v>1.2983178278081546</v>
      </c>
      <c r="DD12" s="3">
        <f t="shared" si="114"/>
        <v>0.20925269019618584</v>
      </c>
      <c r="DE12" s="3">
        <f t="shared" si="115"/>
        <v>1.0890651376119689</v>
      </c>
      <c r="DF12" s="9">
        <f t="shared" si="116"/>
        <v>83.882783882783912</v>
      </c>
      <c r="DG12" s="33">
        <f t="shared" si="102"/>
        <v>2.1828860181829408</v>
      </c>
      <c r="DH12" s="3">
        <f t="shared" si="103"/>
        <v>2.1828860181829408</v>
      </c>
      <c r="DI12" s="3">
        <f t="shared" si="104"/>
        <v>0</v>
      </c>
      <c r="DJ12" s="9">
        <f t="shared" si="105"/>
        <v>0</v>
      </c>
      <c r="DK12" s="49"/>
      <c r="DL12" s="49"/>
      <c r="DM12" s="23">
        <v>350</v>
      </c>
      <c r="DN12" s="3">
        <f t="shared" si="66"/>
        <v>8.6518349496101976</v>
      </c>
      <c r="DO12" s="3">
        <f t="shared" si="67"/>
        <v>1.5240540026621034</v>
      </c>
      <c r="DP12" s="9"/>
    </row>
    <row r="13" spans="1:120" x14ac:dyDescent="0.35">
      <c r="A13" s="21" t="s">
        <v>24</v>
      </c>
      <c r="B13" s="36">
        <v>168</v>
      </c>
      <c r="C13" s="23">
        <v>6</v>
      </c>
      <c r="D13" s="9">
        <v>19.81559566251762</v>
      </c>
      <c r="E13" s="33">
        <v>807</v>
      </c>
      <c r="F13" s="42">
        <f t="shared" si="0"/>
        <v>15991.185699651718</v>
      </c>
      <c r="G13" s="40">
        <f t="shared" si="1"/>
        <v>383.78845679164124</v>
      </c>
      <c r="H13" s="33">
        <v>69.3</v>
      </c>
      <c r="I13" s="42">
        <f t="shared" si="2"/>
        <v>1373.2207794124711</v>
      </c>
      <c r="J13" s="40">
        <f t="shared" si="3"/>
        <v>32.957298705899305</v>
      </c>
      <c r="K13" s="33">
        <v>1.89</v>
      </c>
      <c r="L13" s="42">
        <f t="shared" si="4"/>
        <v>37.451475802158299</v>
      </c>
      <c r="M13" s="40">
        <f t="shared" si="5"/>
        <v>0.89883541925179922</v>
      </c>
      <c r="N13" s="46">
        <f t="shared" si="6"/>
        <v>67.41</v>
      </c>
      <c r="O13" s="42">
        <f t="shared" si="7"/>
        <v>1335.7693036103126</v>
      </c>
      <c r="P13" s="40">
        <f t="shared" si="8"/>
        <v>32.058463286647502</v>
      </c>
      <c r="Q13" s="33">
        <v>2.9000000000000001E-2</v>
      </c>
      <c r="R13" s="42">
        <f t="shared" si="70"/>
        <v>0.57465227421301102</v>
      </c>
      <c r="S13" s="40">
        <f t="shared" si="71"/>
        <v>1.3791654581112265E-2</v>
      </c>
      <c r="T13" s="33">
        <v>0.112</v>
      </c>
      <c r="U13" s="3">
        <f t="shared" si="72"/>
        <v>2.2193467142019734</v>
      </c>
      <c r="V13" s="9">
        <f t="shared" si="73"/>
        <v>5.3264321140847358E-2</v>
      </c>
      <c r="W13" s="46">
        <f t="shared" si="13"/>
        <v>69.440999999999988</v>
      </c>
      <c r="X13" s="42">
        <f t="shared" si="14"/>
        <v>1376.0147784008857</v>
      </c>
      <c r="Y13" s="40">
        <f t="shared" si="15"/>
        <v>33.024354681621254</v>
      </c>
      <c r="Z13" s="33">
        <v>12.7</v>
      </c>
      <c r="AA13" s="42">
        <f t="shared" si="16"/>
        <v>251.65806491397376</v>
      </c>
      <c r="AB13" s="40">
        <f t="shared" si="17"/>
        <v>6.0397935579353703</v>
      </c>
      <c r="AC13" s="33">
        <v>7.81</v>
      </c>
      <c r="AD13" s="42">
        <f t="shared" si="74"/>
        <v>154.75980212426259</v>
      </c>
      <c r="AE13" s="40">
        <f t="shared" si="75"/>
        <v>3.714235250982302</v>
      </c>
      <c r="AF13" s="33">
        <f t="shared" si="107"/>
        <v>4.8899999999999997</v>
      </c>
      <c r="AG13" s="42">
        <f t="shared" si="108"/>
        <v>96.898262789711154</v>
      </c>
      <c r="AH13" s="40">
        <f t="shared" si="109"/>
        <v>2.3255583069530674</v>
      </c>
      <c r="AI13" s="33">
        <v>20</v>
      </c>
      <c r="AJ13" s="42">
        <f t="shared" si="77"/>
        <v>396.3119132503524</v>
      </c>
      <c r="AK13" s="40">
        <f t="shared" si="78"/>
        <v>9.5114859180084572</v>
      </c>
      <c r="AL13" s="33">
        <v>87.2</v>
      </c>
      <c r="AM13" s="42">
        <f t="shared" si="18"/>
        <v>1727.9199417715365</v>
      </c>
      <c r="AN13" s="40">
        <f t="shared" si="19"/>
        <v>41.470078602516878</v>
      </c>
      <c r="AO13" s="33">
        <v>53.2</v>
      </c>
      <c r="AP13" s="42">
        <f t="shared" si="20"/>
        <v>1054.1896892459374</v>
      </c>
      <c r="AQ13" s="40">
        <f t="shared" si="21"/>
        <v>25.300552541902501</v>
      </c>
      <c r="AR13" s="33">
        <v>47.6</v>
      </c>
      <c r="AS13" s="42">
        <f t="shared" si="22"/>
        <v>943.22235353583869</v>
      </c>
      <c r="AT13" s="40">
        <f t="shared" si="23"/>
        <v>22.637336484860128</v>
      </c>
      <c r="AU13" s="46">
        <f t="shared" si="24"/>
        <v>5.6000000000000014</v>
      </c>
      <c r="AV13" s="42">
        <f t="shared" si="25"/>
        <v>110.96733571009869</v>
      </c>
      <c r="AW13" s="40">
        <f t="shared" si="26"/>
        <v>2.6632160570423684</v>
      </c>
      <c r="AX13" s="33">
        <v>2.9000000000000001E-2</v>
      </c>
      <c r="AY13" s="42">
        <f t="shared" si="117"/>
        <v>0.57465227421301102</v>
      </c>
      <c r="AZ13" s="40">
        <f t="shared" si="118"/>
        <v>1.3791654581112265E-2</v>
      </c>
      <c r="BA13" s="33">
        <v>0.112</v>
      </c>
      <c r="BB13" s="42">
        <f t="shared" si="119"/>
        <v>2.2193467142019734</v>
      </c>
      <c r="BC13" s="40">
        <f t="shared" si="120"/>
        <v>5.3264321140847358E-2</v>
      </c>
      <c r="BD13" s="46">
        <f t="shared" si="31"/>
        <v>53.341000000000008</v>
      </c>
      <c r="BE13" s="42">
        <f t="shared" si="32"/>
        <v>1056.9836882343525</v>
      </c>
      <c r="BF13" s="40">
        <f t="shared" si="33"/>
        <v>25.367608517624461</v>
      </c>
      <c r="BG13" s="33">
        <v>10.4</v>
      </c>
      <c r="BH13" s="42">
        <f t="shared" si="34"/>
        <v>206.08219489018325</v>
      </c>
      <c r="BI13" s="40">
        <f t="shared" si="35"/>
        <v>4.9459726773643977</v>
      </c>
      <c r="BJ13" s="33">
        <v>7.66</v>
      </c>
      <c r="BK13" s="42">
        <f t="shared" si="83"/>
        <v>151.78746277488497</v>
      </c>
      <c r="BL13" s="40">
        <f t="shared" si="84"/>
        <v>3.6428991065972394</v>
      </c>
      <c r="BM13" s="33">
        <f t="shared" si="110"/>
        <v>2.74</v>
      </c>
      <c r="BN13" s="42">
        <f t="shared" si="111"/>
        <v>54.294732115298281</v>
      </c>
      <c r="BO13" s="40">
        <f t="shared" si="85"/>
        <v>1.3030735707671588</v>
      </c>
      <c r="BP13" s="33">
        <v>10</v>
      </c>
      <c r="BQ13" s="42">
        <f t="shared" si="86"/>
        <v>198.1559566251762</v>
      </c>
      <c r="BR13" s="40">
        <f t="shared" si="87"/>
        <v>4.7557429590042286</v>
      </c>
      <c r="BS13" s="33">
        <f t="shared" si="36"/>
        <v>383.78845679164124</v>
      </c>
      <c r="BT13" s="3">
        <f t="shared" si="37"/>
        <v>41.470078602516878</v>
      </c>
      <c r="BU13" s="3">
        <f t="shared" si="38"/>
        <v>342.31837818912436</v>
      </c>
      <c r="BV13" s="9">
        <f t="shared" si="39"/>
        <v>89.194547707558854</v>
      </c>
      <c r="BW13" s="33">
        <f t="shared" si="68"/>
        <v>32.957298705899305</v>
      </c>
      <c r="BX13" s="3">
        <f t="shared" si="69"/>
        <v>25.300552541902501</v>
      </c>
      <c r="BY13" s="3">
        <f t="shared" si="40"/>
        <v>7.6567461639968037</v>
      </c>
      <c r="BZ13" s="9">
        <f t="shared" si="41"/>
        <v>23.232323232323218</v>
      </c>
      <c r="CA13" s="33">
        <f t="shared" si="42"/>
        <v>0.89883541925179922</v>
      </c>
      <c r="CB13" s="3">
        <f t="shared" si="43"/>
        <v>22.637336484860128</v>
      </c>
      <c r="CC13" s="3">
        <f t="shared" si="44"/>
        <v>-21.738501065608329</v>
      </c>
      <c r="CD13" s="9">
        <f t="shared" si="45"/>
        <v>-2418.5185185185182</v>
      </c>
      <c r="CE13" s="33">
        <f t="shared" si="46"/>
        <v>32.058463286647502</v>
      </c>
      <c r="CF13" s="3">
        <f t="shared" si="47"/>
        <v>2.6632160570423684</v>
      </c>
      <c r="CG13" s="3">
        <f t="shared" si="48"/>
        <v>29.395247229605133</v>
      </c>
      <c r="CH13" s="9">
        <f t="shared" si="49"/>
        <v>91.692627206645895</v>
      </c>
      <c r="CI13" s="33">
        <f t="shared" si="121"/>
        <v>1.3791654581112265E-2</v>
      </c>
      <c r="CJ13" s="3">
        <f t="shared" si="122"/>
        <v>1.3791654581112265E-2</v>
      </c>
      <c r="CK13" s="3">
        <f t="shared" si="123"/>
        <v>0</v>
      </c>
      <c r="CL13" s="9">
        <f t="shared" si="124"/>
        <v>0</v>
      </c>
      <c r="CM13" s="33">
        <f t="shared" si="125"/>
        <v>5.3264321140847358E-2</v>
      </c>
      <c r="CN13" s="3">
        <f t="shared" si="112"/>
        <v>5.3264321140847358E-2</v>
      </c>
      <c r="CO13" s="3">
        <f t="shared" si="126"/>
        <v>0</v>
      </c>
      <c r="CP13" s="9">
        <f t="shared" si="127"/>
        <v>0</v>
      </c>
      <c r="CQ13" s="33">
        <f t="shared" si="58"/>
        <v>33.024354681621254</v>
      </c>
      <c r="CR13" s="3">
        <f t="shared" si="59"/>
        <v>25.367608517624461</v>
      </c>
      <c r="CS13" s="3">
        <f t="shared" si="60"/>
        <v>7.6567461639967931</v>
      </c>
      <c r="CT13" s="9">
        <f t="shared" si="61"/>
        <v>23.185149983439139</v>
      </c>
      <c r="CU13" s="33">
        <f t="shared" si="62"/>
        <v>6.0397935579353703</v>
      </c>
      <c r="CV13" s="3">
        <f t="shared" si="63"/>
        <v>4.9459726773643977</v>
      </c>
      <c r="CW13" s="3">
        <f t="shared" si="64"/>
        <v>1.0938208805709726</v>
      </c>
      <c r="CX13" s="9">
        <f t="shared" si="65"/>
        <v>18.110236220472441</v>
      </c>
      <c r="CY13" s="33">
        <f t="shared" si="96"/>
        <v>3.714235250982302</v>
      </c>
      <c r="CZ13" s="3">
        <f t="shared" si="97"/>
        <v>3.6428991065972394</v>
      </c>
      <c r="DA13" s="3">
        <f t="shared" si="98"/>
        <v>7.1336144385062639E-2</v>
      </c>
      <c r="DB13" s="9">
        <f t="shared" si="99"/>
        <v>1.9206145966709136</v>
      </c>
      <c r="DC13" s="33">
        <f t="shared" si="113"/>
        <v>2.3255583069530674</v>
      </c>
      <c r="DD13" s="3">
        <f t="shared" si="114"/>
        <v>1.3030735707671588</v>
      </c>
      <c r="DE13" s="3">
        <f t="shared" si="115"/>
        <v>1.0224847361859086</v>
      </c>
      <c r="DF13" s="9">
        <f t="shared" si="116"/>
        <v>43.967280163599163</v>
      </c>
      <c r="DG13" s="33">
        <f t="shared" si="102"/>
        <v>9.5114859180084572</v>
      </c>
      <c r="DH13" s="3">
        <f t="shared" si="103"/>
        <v>4.7557429590042286</v>
      </c>
      <c r="DI13" s="3">
        <f t="shared" si="104"/>
        <v>4.7557429590042286</v>
      </c>
      <c r="DJ13" s="9">
        <f t="shared" si="105"/>
        <v>50</v>
      </c>
      <c r="DK13" s="49"/>
      <c r="DL13" s="49"/>
      <c r="DM13" s="23">
        <v>350</v>
      </c>
      <c r="DN13" s="3">
        <f t="shared" si="66"/>
        <v>7.8285634898582792</v>
      </c>
      <c r="DO13" s="3">
        <f t="shared" si="67"/>
        <v>1.1183662128368992</v>
      </c>
      <c r="DP13" s="9">
        <f t="shared" si="106"/>
        <v>4.86246179494304</v>
      </c>
    </row>
    <row r="14" spans="1:120" x14ac:dyDescent="0.35">
      <c r="A14" s="21" t="s">
        <v>25</v>
      </c>
      <c r="B14" s="36">
        <v>174</v>
      </c>
      <c r="C14" s="23">
        <v>6</v>
      </c>
      <c r="D14" s="9">
        <v>19.81559566251762</v>
      </c>
      <c r="E14" s="33">
        <v>668</v>
      </c>
      <c r="F14" s="42">
        <f t="shared" si="0"/>
        <v>13236.81790256177</v>
      </c>
      <c r="G14" s="40">
        <f t="shared" si="1"/>
        <v>317.68362966148248</v>
      </c>
      <c r="H14" s="33">
        <v>66.2</v>
      </c>
      <c r="I14" s="42">
        <f t="shared" si="2"/>
        <v>1311.7924328586664</v>
      </c>
      <c r="J14" s="40">
        <f t="shared" si="3"/>
        <v>31.483018388607995</v>
      </c>
      <c r="K14" s="33">
        <v>2.75</v>
      </c>
      <c r="L14" s="42">
        <f t="shared" si="4"/>
        <v>54.492888071923453</v>
      </c>
      <c r="M14" s="40">
        <f t="shared" si="5"/>
        <v>1.3078293137261627</v>
      </c>
      <c r="N14" s="46">
        <f t="shared" si="6"/>
        <v>63.45</v>
      </c>
      <c r="O14" s="42">
        <f t="shared" si="7"/>
        <v>1257.2995447867431</v>
      </c>
      <c r="P14" s="40">
        <f t="shared" si="8"/>
        <v>30.175189074881832</v>
      </c>
      <c r="Q14" s="33">
        <v>0.58699999999999997</v>
      </c>
      <c r="R14" s="42">
        <f t="shared" si="70"/>
        <v>11.631754653897842</v>
      </c>
      <c r="S14" s="40">
        <f t="shared" si="71"/>
        <v>0.27916211169354821</v>
      </c>
      <c r="T14" s="33">
        <v>0.30199999999999999</v>
      </c>
      <c r="U14" s="3">
        <f t="shared" si="72"/>
        <v>5.9843098900803211</v>
      </c>
      <c r="V14" s="9">
        <f t="shared" si="73"/>
        <v>0.1436234373619277</v>
      </c>
      <c r="W14" s="46">
        <f t="shared" si="13"/>
        <v>67.089000000000013</v>
      </c>
      <c r="X14" s="42">
        <f t="shared" si="14"/>
        <v>1329.4084974026448</v>
      </c>
      <c r="Y14" s="40">
        <f t="shared" si="15"/>
        <v>31.905803937663478</v>
      </c>
      <c r="Z14" s="33">
        <v>11.4</v>
      </c>
      <c r="AA14" s="42">
        <f t="shared" si="16"/>
        <v>225.89779055270088</v>
      </c>
      <c r="AB14" s="40">
        <f t="shared" si="17"/>
        <v>5.4215469732648218</v>
      </c>
      <c r="AC14" s="33">
        <v>10.9</v>
      </c>
      <c r="AD14" s="42">
        <f t="shared" si="74"/>
        <v>215.98999272144206</v>
      </c>
      <c r="AE14" s="40">
        <f t="shared" si="75"/>
        <v>5.1837598253146098</v>
      </c>
      <c r="AF14" s="33">
        <f t="shared" si="107"/>
        <v>0.5</v>
      </c>
      <c r="AG14" s="42">
        <f t="shared" si="108"/>
        <v>9.9077978312588098</v>
      </c>
      <c r="AH14" s="40">
        <f t="shared" si="109"/>
        <v>0.23778714795021141</v>
      </c>
      <c r="AI14" s="33">
        <v>22.9</v>
      </c>
      <c r="AJ14" s="42">
        <f t="shared" si="77"/>
        <v>453.77714067165346</v>
      </c>
      <c r="AK14" s="40">
        <f t="shared" si="78"/>
        <v>10.890651376119683</v>
      </c>
      <c r="AL14" s="33">
        <v>130</v>
      </c>
      <c r="AM14" s="42">
        <f t="shared" si="18"/>
        <v>2576.0274361272905</v>
      </c>
      <c r="AN14" s="40">
        <f t="shared" si="19"/>
        <v>61.824658467054974</v>
      </c>
      <c r="AO14" s="33">
        <v>54.1</v>
      </c>
      <c r="AP14" s="42">
        <f t="shared" si="20"/>
        <v>1072.0237253422033</v>
      </c>
      <c r="AQ14" s="40">
        <f t="shared" si="21"/>
        <v>25.728569408212881</v>
      </c>
      <c r="AR14" s="33">
        <v>47.8</v>
      </c>
      <c r="AS14" s="42">
        <f t="shared" si="22"/>
        <v>947.18547266834219</v>
      </c>
      <c r="AT14" s="40">
        <f t="shared" si="23"/>
        <v>22.732451344040211</v>
      </c>
      <c r="AU14" s="46">
        <f t="shared" si="24"/>
        <v>6.3000000000000043</v>
      </c>
      <c r="AV14" s="42">
        <f t="shared" si="25"/>
        <v>124.83825267386109</v>
      </c>
      <c r="AW14" s="40">
        <f t="shared" si="26"/>
        <v>2.9961180641726659</v>
      </c>
      <c r="AX14" s="33">
        <v>2.9000000000000001E-2</v>
      </c>
      <c r="AY14" s="42">
        <f t="shared" si="117"/>
        <v>0.57465227421301102</v>
      </c>
      <c r="AZ14" s="40">
        <f t="shared" si="118"/>
        <v>1.3791654581112265E-2</v>
      </c>
      <c r="BA14" s="33">
        <v>0.112</v>
      </c>
      <c r="BB14" s="42">
        <f t="shared" si="119"/>
        <v>2.2193467142019734</v>
      </c>
      <c r="BC14" s="40">
        <f t="shared" si="120"/>
        <v>5.3264321140847358E-2</v>
      </c>
      <c r="BD14" s="46">
        <f t="shared" si="31"/>
        <v>54.241000000000007</v>
      </c>
      <c r="BE14" s="42">
        <f t="shared" si="32"/>
        <v>1074.8177243306184</v>
      </c>
      <c r="BF14" s="40">
        <f t="shared" si="33"/>
        <v>25.795625383934844</v>
      </c>
      <c r="BG14" s="33">
        <v>9.9</v>
      </c>
      <c r="BH14" s="42">
        <f t="shared" si="34"/>
        <v>196.17439705892443</v>
      </c>
      <c r="BI14" s="40">
        <f t="shared" si="35"/>
        <v>4.7081855294141857</v>
      </c>
      <c r="BJ14" s="33">
        <v>9.8800000000000008</v>
      </c>
      <c r="BK14" s="42">
        <f t="shared" si="83"/>
        <v>195.77808514567408</v>
      </c>
      <c r="BL14" s="40">
        <f t="shared" si="84"/>
        <v>4.6986740434961778</v>
      </c>
      <c r="BM14" s="33">
        <f t="shared" si="110"/>
        <v>1.9999999999999574E-2</v>
      </c>
      <c r="BN14" s="42">
        <f t="shared" si="111"/>
        <v>0.39631191325034393</v>
      </c>
      <c r="BO14" s="40">
        <f t="shared" si="85"/>
        <v>9.5114859180082546E-3</v>
      </c>
      <c r="BP14" s="33">
        <v>8.64</v>
      </c>
      <c r="BQ14" s="42">
        <f t="shared" si="86"/>
        <v>171.20674652415224</v>
      </c>
      <c r="BR14" s="40">
        <f t="shared" si="87"/>
        <v>4.1089619165796538</v>
      </c>
      <c r="BS14" s="33">
        <f t="shared" si="36"/>
        <v>317.68362966148248</v>
      </c>
      <c r="BT14" s="3">
        <f t="shared" si="37"/>
        <v>61.824658467054974</v>
      </c>
      <c r="BU14" s="3">
        <f t="shared" si="38"/>
        <v>255.85897119442751</v>
      </c>
      <c r="BV14" s="9">
        <f t="shared" si="39"/>
        <v>80.538922155688624</v>
      </c>
      <c r="BW14" s="33">
        <f t="shared" si="68"/>
        <v>31.483018388607995</v>
      </c>
      <c r="BX14" s="3">
        <f t="shared" si="69"/>
        <v>25.728569408212881</v>
      </c>
      <c r="BY14" s="3">
        <f t="shared" si="40"/>
        <v>5.7544489803951144</v>
      </c>
      <c r="BZ14" s="9">
        <f t="shared" si="41"/>
        <v>18.277945619335341</v>
      </c>
      <c r="CA14" s="33">
        <f t="shared" si="42"/>
        <v>1.3078293137261627</v>
      </c>
      <c r="CB14" s="3">
        <f t="shared" si="43"/>
        <v>22.732451344040211</v>
      </c>
      <c r="CC14" s="3">
        <f t="shared" si="44"/>
        <v>-21.424622030314048</v>
      </c>
      <c r="CD14" s="9">
        <f t="shared" si="45"/>
        <v>-1638.1818181818182</v>
      </c>
      <c r="CE14" s="33">
        <f t="shared" si="46"/>
        <v>30.175189074881832</v>
      </c>
      <c r="CF14" s="3">
        <f t="shared" si="47"/>
        <v>2.9961180641726659</v>
      </c>
      <c r="CG14" s="3">
        <f t="shared" si="48"/>
        <v>27.179071010709166</v>
      </c>
      <c r="CH14" s="9">
        <f t="shared" si="49"/>
        <v>90.070921985815602</v>
      </c>
      <c r="CI14" s="33">
        <f t="shared" si="121"/>
        <v>0.27916211169354821</v>
      </c>
      <c r="CJ14" s="3">
        <f t="shared" si="122"/>
        <v>1.3791654581112265E-2</v>
      </c>
      <c r="CK14" s="3">
        <f t="shared" si="123"/>
        <v>0.26537045711243595</v>
      </c>
      <c r="CL14" s="9">
        <f t="shared" si="124"/>
        <v>95.059625212947196</v>
      </c>
      <c r="CM14" s="33">
        <f t="shared" si="125"/>
        <v>0.1436234373619277</v>
      </c>
      <c r="CN14" s="3">
        <f t="shared" si="112"/>
        <v>5.3264321140847358E-2</v>
      </c>
      <c r="CO14" s="3">
        <f t="shared" si="126"/>
        <v>9.0359116221080338E-2</v>
      </c>
      <c r="CP14" s="9">
        <f t="shared" si="127"/>
        <v>62.913907284768214</v>
      </c>
      <c r="CQ14" s="33">
        <f t="shared" si="58"/>
        <v>31.905803937663478</v>
      </c>
      <c r="CR14" s="3">
        <f t="shared" si="59"/>
        <v>25.795625383934844</v>
      </c>
      <c r="CS14" s="3">
        <f t="shared" si="60"/>
        <v>6.1101785537286339</v>
      </c>
      <c r="CT14" s="9">
        <f t="shared" si="61"/>
        <v>19.150680439416295</v>
      </c>
      <c r="CU14" s="33">
        <f t="shared" si="62"/>
        <v>5.4215469732648218</v>
      </c>
      <c r="CV14" s="3">
        <f t="shared" si="63"/>
        <v>4.7081855294141857</v>
      </c>
      <c r="CW14" s="3">
        <f t="shared" si="64"/>
        <v>0.71336144385063616</v>
      </c>
      <c r="CX14" s="9">
        <f t="shared" si="65"/>
        <v>13.157894736842138</v>
      </c>
      <c r="CY14" s="33">
        <f t="shared" si="96"/>
        <v>5.1837598253146098</v>
      </c>
      <c r="CZ14" s="3">
        <f t="shared" si="97"/>
        <v>4.6986740434961778</v>
      </c>
      <c r="DA14" s="3">
        <f t="shared" si="98"/>
        <v>0.48508578181843198</v>
      </c>
      <c r="DB14" s="9">
        <f t="shared" si="99"/>
        <v>9.357798165137627</v>
      </c>
      <c r="DC14" s="33">
        <f t="shared" si="113"/>
        <v>0.23778714795021141</v>
      </c>
      <c r="DD14" s="3">
        <f t="shared" si="114"/>
        <v>9.5114859180082546E-3</v>
      </c>
      <c r="DE14" s="3">
        <f t="shared" si="115"/>
        <v>0.22827566203220315</v>
      </c>
      <c r="DF14" s="9">
        <f t="shared" si="116"/>
        <v>96.000000000000085</v>
      </c>
      <c r="DG14" s="33">
        <f t="shared" si="102"/>
        <v>10.890651376119683</v>
      </c>
      <c r="DH14" s="3">
        <f t="shared" si="103"/>
        <v>4.1089619165796538</v>
      </c>
      <c r="DI14" s="3">
        <f t="shared" si="104"/>
        <v>6.7816894595400292</v>
      </c>
      <c r="DJ14" s="9">
        <f t="shared" si="105"/>
        <v>62.2707423580786</v>
      </c>
      <c r="DK14" s="49"/>
      <c r="DL14" s="49"/>
      <c r="DM14" s="23">
        <v>350</v>
      </c>
      <c r="DN14" s="3">
        <f t="shared" si="66"/>
        <v>8.3583643122676587</v>
      </c>
      <c r="DO14" s="3">
        <f t="shared" si="67"/>
        <v>0.97583643122676833</v>
      </c>
      <c r="DP14" s="9">
        <f t="shared" si="106"/>
        <v>9.2769516728624506</v>
      </c>
    </row>
    <row r="15" spans="1:120" x14ac:dyDescent="0.35">
      <c r="A15" s="21" t="s">
        <v>26</v>
      </c>
      <c r="B15" s="36">
        <v>181</v>
      </c>
      <c r="C15" s="23">
        <v>6</v>
      </c>
      <c r="D15" s="9">
        <v>19.81559566251762</v>
      </c>
      <c r="E15" s="33">
        <v>627</v>
      </c>
      <c r="F15" s="42">
        <f t="shared" si="0"/>
        <v>12424.378480398547</v>
      </c>
      <c r="G15" s="40">
        <f t="shared" si="1"/>
        <v>298.18508352956513</v>
      </c>
      <c r="H15" s="33">
        <v>60.2</v>
      </c>
      <c r="I15" s="42">
        <f t="shared" si="2"/>
        <v>1192.8988588835607</v>
      </c>
      <c r="J15" s="40">
        <f t="shared" si="3"/>
        <v>28.629572613205454</v>
      </c>
      <c r="K15" s="33"/>
      <c r="L15" s="42"/>
      <c r="M15" s="40"/>
      <c r="N15" s="46"/>
      <c r="O15" s="42"/>
      <c r="P15" s="40"/>
      <c r="Q15" s="33">
        <v>2.9000000000000001E-2</v>
      </c>
      <c r="R15" s="42">
        <f t="shared" si="70"/>
        <v>0.57465227421301102</v>
      </c>
      <c r="S15" s="40">
        <f t="shared" si="71"/>
        <v>1.3791654581112265E-2</v>
      </c>
      <c r="T15" s="33">
        <v>0.112</v>
      </c>
      <c r="U15" s="3">
        <f t="shared" si="72"/>
        <v>2.2193467142019734</v>
      </c>
      <c r="V15" s="9">
        <f t="shared" si="73"/>
        <v>5.3264321140847358E-2</v>
      </c>
      <c r="W15" s="46">
        <f t="shared" si="13"/>
        <v>60.341000000000008</v>
      </c>
      <c r="X15" s="42">
        <f t="shared" si="14"/>
        <v>1195.6928578719758</v>
      </c>
      <c r="Y15" s="40">
        <f t="shared" si="15"/>
        <v>28.696628588927418</v>
      </c>
      <c r="Z15" s="33">
        <v>11.2</v>
      </c>
      <c r="AA15" s="42">
        <f t="shared" si="16"/>
        <v>221.93467142019733</v>
      </c>
      <c r="AB15" s="40">
        <f t="shared" si="17"/>
        <v>5.3264321140847359</v>
      </c>
      <c r="AC15" s="33">
        <v>12</v>
      </c>
      <c r="AD15" s="42">
        <f t="shared" si="74"/>
        <v>237.78714795021142</v>
      </c>
      <c r="AE15" s="40">
        <f t="shared" si="75"/>
        <v>5.7068915508050742</v>
      </c>
      <c r="AF15" s="33">
        <f t="shared" si="107"/>
        <v>-0.80000000000000071</v>
      </c>
      <c r="AG15" s="42">
        <f t="shared" si="108"/>
        <v>-15.85247653001411</v>
      </c>
      <c r="AH15" s="40">
        <f t="shared" si="109"/>
        <v>-0.38045943672033866</v>
      </c>
      <c r="AI15" s="33">
        <v>20</v>
      </c>
      <c r="AJ15" s="42">
        <f t="shared" si="77"/>
        <v>396.3119132503524</v>
      </c>
      <c r="AK15" s="40">
        <f t="shared" si="78"/>
        <v>9.5114859180084572</v>
      </c>
      <c r="AL15" s="33">
        <v>198</v>
      </c>
      <c r="AM15" s="42">
        <f t="shared" si="18"/>
        <v>3923.4879411784887</v>
      </c>
      <c r="AN15" s="40">
        <f t="shared" si="19"/>
        <v>94.16371058828372</v>
      </c>
      <c r="AO15" s="33">
        <v>55.4</v>
      </c>
      <c r="AP15" s="42">
        <f t="shared" si="20"/>
        <v>1097.7839997034762</v>
      </c>
      <c r="AQ15" s="40">
        <f t="shared" si="21"/>
        <v>26.346815992883428</v>
      </c>
      <c r="AR15" s="33"/>
      <c r="AS15" s="42"/>
      <c r="AT15" s="40"/>
      <c r="AU15" s="46"/>
      <c r="AV15" s="42"/>
      <c r="AW15" s="40"/>
      <c r="AX15" s="33">
        <v>2.9000000000000001E-2</v>
      </c>
      <c r="AY15" s="42">
        <f t="shared" si="117"/>
        <v>0.57465227421301102</v>
      </c>
      <c r="AZ15" s="40">
        <f t="shared" si="118"/>
        <v>1.3791654581112265E-2</v>
      </c>
      <c r="BA15" s="33">
        <v>0.112</v>
      </c>
      <c r="BB15" s="42">
        <f t="shared" si="119"/>
        <v>2.2193467142019734</v>
      </c>
      <c r="BC15" s="40">
        <f t="shared" si="120"/>
        <v>5.3264321140847358E-2</v>
      </c>
      <c r="BD15" s="46">
        <f t="shared" si="31"/>
        <v>55.541000000000004</v>
      </c>
      <c r="BE15" s="42">
        <f t="shared" si="32"/>
        <v>1100.5779986918913</v>
      </c>
      <c r="BF15" s="40">
        <f t="shared" si="33"/>
        <v>26.413871968605388</v>
      </c>
      <c r="BG15" s="33">
        <v>10.6</v>
      </c>
      <c r="BH15" s="42">
        <f t="shared" si="34"/>
        <v>210.04531402268677</v>
      </c>
      <c r="BI15" s="40">
        <f t="shared" si="35"/>
        <v>5.0410875365444827</v>
      </c>
      <c r="BJ15" s="33">
        <v>11.1</v>
      </c>
      <c r="BK15" s="42">
        <f t="shared" si="83"/>
        <v>219.95311185394556</v>
      </c>
      <c r="BL15" s="40">
        <f t="shared" si="84"/>
        <v>5.2788746844946939</v>
      </c>
      <c r="BM15" s="33">
        <f t="shared" si="110"/>
        <v>-0.5</v>
      </c>
      <c r="BN15" s="42">
        <f t="shared" si="111"/>
        <v>-9.9077978312588098</v>
      </c>
      <c r="BO15" s="40">
        <f t="shared" si="85"/>
        <v>-0.23778714795021141</v>
      </c>
      <c r="BP15" s="33">
        <v>5.77</v>
      </c>
      <c r="BQ15" s="42">
        <f t="shared" si="86"/>
        <v>114.33598697272666</v>
      </c>
      <c r="BR15" s="40">
        <f t="shared" si="87"/>
        <v>2.7440636873454394</v>
      </c>
      <c r="BS15" s="33">
        <f t="shared" si="36"/>
        <v>298.18508352956513</v>
      </c>
      <c r="BT15" s="3">
        <f t="shared" si="37"/>
        <v>94.16371058828372</v>
      </c>
      <c r="BU15" s="3">
        <f t="shared" si="38"/>
        <v>204.02137294128141</v>
      </c>
      <c r="BV15" s="9">
        <f t="shared" si="39"/>
        <v>68.421052631578945</v>
      </c>
      <c r="BW15" s="33">
        <f t="shared" si="68"/>
        <v>28.629572613205454</v>
      </c>
      <c r="BX15" s="3">
        <f t="shared" si="69"/>
        <v>26.346815992883428</v>
      </c>
      <c r="BY15" s="3">
        <f t="shared" si="40"/>
        <v>2.2827566203220258</v>
      </c>
      <c r="BZ15" s="9">
        <f t="shared" si="41"/>
        <v>7.9734219269102864</v>
      </c>
      <c r="CA15" s="33"/>
      <c r="CB15" s="3"/>
      <c r="CC15" s="3"/>
      <c r="CD15" s="9"/>
      <c r="CE15" s="33"/>
      <c r="CF15" s="3"/>
      <c r="CG15" s="3"/>
      <c r="CH15" s="9"/>
      <c r="CI15" s="33">
        <f t="shared" si="121"/>
        <v>1.3791654581112265E-2</v>
      </c>
      <c r="CJ15" s="3">
        <f t="shared" si="122"/>
        <v>1.3791654581112265E-2</v>
      </c>
      <c r="CK15" s="3">
        <f t="shared" si="123"/>
        <v>0</v>
      </c>
      <c r="CL15" s="9">
        <f t="shared" si="124"/>
        <v>0</v>
      </c>
      <c r="CM15" s="33">
        <f t="shared" si="125"/>
        <v>5.3264321140847358E-2</v>
      </c>
      <c r="CN15" s="3">
        <f t="shared" si="112"/>
        <v>5.3264321140847358E-2</v>
      </c>
      <c r="CO15" s="3">
        <f t="shared" si="126"/>
        <v>0</v>
      </c>
      <c r="CP15" s="9">
        <f t="shared" si="127"/>
        <v>0</v>
      </c>
      <c r="CQ15" s="33">
        <f t="shared" si="58"/>
        <v>28.696628588927418</v>
      </c>
      <c r="CR15" s="3">
        <f t="shared" si="59"/>
        <v>26.413871968605388</v>
      </c>
      <c r="CS15" s="3">
        <f t="shared" si="60"/>
        <v>2.2827566203220293</v>
      </c>
      <c r="CT15" s="9">
        <f t="shared" si="61"/>
        <v>7.9547902752688859</v>
      </c>
      <c r="CU15" s="33">
        <f t="shared" si="62"/>
        <v>5.3264321140847359</v>
      </c>
      <c r="CV15" s="3">
        <f t="shared" si="63"/>
        <v>5.0410875365444827</v>
      </c>
      <c r="CW15" s="3">
        <f t="shared" si="64"/>
        <v>0.28534457754025322</v>
      </c>
      <c r="CX15" s="9">
        <f t="shared" si="65"/>
        <v>5.3571428571428479</v>
      </c>
      <c r="CY15" s="33">
        <f t="shared" si="96"/>
        <v>5.7068915508050742</v>
      </c>
      <c r="CZ15" s="3">
        <f t="shared" si="97"/>
        <v>5.2788746844946939</v>
      </c>
      <c r="DA15" s="3">
        <f t="shared" si="98"/>
        <v>0.42801686631038027</v>
      </c>
      <c r="DB15" s="9">
        <f t="shared" si="99"/>
        <v>7.4999999999999956</v>
      </c>
      <c r="DC15" s="33">
        <f t="shared" si="113"/>
        <v>-0.38045943672033866</v>
      </c>
      <c r="DD15" s="3">
        <f t="shared" si="114"/>
        <v>-0.23778714795021141</v>
      </c>
      <c r="DE15" s="3">
        <f t="shared" si="115"/>
        <v>-0.14267228877012725</v>
      </c>
      <c r="DF15" s="9">
        <f t="shared" si="116"/>
        <v>37.500000000000064</v>
      </c>
      <c r="DG15" s="33">
        <f t="shared" si="102"/>
        <v>9.5114859180084572</v>
      </c>
      <c r="DH15" s="3">
        <f t="shared" si="103"/>
        <v>2.7440636873454394</v>
      </c>
      <c r="DI15" s="3">
        <f t="shared" si="104"/>
        <v>6.7674222306630174</v>
      </c>
      <c r="DJ15" s="9">
        <f t="shared" si="105"/>
        <v>71.150000000000006</v>
      </c>
      <c r="DK15" s="49"/>
      <c r="DL15" s="49"/>
      <c r="DM15" s="23">
        <v>350</v>
      </c>
      <c r="DN15" s="3">
        <f t="shared" si="66"/>
        <v>3.9160839160839154</v>
      </c>
      <c r="DO15" s="3">
        <f t="shared" si="67"/>
        <v>0.48951048951048864</v>
      </c>
      <c r="DP15" s="9">
        <f t="shared" si="106"/>
        <v>11.609557109557111</v>
      </c>
    </row>
    <row r="16" spans="1:120" x14ac:dyDescent="0.35">
      <c r="A16" s="21" t="s">
        <v>27</v>
      </c>
      <c r="B16" s="36">
        <v>188</v>
      </c>
      <c r="C16" s="23">
        <v>6</v>
      </c>
      <c r="D16" s="9">
        <v>19.81559566251762</v>
      </c>
      <c r="E16" s="33">
        <v>675</v>
      </c>
      <c r="F16" s="42">
        <f t="shared" si="0"/>
        <v>13375.527072199393</v>
      </c>
      <c r="G16" s="40">
        <f t="shared" si="1"/>
        <v>321.01264973278541</v>
      </c>
      <c r="H16" s="33">
        <v>68</v>
      </c>
      <c r="I16" s="42">
        <f t="shared" si="2"/>
        <v>1347.4605050511982</v>
      </c>
      <c r="J16" s="40">
        <f t="shared" si="3"/>
        <v>32.339052121228754</v>
      </c>
      <c r="K16" s="33">
        <v>3.89</v>
      </c>
      <c r="L16" s="42">
        <f t="shared" si="4"/>
        <v>77.082667127193545</v>
      </c>
      <c r="M16" s="40">
        <f t="shared" si="5"/>
        <v>1.8499840110526451</v>
      </c>
      <c r="N16" s="46">
        <f t="shared" si="6"/>
        <v>64.11</v>
      </c>
      <c r="O16" s="42">
        <f t="shared" si="7"/>
        <v>1270.3778379240046</v>
      </c>
      <c r="P16" s="40">
        <f t="shared" si="8"/>
        <v>30.489068110176106</v>
      </c>
      <c r="Q16" s="33">
        <v>2.9000000000000001E-2</v>
      </c>
      <c r="R16" s="42">
        <f t="shared" si="70"/>
        <v>0.57465227421301102</v>
      </c>
      <c r="S16" s="40">
        <f t="shared" si="71"/>
        <v>1.3791654581112265E-2</v>
      </c>
      <c r="T16" s="33">
        <v>0.112</v>
      </c>
      <c r="U16" s="3">
        <f t="shared" si="72"/>
        <v>2.2193467142019734</v>
      </c>
      <c r="V16" s="9">
        <f t="shared" si="73"/>
        <v>5.3264321140847358E-2</v>
      </c>
      <c r="W16" s="46">
        <f t="shared" si="13"/>
        <v>68.140999999999991</v>
      </c>
      <c r="X16" s="42">
        <f t="shared" si="14"/>
        <v>1350.254504039613</v>
      </c>
      <c r="Y16" s="40">
        <f t="shared" si="15"/>
        <v>32.40610809695071</v>
      </c>
      <c r="Z16" s="33">
        <v>5.85</v>
      </c>
      <c r="AA16" s="42">
        <f t="shared" si="16"/>
        <v>115.92123462572806</v>
      </c>
      <c r="AB16" s="40">
        <f t="shared" si="17"/>
        <v>2.7821096310174735</v>
      </c>
      <c r="AC16" s="33">
        <v>7.81</v>
      </c>
      <c r="AD16" s="42">
        <f t="shared" si="74"/>
        <v>154.75980212426259</v>
      </c>
      <c r="AE16" s="40">
        <f t="shared" si="75"/>
        <v>3.714235250982302</v>
      </c>
      <c r="AF16" s="67">
        <f t="shared" si="107"/>
        <v>-1.96</v>
      </c>
      <c r="AG16" s="42">
        <f t="shared" si="108"/>
        <v>-38.83856749853453</v>
      </c>
      <c r="AH16" s="40">
        <f t="shared" si="109"/>
        <v>-0.93212561996482868</v>
      </c>
      <c r="AI16" s="23"/>
      <c r="AJ16" s="8"/>
      <c r="AK16" s="17"/>
      <c r="AL16" s="33">
        <v>183</v>
      </c>
      <c r="AM16" s="42">
        <f t="shared" si="18"/>
        <v>3626.2540062407243</v>
      </c>
      <c r="AN16" s="40">
        <f t="shared" si="19"/>
        <v>87.030096149777378</v>
      </c>
      <c r="AO16" s="33">
        <v>48.2</v>
      </c>
      <c r="AP16" s="42">
        <f t="shared" si="20"/>
        <v>955.11171093334929</v>
      </c>
      <c r="AQ16" s="40">
        <f t="shared" si="21"/>
        <v>22.922681062400386</v>
      </c>
      <c r="AR16" s="33">
        <v>37.299999999999997</v>
      </c>
      <c r="AS16" s="42">
        <f t="shared" si="22"/>
        <v>739.12171821190714</v>
      </c>
      <c r="AT16" s="40">
        <f t="shared" si="23"/>
        <v>17.738921237085773</v>
      </c>
      <c r="AU16" s="46">
        <f t="shared" si="24"/>
        <v>10.900000000000006</v>
      </c>
      <c r="AV16" s="42">
        <f t="shared" si="25"/>
        <v>215.98999272144218</v>
      </c>
      <c r="AW16" s="40">
        <f t="shared" si="26"/>
        <v>5.1837598253146124</v>
      </c>
      <c r="AX16" s="33">
        <v>2.9000000000000001E-2</v>
      </c>
      <c r="AY16" s="42">
        <f t="shared" si="117"/>
        <v>0.57465227421301102</v>
      </c>
      <c r="AZ16" s="40">
        <f t="shared" si="118"/>
        <v>1.3791654581112265E-2</v>
      </c>
      <c r="BA16" s="33">
        <v>0.112</v>
      </c>
      <c r="BB16" s="42">
        <f t="shared" si="119"/>
        <v>2.2193467142019734</v>
      </c>
      <c r="BC16" s="40">
        <f t="shared" si="120"/>
        <v>5.3264321140847358E-2</v>
      </c>
      <c r="BD16" s="46">
        <f t="shared" si="31"/>
        <v>48.341000000000008</v>
      </c>
      <c r="BE16" s="42">
        <f t="shared" si="32"/>
        <v>957.90570992176436</v>
      </c>
      <c r="BF16" s="40">
        <f t="shared" si="33"/>
        <v>22.989737038122346</v>
      </c>
      <c r="BG16" s="33">
        <v>9.08</v>
      </c>
      <c r="BH16" s="42">
        <f t="shared" si="34"/>
        <v>179.92560861566</v>
      </c>
      <c r="BI16" s="40">
        <f t="shared" si="35"/>
        <v>4.3182146067758405</v>
      </c>
      <c r="BJ16" s="33">
        <v>9.02</v>
      </c>
      <c r="BK16" s="42">
        <f t="shared" si="83"/>
        <v>178.73667287590891</v>
      </c>
      <c r="BL16" s="40">
        <f t="shared" si="84"/>
        <v>4.2896801490218142</v>
      </c>
      <c r="BM16" s="67">
        <f t="shared" si="110"/>
        <v>6.0000000000000497E-2</v>
      </c>
      <c r="BN16" s="42">
        <f t="shared" si="111"/>
        <v>1.1889357397510669</v>
      </c>
      <c r="BO16" s="40">
        <f t="shared" si="85"/>
        <v>2.8534457754025605E-2</v>
      </c>
      <c r="BP16" s="23"/>
      <c r="BQ16" s="8"/>
      <c r="BR16" s="17"/>
      <c r="BS16" s="33">
        <f t="shared" si="36"/>
        <v>321.01264973278541</v>
      </c>
      <c r="BT16" s="3">
        <f t="shared" si="37"/>
        <v>87.030096149777378</v>
      </c>
      <c r="BU16" s="3">
        <f t="shared" si="38"/>
        <v>233.98255358300804</v>
      </c>
      <c r="BV16" s="9">
        <f t="shared" si="39"/>
        <v>72.888888888888886</v>
      </c>
      <c r="BW16" s="33">
        <f t="shared" si="68"/>
        <v>32.339052121228754</v>
      </c>
      <c r="BX16" s="3">
        <f t="shared" si="69"/>
        <v>22.922681062400386</v>
      </c>
      <c r="BY16" s="3">
        <f t="shared" si="40"/>
        <v>9.4163710588283678</v>
      </c>
      <c r="BZ16" s="9">
        <f t="shared" si="41"/>
        <v>29.117647058823515</v>
      </c>
      <c r="CA16" s="33">
        <f t="shared" si="42"/>
        <v>1.8499840110526451</v>
      </c>
      <c r="CB16" s="3">
        <f t="shared" si="43"/>
        <v>17.738921237085773</v>
      </c>
      <c r="CC16" s="3">
        <f t="shared" si="44"/>
        <v>-15.888937226033129</v>
      </c>
      <c r="CD16" s="9">
        <f t="shared" si="45"/>
        <v>-858.86889460154237</v>
      </c>
      <c r="CE16" s="33">
        <f t="shared" si="46"/>
        <v>30.489068110176106</v>
      </c>
      <c r="CF16" s="3">
        <f t="shared" si="47"/>
        <v>5.1837598253146124</v>
      </c>
      <c r="CG16" s="3">
        <f t="shared" si="48"/>
        <v>25.305308284861493</v>
      </c>
      <c r="CH16" s="9">
        <f t="shared" si="49"/>
        <v>82.997972235220701</v>
      </c>
      <c r="CI16" s="33">
        <f t="shared" si="121"/>
        <v>1.3791654581112265E-2</v>
      </c>
      <c r="CJ16" s="3">
        <f t="shared" si="122"/>
        <v>1.3791654581112265E-2</v>
      </c>
      <c r="CK16" s="3">
        <f t="shared" si="123"/>
        <v>0</v>
      </c>
      <c r="CL16" s="9">
        <f t="shared" si="124"/>
        <v>0</v>
      </c>
      <c r="CM16" s="33">
        <f t="shared" si="125"/>
        <v>5.3264321140847358E-2</v>
      </c>
      <c r="CN16" s="3">
        <f t="shared" si="112"/>
        <v>5.3264321140847358E-2</v>
      </c>
      <c r="CO16" s="3">
        <f t="shared" si="126"/>
        <v>0</v>
      </c>
      <c r="CP16" s="9">
        <f t="shared" si="127"/>
        <v>0</v>
      </c>
      <c r="CQ16" s="33">
        <f t="shared" si="58"/>
        <v>32.40610809695071</v>
      </c>
      <c r="CR16" s="3">
        <f t="shared" si="59"/>
        <v>22.989737038122346</v>
      </c>
      <c r="CS16" s="3">
        <f t="shared" si="60"/>
        <v>9.4163710588283642</v>
      </c>
      <c r="CT16" s="9">
        <f t="shared" si="61"/>
        <v>29.057395694222254</v>
      </c>
      <c r="CU16" s="33">
        <f t="shared" si="62"/>
        <v>2.7821096310174735</v>
      </c>
      <c r="CV16" s="3">
        <f t="shared" si="63"/>
        <v>4.3182146067758405</v>
      </c>
      <c r="CW16" s="3">
        <f t="shared" si="64"/>
        <v>-1.5361049757583669</v>
      </c>
      <c r="CX16" s="9">
        <f t="shared" si="65"/>
        <v>-55.213675213675252</v>
      </c>
      <c r="CY16" s="33">
        <f t="shared" si="96"/>
        <v>3.714235250982302</v>
      </c>
      <c r="CZ16" s="3">
        <f t="shared" ref="CZ16:CZ20" si="128">BL16</f>
        <v>4.2896801490218142</v>
      </c>
      <c r="DA16" s="3">
        <f t="shared" ref="DA16:DA20" si="129">CY16-CZ16</f>
        <v>-0.57544489803951215</v>
      </c>
      <c r="DB16" s="9">
        <f t="shared" ref="DB16:DB20" si="130">(DA16/CY16)*100</f>
        <v>-15.492957746478888</v>
      </c>
      <c r="DC16" s="33">
        <f t="shared" si="113"/>
        <v>-0.93212561996482868</v>
      </c>
      <c r="DD16" s="3">
        <f t="shared" si="114"/>
        <v>2.8534457754025605E-2</v>
      </c>
      <c r="DE16" s="3">
        <f t="shared" si="115"/>
        <v>-0.96066007771885431</v>
      </c>
      <c r="DF16" s="9">
        <f t="shared" si="116"/>
        <v>103.06122448979596</v>
      </c>
      <c r="DG16" s="33"/>
      <c r="DH16" s="3"/>
      <c r="DI16" s="3"/>
      <c r="DJ16" s="9"/>
      <c r="DK16" s="49"/>
      <c r="DL16" s="49"/>
      <c r="DM16" s="23">
        <v>350</v>
      </c>
      <c r="DN16" s="3">
        <f t="shared" si="66"/>
        <v>14.085365853658525</v>
      </c>
      <c r="DO16" s="3">
        <f t="shared" si="67"/>
        <v>-2.2977642276422778</v>
      </c>
      <c r="DP16" s="9"/>
    </row>
    <row r="17" spans="1:120" x14ac:dyDescent="0.35">
      <c r="A17" s="21" t="s">
        <v>28</v>
      </c>
      <c r="B17" s="36">
        <v>202</v>
      </c>
      <c r="C17" s="23">
        <v>6</v>
      </c>
      <c r="D17" s="9">
        <v>19.81559566251762</v>
      </c>
      <c r="E17" s="33">
        <v>631</v>
      </c>
      <c r="F17" s="42">
        <f t="shared" si="0"/>
        <v>12503.640863048618</v>
      </c>
      <c r="G17" s="40">
        <f t="shared" si="1"/>
        <v>300.08738071316685</v>
      </c>
      <c r="H17" s="33">
        <v>61.6</v>
      </c>
      <c r="I17" s="42">
        <f t="shared" si="2"/>
        <v>1220.6406928110855</v>
      </c>
      <c r="J17" s="40">
        <f t="shared" si="3"/>
        <v>29.295376627466052</v>
      </c>
      <c r="K17" s="33">
        <v>1.75</v>
      </c>
      <c r="L17" s="42">
        <f t="shared" si="4"/>
        <v>34.677292409405837</v>
      </c>
      <c r="M17" s="40">
        <f t="shared" si="5"/>
        <v>0.83225501782574007</v>
      </c>
      <c r="N17" s="46">
        <f t="shared" si="6"/>
        <v>59.85</v>
      </c>
      <c r="O17" s="42">
        <f t="shared" si="7"/>
        <v>1185.9634004016796</v>
      </c>
      <c r="P17" s="40">
        <f t="shared" si="8"/>
        <v>28.463121609640307</v>
      </c>
      <c r="Q17" s="33">
        <v>2.9000000000000001E-2</v>
      </c>
      <c r="R17" s="42">
        <f t="shared" si="70"/>
        <v>0.57465227421301102</v>
      </c>
      <c r="S17" s="40">
        <f t="shared" si="71"/>
        <v>1.3791654581112265E-2</v>
      </c>
      <c r="T17" s="33">
        <v>0.112</v>
      </c>
      <c r="U17" s="3">
        <f t="shared" si="72"/>
        <v>2.2193467142019734</v>
      </c>
      <c r="V17" s="9">
        <f t="shared" si="73"/>
        <v>5.3264321140847358E-2</v>
      </c>
      <c r="W17" s="46">
        <f t="shared" si="13"/>
        <v>61.741000000000007</v>
      </c>
      <c r="X17" s="42">
        <f t="shared" si="14"/>
        <v>1223.4346917995006</v>
      </c>
      <c r="Y17" s="40">
        <f t="shared" si="15"/>
        <v>29.362432603188012</v>
      </c>
      <c r="Z17" s="33">
        <v>11.2</v>
      </c>
      <c r="AA17" s="42">
        <f t="shared" si="16"/>
        <v>221.93467142019733</v>
      </c>
      <c r="AB17" s="40">
        <f t="shared" si="17"/>
        <v>5.3264321140847359</v>
      </c>
      <c r="AC17" s="33">
        <v>7.81</v>
      </c>
      <c r="AD17" s="42">
        <f t="shared" ref="AD17:AD20" si="131">D17*AC17</f>
        <v>154.75980212426259</v>
      </c>
      <c r="AE17" s="40">
        <f t="shared" ref="AE17:AE20" si="132">(AD17*24)/1000</f>
        <v>3.714235250982302</v>
      </c>
      <c r="AF17" s="67">
        <f t="shared" si="107"/>
        <v>3.3899999999999997</v>
      </c>
      <c r="AG17" s="42">
        <f t="shared" si="108"/>
        <v>67.174869295934727</v>
      </c>
      <c r="AH17" s="40">
        <f t="shared" si="109"/>
        <v>1.6121968631024333</v>
      </c>
      <c r="AI17" s="23"/>
      <c r="AJ17" s="8"/>
      <c r="AK17" s="17"/>
      <c r="AL17" s="33">
        <v>120</v>
      </c>
      <c r="AM17" s="42">
        <f t="shared" si="18"/>
        <v>2377.8714795021142</v>
      </c>
      <c r="AN17" s="40">
        <f t="shared" si="19"/>
        <v>57.068915508050743</v>
      </c>
      <c r="AO17" s="33">
        <v>58.8</v>
      </c>
      <c r="AP17" s="42">
        <f t="shared" si="20"/>
        <v>1165.1570249560359</v>
      </c>
      <c r="AQ17" s="40">
        <f t="shared" si="21"/>
        <v>27.963768598944863</v>
      </c>
      <c r="AR17" s="33">
        <v>49.6</v>
      </c>
      <c r="AS17" s="42">
        <f t="shared" si="22"/>
        <v>982.85354486087397</v>
      </c>
      <c r="AT17" s="40">
        <f t="shared" si="23"/>
        <v>23.588485076660973</v>
      </c>
      <c r="AU17" s="46">
        <f t="shared" si="24"/>
        <v>9.1999999999999957</v>
      </c>
      <c r="AV17" s="42">
        <f t="shared" si="25"/>
        <v>182.303480095162</v>
      </c>
      <c r="AW17" s="40">
        <f t="shared" si="26"/>
        <v>4.3752835222838877</v>
      </c>
      <c r="AX17" s="33">
        <v>2.9000000000000001E-2</v>
      </c>
      <c r="AY17" s="42">
        <f t="shared" si="117"/>
        <v>0.57465227421301102</v>
      </c>
      <c r="AZ17" s="40">
        <f t="shared" si="118"/>
        <v>1.3791654581112265E-2</v>
      </c>
      <c r="BA17" s="33">
        <v>0.112</v>
      </c>
      <c r="BB17" s="42">
        <f t="shared" si="119"/>
        <v>2.2193467142019734</v>
      </c>
      <c r="BC17" s="40">
        <f t="shared" si="120"/>
        <v>5.3264321140847358E-2</v>
      </c>
      <c r="BD17" s="46">
        <f t="shared" si="31"/>
        <v>58.941000000000003</v>
      </c>
      <c r="BE17" s="42">
        <f t="shared" si="32"/>
        <v>1167.951023944451</v>
      </c>
      <c r="BF17" s="40">
        <f t="shared" si="33"/>
        <v>28.030824574666827</v>
      </c>
      <c r="BG17" s="33">
        <v>10.3</v>
      </c>
      <c r="BH17" s="42">
        <f t="shared" si="34"/>
        <v>204.1006353239315</v>
      </c>
      <c r="BI17" s="40">
        <f t="shared" si="35"/>
        <v>4.8984152477743557</v>
      </c>
      <c r="BJ17" s="67">
        <v>7.66</v>
      </c>
      <c r="BK17" s="42">
        <f t="shared" si="83"/>
        <v>151.78746277488497</v>
      </c>
      <c r="BL17" s="40">
        <f t="shared" si="84"/>
        <v>3.6428991065972394</v>
      </c>
      <c r="BM17" s="67">
        <f t="shared" si="110"/>
        <v>2.6400000000000006</v>
      </c>
      <c r="BN17" s="42">
        <f t="shared" si="111"/>
        <v>52.313172549046527</v>
      </c>
      <c r="BO17" s="40">
        <f t="shared" si="85"/>
        <v>1.2555161411771167</v>
      </c>
      <c r="BP17" s="23"/>
      <c r="BQ17" s="8"/>
      <c r="BR17" s="17"/>
      <c r="BS17" s="33">
        <f t="shared" si="36"/>
        <v>300.08738071316685</v>
      </c>
      <c r="BT17" s="3">
        <f t="shared" si="37"/>
        <v>57.068915508050743</v>
      </c>
      <c r="BU17" s="3">
        <f t="shared" si="38"/>
        <v>243.01846520511612</v>
      </c>
      <c r="BV17" s="9">
        <f t="shared" si="39"/>
        <v>80.982567353407291</v>
      </c>
      <c r="BW17" s="33">
        <f t="shared" si="68"/>
        <v>29.295376627466052</v>
      </c>
      <c r="BX17" s="3">
        <f t="shared" si="69"/>
        <v>27.963768598944863</v>
      </c>
      <c r="BY17" s="3">
        <f t="shared" si="40"/>
        <v>1.3316080285211882</v>
      </c>
      <c r="BZ17" s="9">
        <f t="shared" si="41"/>
        <v>4.5454545454545592</v>
      </c>
      <c r="CA17" s="33">
        <f t="shared" si="42"/>
        <v>0.83225501782574007</v>
      </c>
      <c r="CB17" s="3">
        <f t="shared" si="43"/>
        <v>23.588485076660973</v>
      </c>
      <c r="CC17" s="3">
        <f t="shared" si="44"/>
        <v>-22.756230058835232</v>
      </c>
      <c r="CD17" s="9">
        <f t="shared" si="45"/>
        <v>-2734.2857142857138</v>
      </c>
      <c r="CE17" s="33">
        <f t="shared" si="46"/>
        <v>28.463121609640307</v>
      </c>
      <c r="CF17" s="3">
        <f t="shared" si="47"/>
        <v>4.3752835222838877</v>
      </c>
      <c r="CG17" s="3">
        <f t="shared" si="48"/>
        <v>24.08783808735642</v>
      </c>
      <c r="CH17" s="9">
        <f t="shared" si="49"/>
        <v>84.628237259816217</v>
      </c>
      <c r="CI17" s="33">
        <f t="shared" si="121"/>
        <v>1.3791654581112265E-2</v>
      </c>
      <c r="CJ17" s="3">
        <f t="shared" si="122"/>
        <v>1.3791654581112265E-2</v>
      </c>
      <c r="CK17" s="3">
        <f t="shared" si="123"/>
        <v>0</v>
      </c>
      <c r="CL17" s="9">
        <f t="shared" si="124"/>
        <v>0</v>
      </c>
      <c r="CM17" s="33">
        <f t="shared" si="125"/>
        <v>5.3264321140847358E-2</v>
      </c>
      <c r="CN17" s="3">
        <f t="shared" si="112"/>
        <v>5.3264321140847358E-2</v>
      </c>
      <c r="CO17" s="3">
        <f t="shared" si="126"/>
        <v>0</v>
      </c>
      <c r="CP17" s="9">
        <f t="shared" si="127"/>
        <v>0</v>
      </c>
      <c r="CQ17" s="33">
        <f t="shared" si="58"/>
        <v>29.362432603188012</v>
      </c>
      <c r="CR17" s="3">
        <f t="shared" si="59"/>
        <v>28.030824574666827</v>
      </c>
      <c r="CS17" s="3">
        <f t="shared" si="60"/>
        <v>1.3316080285211847</v>
      </c>
      <c r="CT17" s="9">
        <f t="shared" si="61"/>
        <v>4.5350739379018821</v>
      </c>
      <c r="CU17" s="33">
        <f t="shared" si="62"/>
        <v>5.3264321140847359</v>
      </c>
      <c r="CV17" s="3">
        <f t="shared" si="63"/>
        <v>4.8984152477743557</v>
      </c>
      <c r="CW17" s="3">
        <f t="shared" si="64"/>
        <v>0.42801686631038027</v>
      </c>
      <c r="CX17" s="9">
        <f t="shared" si="65"/>
        <v>8.0357142857142811</v>
      </c>
      <c r="CY17" s="33">
        <f t="shared" si="96"/>
        <v>3.714235250982302</v>
      </c>
      <c r="CZ17" s="3">
        <f t="shared" si="128"/>
        <v>3.6428991065972394</v>
      </c>
      <c r="DA17" s="3">
        <f t="shared" si="129"/>
        <v>7.1336144385062639E-2</v>
      </c>
      <c r="DB17" s="9">
        <f t="shared" si="130"/>
        <v>1.9206145966709136</v>
      </c>
      <c r="DC17" s="33">
        <f t="shared" si="113"/>
        <v>1.6121968631024333</v>
      </c>
      <c r="DD17" s="3">
        <f t="shared" si="114"/>
        <v>1.2555161411771167</v>
      </c>
      <c r="DE17" s="3">
        <f t="shared" si="115"/>
        <v>0.35668072192531652</v>
      </c>
      <c r="DF17" s="9">
        <f t="shared" si="116"/>
        <v>22.123893805309699</v>
      </c>
      <c r="DG17" s="33"/>
      <c r="DH17" s="3"/>
      <c r="DI17" s="3"/>
      <c r="DJ17" s="9"/>
      <c r="DK17" s="49"/>
      <c r="DL17" s="49"/>
      <c r="DM17" s="23">
        <v>350</v>
      </c>
      <c r="DN17" s="3">
        <f t="shared" si="66"/>
        <v>1.9178082191780828</v>
      </c>
      <c r="DO17" s="3">
        <f t="shared" si="67"/>
        <v>0.61643835616438303</v>
      </c>
      <c r="DP17" s="9"/>
    </row>
    <row r="18" spans="1:120" x14ac:dyDescent="0.35">
      <c r="A18" s="21" t="s">
        <v>29</v>
      </c>
      <c r="B18" s="36">
        <v>209</v>
      </c>
      <c r="C18" s="23">
        <v>6</v>
      </c>
      <c r="D18" s="9">
        <v>19.81559566251762</v>
      </c>
      <c r="E18" s="33">
        <v>627.54</v>
      </c>
      <c r="F18" s="42">
        <f t="shared" si="0"/>
        <v>12435.078902056306</v>
      </c>
      <c r="G18" s="40">
        <f t="shared" si="1"/>
        <v>298.4418936493513</v>
      </c>
      <c r="H18" s="33">
        <v>63.76</v>
      </c>
      <c r="I18" s="42">
        <f t="shared" si="2"/>
        <v>1263.4423794421234</v>
      </c>
      <c r="J18" s="40">
        <f t="shared" si="3"/>
        <v>30.322617106610959</v>
      </c>
      <c r="K18" s="33">
        <v>2.61</v>
      </c>
      <c r="L18" s="42">
        <f t="shared" si="4"/>
        <v>51.718704679170983</v>
      </c>
      <c r="M18" s="40">
        <f t="shared" si="5"/>
        <v>1.2412489123001038</v>
      </c>
      <c r="N18" s="46">
        <f t="shared" si="6"/>
        <v>61.15</v>
      </c>
      <c r="O18" s="42">
        <f t="shared" si="7"/>
        <v>1211.7236747629524</v>
      </c>
      <c r="P18" s="40">
        <f t="shared" si="8"/>
        <v>29.081368194310862</v>
      </c>
      <c r="Q18" s="33">
        <v>2.9000000000000001E-2</v>
      </c>
      <c r="R18" s="42">
        <f t="shared" si="70"/>
        <v>0.57465227421301102</v>
      </c>
      <c r="S18" s="40">
        <f t="shared" si="71"/>
        <v>1.3791654581112265E-2</v>
      </c>
      <c r="T18" s="33">
        <v>0.112</v>
      </c>
      <c r="U18" s="3">
        <f t="shared" si="72"/>
        <v>2.2193467142019734</v>
      </c>
      <c r="V18" s="9">
        <f t="shared" si="73"/>
        <v>5.3264321140847358E-2</v>
      </c>
      <c r="W18" s="46">
        <f t="shared" si="13"/>
        <v>63.901000000000003</v>
      </c>
      <c r="X18" s="42">
        <f t="shared" si="14"/>
        <v>1266.2363784305385</v>
      </c>
      <c r="Y18" s="40">
        <f t="shared" si="15"/>
        <v>30.389673082332923</v>
      </c>
      <c r="Z18" s="33">
        <v>8.36</v>
      </c>
      <c r="AA18" s="42">
        <f t="shared" si="16"/>
        <v>165.65837973864728</v>
      </c>
      <c r="AB18" s="40">
        <f t="shared" si="17"/>
        <v>3.9758011137275346</v>
      </c>
      <c r="AC18" s="33">
        <v>7.81</v>
      </c>
      <c r="AD18" s="42">
        <f t="shared" si="131"/>
        <v>154.75980212426259</v>
      </c>
      <c r="AE18" s="40">
        <f t="shared" si="132"/>
        <v>3.714235250982302</v>
      </c>
      <c r="AF18" s="67">
        <f t="shared" si="107"/>
        <v>0.54999999999999982</v>
      </c>
      <c r="AG18" s="42">
        <f t="shared" si="108"/>
        <v>10.898577614384687</v>
      </c>
      <c r="AH18" s="40">
        <f t="shared" si="109"/>
        <v>0.26156586274523247</v>
      </c>
      <c r="AI18" s="23"/>
      <c r="AJ18" s="8"/>
      <c r="AK18" s="17"/>
      <c r="AL18" s="33">
        <v>180</v>
      </c>
      <c r="AM18" s="42">
        <f t="shared" ref="AM18:AM20" si="133">D18*AL18</f>
        <v>3566.8072192531713</v>
      </c>
      <c r="AN18" s="40">
        <f t="shared" ref="AN18:AN20" si="134">(AM18*24)/1000</f>
        <v>85.603373262076119</v>
      </c>
      <c r="AO18" s="33">
        <v>56.2</v>
      </c>
      <c r="AP18" s="42">
        <f t="shared" ref="AP18:AP20" si="135">D18*AO18</f>
        <v>1113.6364762334904</v>
      </c>
      <c r="AQ18" s="40">
        <f t="shared" ref="AQ18:AQ20" si="136">(AP18*24)/1000</f>
        <v>26.727275429603768</v>
      </c>
      <c r="AR18" s="33">
        <v>42.6</v>
      </c>
      <c r="AS18" s="42">
        <f t="shared" ref="AS18:AS20" si="137">D18*AR18</f>
        <v>844.14437522325056</v>
      </c>
      <c r="AT18" s="40">
        <f t="shared" ref="AT18:AT20" si="138">(AS18*24)/1000</f>
        <v>20.259465005358013</v>
      </c>
      <c r="AU18" s="46">
        <f t="shared" ref="AU18:AU20" si="139">AO18-AR18</f>
        <v>13.600000000000001</v>
      </c>
      <c r="AV18" s="42">
        <f t="shared" ref="AV18:AV20" si="140">D18*AU18</f>
        <v>269.49210101023965</v>
      </c>
      <c r="AW18" s="40">
        <f t="shared" ref="AW18:AW20" si="141">(AV18*24)/1000</f>
        <v>6.4678104242457524</v>
      </c>
      <c r="AX18" s="33">
        <v>2.9000000000000001E-2</v>
      </c>
      <c r="AY18" s="42">
        <f t="shared" si="117"/>
        <v>0.57465227421301102</v>
      </c>
      <c r="AZ18" s="40">
        <f t="shared" si="118"/>
        <v>1.3791654581112265E-2</v>
      </c>
      <c r="BA18" s="33">
        <v>0.112</v>
      </c>
      <c r="BB18" s="42">
        <f t="shared" si="119"/>
        <v>2.2193467142019734</v>
      </c>
      <c r="BC18" s="40">
        <f t="shared" si="120"/>
        <v>5.3264321140847358E-2</v>
      </c>
      <c r="BD18" s="46">
        <f t="shared" ref="BD18:BD20" si="142">AO18+AX18+BA18</f>
        <v>56.341000000000008</v>
      </c>
      <c r="BE18" s="42">
        <f t="shared" ref="BE18:BE20" si="143">D18*BD18</f>
        <v>1116.4304752219055</v>
      </c>
      <c r="BF18" s="40">
        <f t="shared" ref="BF18:BF20" si="144">(BE18*24)/1000</f>
        <v>26.794331405325732</v>
      </c>
      <c r="BG18" s="33">
        <v>9.8800000000000008</v>
      </c>
      <c r="BH18" s="42">
        <f t="shared" ref="BH18:BH20" si="145">D18*BG18</f>
        <v>195.77808514567408</v>
      </c>
      <c r="BI18" s="40">
        <f t="shared" ref="BI18:BI20" si="146">(BH18*24)/1000</f>
        <v>4.6986740434961778</v>
      </c>
      <c r="BJ18" s="67">
        <v>7.66</v>
      </c>
      <c r="BK18" s="42">
        <f t="shared" ref="BK18:BK20" si="147">D18*BJ18</f>
        <v>151.78746277488497</v>
      </c>
      <c r="BL18" s="40">
        <f t="shared" ref="BL18:BL20" si="148">(BK18*24)/1000</f>
        <v>3.6428991065972394</v>
      </c>
      <c r="BM18" s="67">
        <f t="shared" si="110"/>
        <v>2.2200000000000006</v>
      </c>
      <c r="BN18" s="42">
        <f t="shared" si="111"/>
        <v>43.990622370789126</v>
      </c>
      <c r="BO18" s="40">
        <f t="shared" si="85"/>
        <v>1.0557749368989389</v>
      </c>
      <c r="BP18" s="23"/>
      <c r="BQ18" s="8"/>
      <c r="BR18" s="17"/>
      <c r="BS18" s="33">
        <f t="shared" si="36"/>
        <v>298.4418936493513</v>
      </c>
      <c r="BT18" s="3">
        <f t="shared" ref="BT18:BT20" si="149">AN18</f>
        <v>85.603373262076119</v>
      </c>
      <c r="BU18" s="3">
        <f t="shared" ref="BU18:BU20" si="150">BS18-BT18</f>
        <v>212.8385203872752</v>
      </c>
      <c r="BV18" s="9">
        <f t="shared" ref="BV18:BV20" si="151">(BU18/BS18)*100</f>
        <v>71.316569461707616</v>
      </c>
      <c r="BW18" s="33">
        <f t="shared" si="68"/>
        <v>30.322617106610959</v>
      </c>
      <c r="BX18" s="3">
        <f t="shared" si="69"/>
        <v>26.727275429603768</v>
      </c>
      <c r="BY18" s="3">
        <f t="shared" ref="BY18:BY20" si="152">BW18-BX18</f>
        <v>3.5953416770071911</v>
      </c>
      <c r="BZ18" s="9">
        <f t="shared" ref="BZ18:BZ20" si="153">(BY18/BW18)*100</f>
        <v>11.856963613550796</v>
      </c>
      <c r="CA18" s="33">
        <f t="shared" si="42"/>
        <v>1.2412489123001038</v>
      </c>
      <c r="CB18" s="3">
        <f t="shared" ref="CB18:CB20" si="154">AT18</f>
        <v>20.259465005358013</v>
      </c>
      <c r="CC18" s="3">
        <f t="shared" ref="CC18:CC20" si="155">CA18-CB18</f>
        <v>-19.018216093057909</v>
      </c>
      <c r="CD18" s="9">
        <f t="shared" ref="CD18:CD20" si="156">(CC18/CA18)*100</f>
        <v>-1532.1839080459768</v>
      </c>
      <c r="CE18" s="33">
        <f t="shared" si="46"/>
        <v>29.081368194310862</v>
      </c>
      <c r="CF18" s="3">
        <f t="shared" ref="CF18:CF20" si="157">AW18</f>
        <v>6.4678104242457524</v>
      </c>
      <c r="CG18" s="3">
        <f t="shared" ref="CG18:CG20" si="158">CE18-CF18</f>
        <v>22.61355777006511</v>
      </c>
      <c r="CH18" s="9">
        <f t="shared" ref="CH18:CH20" si="159">(CG18/CE18)*100</f>
        <v>77.759607522485695</v>
      </c>
      <c r="CI18" s="33">
        <f t="shared" si="121"/>
        <v>1.3791654581112265E-2</v>
      </c>
      <c r="CJ18" s="3">
        <f t="shared" si="122"/>
        <v>1.3791654581112265E-2</v>
      </c>
      <c r="CK18" s="3">
        <f t="shared" si="123"/>
        <v>0</v>
      </c>
      <c r="CL18" s="9">
        <f t="shared" si="124"/>
        <v>0</v>
      </c>
      <c r="CM18" s="33">
        <f t="shared" si="125"/>
        <v>5.3264321140847358E-2</v>
      </c>
      <c r="CN18" s="3">
        <f t="shared" si="112"/>
        <v>5.3264321140847358E-2</v>
      </c>
      <c r="CO18" s="3">
        <f t="shared" si="126"/>
        <v>0</v>
      </c>
      <c r="CP18" s="9">
        <f t="shared" si="127"/>
        <v>0</v>
      </c>
      <c r="CQ18" s="33">
        <f t="shared" si="58"/>
        <v>30.389673082332923</v>
      </c>
      <c r="CR18" s="3">
        <f t="shared" ref="CR18:CR20" si="160">BF18</f>
        <v>26.794331405325732</v>
      </c>
      <c r="CS18" s="3">
        <f t="shared" ref="CS18:CS20" si="161">CQ18-CR18</f>
        <v>3.5953416770071911</v>
      </c>
      <c r="CT18" s="9">
        <f t="shared" ref="CT18:CT20" si="162">(CS18/CQ18)*100</f>
        <v>11.830800769940982</v>
      </c>
      <c r="CU18" s="33">
        <f t="shared" si="62"/>
        <v>3.9758011137275346</v>
      </c>
      <c r="CV18" s="3">
        <f t="shared" ref="CV18:CV20" si="163">BI18</f>
        <v>4.6986740434961778</v>
      </c>
      <c r="CW18" s="3">
        <f t="shared" ref="CW18:CW20" si="164">CU18-CV18</f>
        <v>-0.72287292976864315</v>
      </c>
      <c r="CX18" s="9">
        <f t="shared" ref="CX18:CX20" si="165">(CW18/CU18)*100</f>
        <v>-18.181818181818194</v>
      </c>
      <c r="CY18" s="33">
        <f t="shared" si="96"/>
        <v>3.714235250982302</v>
      </c>
      <c r="CZ18" s="3">
        <f t="shared" si="128"/>
        <v>3.6428991065972394</v>
      </c>
      <c r="DA18" s="3">
        <f t="shared" si="129"/>
        <v>7.1336144385062639E-2</v>
      </c>
      <c r="DB18" s="9">
        <f t="shared" si="130"/>
        <v>1.9206145966709136</v>
      </c>
      <c r="DC18" s="33">
        <f t="shared" si="113"/>
        <v>0.26156586274523247</v>
      </c>
      <c r="DD18" s="3">
        <f t="shared" si="114"/>
        <v>1.0557749368989389</v>
      </c>
      <c r="DE18" s="3">
        <f t="shared" si="115"/>
        <v>-0.79420907415370645</v>
      </c>
      <c r="DF18" s="9">
        <f t="shared" si="116"/>
        <v>-303.63636363636385</v>
      </c>
      <c r="DG18" s="33"/>
      <c r="DH18" s="3"/>
      <c r="DI18" s="3"/>
      <c r="DJ18" s="9"/>
      <c r="DK18" s="49"/>
      <c r="DL18" s="49"/>
      <c r="DM18" s="23">
        <v>350</v>
      </c>
      <c r="DN18" s="3">
        <f t="shared" ref="DN18:DN20" si="166">DM18/(BU18/CS18)</f>
        <v>5.9123206864190827</v>
      </c>
      <c r="DO18" s="3">
        <f t="shared" ref="DO18:DO20" si="167">DM18/(BU18/CW18)</f>
        <v>-1.1887205612906118</v>
      </c>
      <c r="DP18" s="9"/>
    </row>
    <row r="19" spans="1:120" x14ac:dyDescent="0.35">
      <c r="A19" s="21" t="s">
        <v>30</v>
      </c>
      <c r="B19" s="36">
        <v>223</v>
      </c>
      <c r="C19" s="23">
        <v>6</v>
      </c>
      <c r="D19" s="9">
        <v>19.81559566251762</v>
      </c>
      <c r="E19" s="33">
        <v>627.54</v>
      </c>
      <c r="F19" s="42">
        <f t="shared" ref="F19:F20" si="168">D19*E19</f>
        <v>12435.078902056306</v>
      </c>
      <c r="G19" s="40">
        <f t="shared" ref="G19:G20" si="169">(F19*24)/1000</f>
        <v>298.4418936493513</v>
      </c>
      <c r="H19" s="33">
        <v>63.76</v>
      </c>
      <c r="I19" s="42">
        <f t="shared" ref="I19:I20" si="170">D19*H19</f>
        <v>1263.4423794421234</v>
      </c>
      <c r="J19" s="40">
        <f t="shared" ref="J19:J20" si="171">(I19*24)/1000</f>
        <v>30.322617106610959</v>
      </c>
      <c r="K19" s="33">
        <v>2.61</v>
      </c>
      <c r="L19" s="42">
        <f t="shared" ref="L19:L20" si="172">D19*K19</f>
        <v>51.718704679170983</v>
      </c>
      <c r="M19" s="40">
        <f t="shared" ref="M19:M20" si="173">(L19*24)/1000</f>
        <v>1.2412489123001038</v>
      </c>
      <c r="N19" s="46">
        <f t="shared" ref="N19:N20" si="174">H19-K19</f>
        <v>61.15</v>
      </c>
      <c r="O19" s="42">
        <f t="shared" ref="O19:O20" si="175">D19*N19</f>
        <v>1211.7236747629524</v>
      </c>
      <c r="P19" s="40">
        <f t="shared" ref="P19:P20" si="176">(O19*24)/1000</f>
        <v>29.081368194310862</v>
      </c>
      <c r="Q19" s="33">
        <v>2.9000000000000001E-2</v>
      </c>
      <c r="R19" s="42">
        <f t="shared" si="70"/>
        <v>0.57465227421301102</v>
      </c>
      <c r="S19" s="40">
        <f t="shared" si="71"/>
        <v>1.3791654581112265E-2</v>
      </c>
      <c r="T19" s="33">
        <v>0.112</v>
      </c>
      <c r="U19" s="3">
        <f t="shared" si="72"/>
        <v>2.2193467142019734</v>
      </c>
      <c r="V19" s="9">
        <f t="shared" si="73"/>
        <v>5.3264321140847358E-2</v>
      </c>
      <c r="W19" s="46">
        <f t="shared" ref="W19:W20" si="177">H19+Q19+T19</f>
        <v>63.901000000000003</v>
      </c>
      <c r="X19" s="42">
        <f t="shared" ref="X19:X20" si="178">D19*W19</f>
        <v>1266.2363784305385</v>
      </c>
      <c r="Y19" s="40">
        <f t="shared" ref="Y19:Y20" si="179">(X19*24)/1000</f>
        <v>30.389673082332923</v>
      </c>
      <c r="Z19" s="33">
        <v>8.36</v>
      </c>
      <c r="AA19" s="42">
        <f t="shared" ref="AA19:AA20" si="180">D19*Z19</f>
        <v>165.65837973864728</v>
      </c>
      <c r="AB19" s="40">
        <f t="shared" ref="AB19:AB20" si="181">(AA19*24)/1000</f>
        <v>3.9758011137275346</v>
      </c>
      <c r="AC19" s="33">
        <v>7.81</v>
      </c>
      <c r="AD19" s="42">
        <f t="shared" si="131"/>
        <v>154.75980212426259</v>
      </c>
      <c r="AE19" s="40">
        <f t="shared" si="132"/>
        <v>3.714235250982302</v>
      </c>
      <c r="AF19" s="67">
        <f t="shared" si="107"/>
        <v>0.54999999999999982</v>
      </c>
      <c r="AG19" s="42">
        <f t="shared" si="108"/>
        <v>10.898577614384687</v>
      </c>
      <c r="AH19" s="40">
        <f t="shared" si="109"/>
        <v>0.26156586274523247</v>
      </c>
      <c r="AI19" s="23"/>
      <c r="AJ19" s="8"/>
      <c r="AK19" s="17"/>
      <c r="AL19" s="33">
        <v>230</v>
      </c>
      <c r="AM19" s="42">
        <f t="shared" si="133"/>
        <v>4557.5870023790521</v>
      </c>
      <c r="AN19" s="40">
        <f t="shared" si="134"/>
        <v>109.38208805709725</v>
      </c>
      <c r="AO19" s="33">
        <v>59.9</v>
      </c>
      <c r="AP19" s="42">
        <f t="shared" si="135"/>
        <v>1186.9541801848054</v>
      </c>
      <c r="AQ19" s="40">
        <f t="shared" si="136"/>
        <v>28.486900324435329</v>
      </c>
      <c r="AR19" s="33">
        <v>29.4</v>
      </c>
      <c r="AS19" s="42">
        <f t="shared" si="137"/>
        <v>582.57851247801796</v>
      </c>
      <c r="AT19" s="40">
        <f t="shared" si="138"/>
        <v>13.981884299472432</v>
      </c>
      <c r="AU19" s="46">
        <f t="shared" si="139"/>
        <v>30.5</v>
      </c>
      <c r="AV19" s="42">
        <f t="shared" si="140"/>
        <v>604.37566770678734</v>
      </c>
      <c r="AW19" s="40">
        <f t="shared" si="141"/>
        <v>14.505016024962897</v>
      </c>
      <c r="AX19" s="33">
        <v>2.9000000000000001E-2</v>
      </c>
      <c r="AY19" s="42">
        <f t="shared" si="117"/>
        <v>0.57465227421301102</v>
      </c>
      <c r="AZ19" s="40">
        <f t="shared" si="118"/>
        <v>1.3791654581112265E-2</v>
      </c>
      <c r="BA19" s="33">
        <v>0.112</v>
      </c>
      <c r="BB19" s="42">
        <f t="shared" si="119"/>
        <v>2.2193467142019734</v>
      </c>
      <c r="BC19" s="40">
        <f t="shared" si="120"/>
        <v>5.3264321140847358E-2</v>
      </c>
      <c r="BD19" s="46">
        <f t="shared" si="142"/>
        <v>60.041000000000004</v>
      </c>
      <c r="BE19" s="42">
        <f t="shared" si="143"/>
        <v>1189.7481791732205</v>
      </c>
      <c r="BF19" s="40">
        <f t="shared" si="144"/>
        <v>28.553956300157289</v>
      </c>
      <c r="BG19" s="33">
        <v>4.5199999999999996</v>
      </c>
      <c r="BH19" s="42">
        <f t="shared" si="145"/>
        <v>89.566492394579626</v>
      </c>
      <c r="BI19" s="40">
        <f t="shared" si="146"/>
        <v>2.149595817469911</v>
      </c>
      <c r="BJ19" s="67">
        <v>7.66</v>
      </c>
      <c r="BK19" s="42">
        <f t="shared" si="147"/>
        <v>151.78746277488497</v>
      </c>
      <c r="BL19" s="40">
        <f t="shared" si="148"/>
        <v>3.6428991065972394</v>
      </c>
      <c r="BM19" s="67">
        <f t="shared" si="110"/>
        <v>-3.1400000000000006</v>
      </c>
      <c r="BN19" s="42">
        <f t="shared" si="111"/>
        <v>-62.220970380305339</v>
      </c>
      <c r="BO19" s="40">
        <f t="shared" si="85"/>
        <v>-1.4933032891273281</v>
      </c>
      <c r="BP19" s="23"/>
      <c r="BQ19" s="8"/>
      <c r="BR19" s="17"/>
      <c r="BS19" s="33">
        <f t="shared" si="36"/>
        <v>298.4418936493513</v>
      </c>
      <c r="BT19" s="3">
        <f t="shared" si="149"/>
        <v>109.38208805709725</v>
      </c>
      <c r="BU19" s="3">
        <f t="shared" si="150"/>
        <v>189.05980559225407</v>
      </c>
      <c r="BV19" s="9">
        <f t="shared" si="151"/>
        <v>63.348949867737517</v>
      </c>
      <c r="BW19" s="33">
        <f t="shared" si="68"/>
        <v>30.322617106610959</v>
      </c>
      <c r="BX19" s="3">
        <f t="shared" si="69"/>
        <v>28.486900324435329</v>
      </c>
      <c r="BY19" s="3">
        <f t="shared" si="152"/>
        <v>1.8357167821756306</v>
      </c>
      <c r="BZ19" s="9">
        <f t="shared" si="153"/>
        <v>6.0539523212045125</v>
      </c>
      <c r="CA19" s="33">
        <f t="shared" si="42"/>
        <v>1.2412489123001038</v>
      </c>
      <c r="CB19" s="3">
        <f t="shared" si="154"/>
        <v>13.981884299472432</v>
      </c>
      <c r="CC19" s="3">
        <f t="shared" si="155"/>
        <v>-12.740635387172327</v>
      </c>
      <c r="CD19" s="9">
        <f t="shared" si="156"/>
        <v>-1026.4367816091951</v>
      </c>
      <c r="CE19" s="33">
        <f t="shared" si="46"/>
        <v>29.081368194310862</v>
      </c>
      <c r="CF19" s="3">
        <f t="shared" si="157"/>
        <v>14.505016024962897</v>
      </c>
      <c r="CG19" s="3">
        <f t="shared" si="158"/>
        <v>14.576352169347965</v>
      </c>
      <c r="CH19" s="9">
        <f t="shared" si="159"/>
        <v>50.122649223221593</v>
      </c>
      <c r="CI19" s="33">
        <f t="shared" si="121"/>
        <v>1.3791654581112265E-2</v>
      </c>
      <c r="CJ19" s="3">
        <f t="shared" si="122"/>
        <v>1.3791654581112265E-2</v>
      </c>
      <c r="CK19" s="3">
        <f t="shared" si="123"/>
        <v>0</v>
      </c>
      <c r="CL19" s="9">
        <f t="shared" si="124"/>
        <v>0</v>
      </c>
      <c r="CM19" s="33">
        <f t="shared" si="125"/>
        <v>5.3264321140847358E-2</v>
      </c>
      <c r="CN19" s="3">
        <f t="shared" si="112"/>
        <v>5.3264321140847358E-2</v>
      </c>
      <c r="CO19" s="3">
        <f t="shared" si="126"/>
        <v>0</v>
      </c>
      <c r="CP19" s="9">
        <f t="shared" si="127"/>
        <v>0</v>
      </c>
      <c r="CQ19" s="33">
        <f t="shared" si="58"/>
        <v>30.389673082332923</v>
      </c>
      <c r="CR19" s="3">
        <f t="shared" si="160"/>
        <v>28.553956300157289</v>
      </c>
      <c r="CS19" s="3">
        <f t="shared" si="161"/>
        <v>1.8357167821756342</v>
      </c>
      <c r="CT19" s="9">
        <f t="shared" si="162"/>
        <v>6.0405940439116819</v>
      </c>
      <c r="CU19" s="33">
        <f t="shared" si="62"/>
        <v>3.9758011137275346</v>
      </c>
      <c r="CV19" s="3">
        <f t="shared" si="163"/>
        <v>2.149595817469911</v>
      </c>
      <c r="CW19" s="3">
        <f t="shared" si="164"/>
        <v>1.8262052962576236</v>
      </c>
      <c r="CX19" s="9">
        <f t="shared" si="165"/>
        <v>45.933014354066984</v>
      </c>
      <c r="CY19" s="33">
        <f t="shared" si="96"/>
        <v>3.714235250982302</v>
      </c>
      <c r="CZ19" s="3">
        <f t="shared" si="128"/>
        <v>3.6428991065972394</v>
      </c>
      <c r="DA19" s="3">
        <f t="shared" si="129"/>
        <v>7.1336144385062639E-2</v>
      </c>
      <c r="DB19" s="9">
        <f t="shared" si="130"/>
        <v>1.9206145966709136</v>
      </c>
      <c r="DC19" s="33">
        <f t="shared" si="113"/>
        <v>0.26156586274523247</v>
      </c>
      <c r="DD19" s="3">
        <f t="shared" si="114"/>
        <v>-1.4933032891273281</v>
      </c>
      <c r="DE19" s="3">
        <f t="shared" si="115"/>
        <v>1.7548691518725605</v>
      </c>
      <c r="DF19" s="9">
        <f t="shared" si="116"/>
        <v>670.90909090909122</v>
      </c>
      <c r="DG19" s="33"/>
      <c r="DH19" s="3"/>
      <c r="DI19" s="3"/>
      <c r="DJ19" s="9"/>
      <c r="DK19" s="49"/>
      <c r="DL19" s="49"/>
      <c r="DM19" s="23">
        <v>350</v>
      </c>
      <c r="DN19" s="3">
        <f t="shared" si="166"/>
        <v>3.3984001609900933</v>
      </c>
      <c r="DO19" s="3">
        <f t="shared" si="167"/>
        <v>3.3807918700005035</v>
      </c>
      <c r="DP19" s="9"/>
    </row>
    <row r="20" spans="1:120" ht="15" thickBot="1" x14ac:dyDescent="0.4">
      <c r="A20" s="22" t="s">
        <v>31</v>
      </c>
      <c r="B20" s="12">
        <v>230</v>
      </c>
      <c r="C20" s="41">
        <v>6</v>
      </c>
      <c r="D20" s="24">
        <v>19.81559566251762</v>
      </c>
      <c r="E20" s="34">
        <v>627.54</v>
      </c>
      <c r="F20" s="43">
        <f t="shared" si="168"/>
        <v>12435.078902056306</v>
      </c>
      <c r="G20" s="45">
        <f t="shared" si="169"/>
        <v>298.4418936493513</v>
      </c>
      <c r="H20" s="34">
        <v>63.76</v>
      </c>
      <c r="I20" s="43">
        <f t="shared" si="170"/>
        <v>1263.4423794421234</v>
      </c>
      <c r="J20" s="45">
        <f t="shared" si="171"/>
        <v>30.322617106610959</v>
      </c>
      <c r="K20" s="34">
        <v>2.61</v>
      </c>
      <c r="L20" s="43">
        <f t="shared" si="172"/>
        <v>51.718704679170983</v>
      </c>
      <c r="M20" s="45">
        <f t="shared" si="173"/>
        <v>1.2412489123001038</v>
      </c>
      <c r="N20" s="47">
        <f t="shared" si="174"/>
        <v>61.15</v>
      </c>
      <c r="O20" s="43">
        <f t="shared" si="175"/>
        <v>1211.7236747629524</v>
      </c>
      <c r="P20" s="45">
        <f t="shared" si="176"/>
        <v>29.081368194310862</v>
      </c>
      <c r="Q20" s="34">
        <v>2.9000000000000001E-2</v>
      </c>
      <c r="R20" s="43">
        <f t="shared" si="70"/>
        <v>0.57465227421301102</v>
      </c>
      <c r="S20" s="45">
        <f t="shared" si="71"/>
        <v>1.3791654581112265E-2</v>
      </c>
      <c r="T20" s="34">
        <v>0.112</v>
      </c>
      <c r="U20" s="35">
        <f t="shared" si="72"/>
        <v>2.2193467142019734</v>
      </c>
      <c r="V20" s="24">
        <f t="shared" si="73"/>
        <v>5.3264321140847358E-2</v>
      </c>
      <c r="W20" s="47">
        <f t="shared" si="177"/>
        <v>63.901000000000003</v>
      </c>
      <c r="X20" s="43">
        <f t="shared" si="178"/>
        <v>1266.2363784305385</v>
      </c>
      <c r="Y20" s="45">
        <f t="shared" si="179"/>
        <v>30.389673082332923</v>
      </c>
      <c r="Z20" s="34">
        <v>8.36</v>
      </c>
      <c r="AA20" s="43">
        <f t="shared" si="180"/>
        <v>165.65837973864728</v>
      </c>
      <c r="AB20" s="45">
        <f t="shared" si="181"/>
        <v>3.9758011137275346</v>
      </c>
      <c r="AC20" s="34">
        <v>7.81</v>
      </c>
      <c r="AD20" s="43">
        <f t="shared" si="131"/>
        <v>154.75980212426259</v>
      </c>
      <c r="AE20" s="45">
        <f t="shared" si="132"/>
        <v>3.714235250982302</v>
      </c>
      <c r="AF20" s="68">
        <f t="shared" si="107"/>
        <v>0.54999999999999982</v>
      </c>
      <c r="AG20" s="43">
        <f t="shared" si="108"/>
        <v>10.898577614384687</v>
      </c>
      <c r="AH20" s="45">
        <f t="shared" si="109"/>
        <v>0.26156586274523247</v>
      </c>
      <c r="AI20" s="41"/>
      <c r="AJ20" s="18"/>
      <c r="AK20" s="19"/>
      <c r="AL20" s="41">
        <v>124.48</v>
      </c>
      <c r="AM20" s="43">
        <f t="shared" si="133"/>
        <v>2466.6453480701934</v>
      </c>
      <c r="AN20" s="45">
        <f t="shared" si="134"/>
        <v>59.199488353684643</v>
      </c>
      <c r="AO20" s="34">
        <v>48.88</v>
      </c>
      <c r="AP20" s="43">
        <f t="shared" si="135"/>
        <v>968.58631598386125</v>
      </c>
      <c r="AQ20" s="45">
        <f t="shared" si="136"/>
        <v>23.246071583612668</v>
      </c>
      <c r="AR20" s="34">
        <v>40.35</v>
      </c>
      <c r="AS20" s="43">
        <f t="shared" si="137"/>
        <v>799.55928498258595</v>
      </c>
      <c r="AT20" s="45">
        <f t="shared" si="138"/>
        <v>19.189422839582061</v>
      </c>
      <c r="AU20" s="47">
        <f t="shared" si="139"/>
        <v>8.5300000000000011</v>
      </c>
      <c r="AV20" s="43">
        <f t="shared" si="140"/>
        <v>169.0270310012753</v>
      </c>
      <c r="AW20" s="45">
        <f t="shared" si="141"/>
        <v>4.0566487440306069</v>
      </c>
      <c r="AX20" s="34">
        <v>2.9000000000000001E-2</v>
      </c>
      <c r="AY20" s="43">
        <f t="shared" si="117"/>
        <v>0.57465227421301102</v>
      </c>
      <c r="AZ20" s="45">
        <f t="shared" si="118"/>
        <v>1.3791654581112265E-2</v>
      </c>
      <c r="BA20" s="34">
        <v>0.112</v>
      </c>
      <c r="BB20" s="43">
        <f t="shared" si="119"/>
        <v>2.2193467142019734</v>
      </c>
      <c r="BC20" s="45">
        <f t="shared" si="120"/>
        <v>5.3264321140847358E-2</v>
      </c>
      <c r="BD20" s="47">
        <f t="shared" si="142"/>
        <v>49.021000000000008</v>
      </c>
      <c r="BE20" s="43">
        <f t="shared" si="143"/>
        <v>971.38031497227644</v>
      </c>
      <c r="BF20" s="45">
        <f t="shared" si="144"/>
        <v>23.313127559334635</v>
      </c>
      <c r="BG20" s="34">
        <v>7.64</v>
      </c>
      <c r="BH20" s="43">
        <f t="shared" si="145"/>
        <v>151.3911508616346</v>
      </c>
      <c r="BI20" s="45">
        <f t="shared" si="146"/>
        <v>3.6333876206792302</v>
      </c>
      <c r="BJ20" s="68">
        <v>7.66</v>
      </c>
      <c r="BK20" s="43">
        <f t="shared" si="147"/>
        <v>151.78746277488497</v>
      </c>
      <c r="BL20" s="45">
        <f t="shared" si="148"/>
        <v>3.6428991065972394</v>
      </c>
      <c r="BM20" s="68">
        <f t="shared" si="110"/>
        <v>-2.0000000000000462E-2</v>
      </c>
      <c r="BN20" s="43">
        <f t="shared" si="111"/>
        <v>-0.39631191325036152</v>
      </c>
      <c r="BO20" s="45">
        <f t="shared" si="85"/>
        <v>-9.5114859180086778E-3</v>
      </c>
      <c r="BP20" s="41"/>
      <c r="BQ20" s="18"/>
      <c r="BR20" s="19"/>
      <c r="BS20" s="34">
        <f t="shared" si="36"/>
        <v>298.4418936493513</v>
      </c>
      <c r="BT20" s="35">
        <f t="shared" si="149"/>
        <v>59.199488353684643</v>
      </c>
      <c r="BU20" s="35">
        <f t="shared" si="150"/>
        <v>239.24240529566666</v>
      </c>
      <c r="BV20" s="24">
        <f t="shared" si="151"/>
        <v>80.163814258852014</v>
      </c>
      <c r="BW20" s="34">
        <f t="shared" si="68"/>
        <v>30.322617106610959</v>
      </c>
      <c r="BX20" s="35">
        <f t="shared" si="69"/>
        <v>23.246071583612668</v>
      </c>
      <c r="BY20" s="35">
        <f t="shared" si="152"/>
        <v>7.0765455229982912</v>
      </c>
      <c r="BZ20" s="24">
        <f t="shared" si="153"/>
        <v>23.337515683814303</v>
      </c>
      <c r="CA20" s="34">
        <f t="shared" si="42"/>
        <v>1.2412489123001038</v>
      </c>
      <c r="CB20" s="35">
        <f t="shared" si="154"/>
        <v>19.189422839582061</v>
      </c>
      <c r="CC20" s="35">
        <f t="shared" si="155"/>
        <v>-17.948173927281957</v>
      </c>
      <c r="CD20" s="24">
        <f t="shared" si="156"/>
        <v>-1445.9770114942526</v>
      </c>
      <c r="CE20" s="34">
        <f t="shared" si="46"/>
        <v>29.081368194310862</v>
      </c>
      <c r="CF20" s="35">
        <f t="shared" si="157"/>
        <v>4.0566487440306069</v>
      </c>
      <c r="CG20" s="35">
        <f t="shared" si="158"/>
        <v>25.024719450280255</v>
      </c>
      <c r="CH20" s="24">
        <f t="shared" si="159"/>
        <v>86.050695012264924</v>
      </c>
      <c r="CI20" s="34">
        <f t="shared" si="121"/>
        <v>1.3791654581112265E-2</v>
      </c>
      <c r="CJ20" s="35">
        <f t="shared" si="122"/>
        <v>1.3791654581112265E-2</v>
      </c>
      <c r="CK20" s="35">
        <f t="shared" si="123"/>
        <v>0</v>
      </c>
      <c r="CL20" s="24">
        <f t="shared" si="124"/>
        <v>0</v>
      </c>
      <c r="CM20" s="34">
        <f t="shared" si="125"/>
        <v>5.3264321140847358E-2</v>
      </c>
      <c r="CN20" s="35">
        <f t="shared" si="112"/>
        <v>5.3264321140847358E-2</v>
      </c>
      <c r="CO20" s="35">
        <f t="shared" si="126"/>
        <v>0</v>
      </c>
      <c r="CP20" s="24">
        <f t="shared" si="127"/>
        <v>0</v>
      </c>
      <c r="CQ20" s="34">
        <f t="shared" si="58"/>
        <v>30.389673082332923</v>
      </c>
      <c r="CR20" s="35">
        <f t="shared" si="160"/>
        <v>23.313127559334635</v>
      </c>
      <c r="CS20" s="35">
        <f t="shared" si="161"/>
        <v>7.0765455229982877</v>
      </c>
      <c r="CT20" s="24">
        <f t="shared" si="162"/>
        <v>23.286020563058464</v>
      </c>
      <c r="CU20" s="34">
        <f t="shared" si="62"/>
        <v>3.9758011137275346</v>
      </c>
      <c r="CV20" s="35">
        <f t="shared" si="163"/>
        <v>3.6333876206792302</v>
      </c>
      <c r="CW20" s="35">
        <f t="shared" si="164"/>
        <v>0.34241349304830448</v>
      </c>
      <c r="CX20" s="24">
        <f t="shared" si="165"/>
        <v>8.6124401913875612</v>
      </c>
      <c r="CY20" s="34">
        <f t="shared" si="96"/>
        <v>3.714235250982302</v>
      </c>
      <c r="CZ20" s="35">
        <f t="shared" si="128"/>
        <v>3.6428991065972394</v>
      </c>
      <c r="DA20" s="35">
        <f t="shared" si="129"/>
        <v>7.1336144385062639E-2</v>
      </c>
      <c r="DB20" s="24">
        <f t="shared" si="130"/>
        <v>1.9206145966709136</v>
      </c>
      <c r="DC20" s="34">
        <f t="shared" si="113"/>
        <v>0.26156586274523247</v>
      </c>
      <c r="DD20" s="35">
        <f t="shared" si="114"/>
        <v>-9.5114859180086778E-3</v>
      </c>
      <c r="DE20" s="35">
        <f t="shared" si="115"/>
        <v>0.27107734866324112</v>
      </c>
      <c r="DF20" s="24">
        <f t="shared" si="116"/>
        <v>103.63636363636371</v>
      </c>
      <c r="DG20" s="34"/>
      <c r="DH20" s="35"/>
      <c r="DI20" s="35"/>
      <c r="DJ20" s="24"/>
      <c r="DK20" s="49"/>
      <c r="DL20" s="49"/>
      <c r="DM20" s="41">
        <v>350</v>
      </c>
      <c r="DN20" s="35">
        <f t="shared" si="166"/>
        <v>10.352641831988228</v>
      </c>
      <c r="DO20" s="35">
        <f t="shared" si="167"/>
        <v>0.50093428219297909</v>
      </c>
      <c r="DP20" s="24"/>
    </row>
    <row r="21" spans="1:120" x14ac:dyDescent="0.35">
      <c r="A21" s="1"/>
    </row>
  </sheetData>
  <mergeCells count="20">
    <mergeCell ref="A1:A4"/>
    <mergeCell ref="B1:B4"/>
    <mergeCell ref="E2:AK2"/>
    <mergeCell ref="AL2:BR2"/>
    <mergeCell ref="BS3:BV3"/>
    <mergeCell ref="C2:C4"/>
    <mergeCell ref="D2:D4"/>
    <mergeCell ref="BS2:DJ2"/>
    <mergeCell ref="BW3:BZ3"/>
    <mergeCell ref="CA3:CD3"/>
    <mergeCell ref="CE3:CH3"/>
    <mergeCell ref="CI3:CL3"/>
    <mergeCell ref="CM3:CP3"/>
    <mergeCell ref="CQ3:CT3"/>
    <mergeCell ref="DC3:DF3"/>
    <mergeCell ref="C1:DJ1"/>
    <mergeCell ref="CU3:CX3"/>
    <mergeCell ref="CY3:DB3"/>
    <mergeCell ref="DG3:DJ3"/>
    <mergeCell ref="DM2:DP3"/>
  </mergeCells>
  <pageMargins left="0.7" right="0.7" top="0.75" bottom="0.75" header="0.3" footer="0.3"/>
  <pageSetup paperSize="9" orientation="portrait" r:id="rId1"/>
  <ignoredErrors>
    <ignoredError sqref="A5:A2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99611-FC3D-49EE-AE81-A74D29F60440}">
  <dimension ref="A1:DP22"/>
  <sheetViews>
    <sheetView workbookViewId="0">
      <selection activeCell="A5" sqref="A5"/>
    </sheetView>
  </sheetViews>
  <sheetFormatPr baseColWidth="10" defaultRowHeight="14.5" x14ac:dyDescent="0.35"/>
  <cols>
    <col min="117" max="120" width="6.6328125" customWidth="1"/>
  </cols>
  <sheetData>
    <row r="1" spans="1:120" ht="15" thickBot="1" x14ac:dyDescent="0.4">
      <c r="A1" s="84" t="s">
        <v>0</v>
      </c>
      <c r="B1" s="86" t="s">
        <v>1</v>
      </c>
      <c r="C1" s="79" t="s">
        <v>58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105"/>
      <c r="DK1" s="52"/>
      <c r="DL1" s="52"/>
      <c r="DM1" s="52"/>
      <c r="DN1" s="52"/>
      <c r="DO1" s="52"/>
      <c r="DP1" s="52"/>
    </row>
    <row r="2" spans="1:120" ht="15" thickBot="1" x14ac:dyDescent="0.4">
      <c r="A2" s="90"/>
      <c r="B2" s="91"/>
      <c r="C2" s="84" t="s">
        <v>62</v>
      </c>
      <c r="D2" s="86" t="s">
        <v>63</v>
      </c>
      <c r="E2" s="92" t="s">
        <v>10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4"/>
      <c r="AL2" s="95" t="s">
        <v>15</v>
      </c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7"/>
      <c r="BS2" s="92" t="s">
        <v>42</v>
      </c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4"/>
      <c r="DK2" s="48"/>
      <c r="DL2" s="48"/>
      <c r="DM2" s="81" t="s">
        <v>56</v>
      </c>
      <c r="DN2" s="82"/>
      <c r="DO2" s="82"/>
      <c r="DP2" s="83"/>
    </row>
    <row r="3" spans="1:120" ht="17" thickBot="1" x14ac:dyDescent="0.4">
      <c r="A3" s="90"/>
      <c r="B3" s="91"/>
      <c r="C3" s="106"/>
      <c r="D3" s="91"/>
      <c r="E3" s="25" t="s">
        <v>4</v>
      </c>
      <c r="F3" s="26" t="s">
        <v>6</v>
      </c>
      <c r="G3" s="27" t="s">
        <v>8</v>
      </c>
      <c r="H3" s="25" t="s">
        <v>11</v>
      </c>
      <c r="I3" s="26" t="s">
        <v>6</v>
      </c>
      <c r="J3" s="27" t="s">
        <v>8</v>
      </c>
      <c r="K3" s="25" t="s">
        <v>32</v>
      </c>
      <c r="L3" s="26" t="s">
        <v>6</v>
      </c>
      <c r="M3" s="27" t="s">
        <v>8</v>
      </c>
      <c r="N3" s="25" t="s">
        <v>14</v>
      </c>
      <c r="O3" s="26" t="s">
        <v>6</v>
      </c>
      <c r="P3" s="27" t="s">
        <v>8</v>
      </c>
      <c r="Q3" s="25" t="s">
        <v>33</v>
      </c>
      <c r="R3" s="26" t="s">
        <v>6</v>
      </c>
      <c r="S3" s="27" t="s">
        <v>8</v>
      </c>
      <c r="T3" s="25" t="s">
        <v>34</v>
      </c>
      <c r="U3" s="26" t="s">
        <v>6</v>
      </c>
      <c r="V3" s="27" t="s">
        <v>8</v>
      </c>
      <c r="W3" s="25" t="s">
        <v>39</v>
      </c>
      <c r="X3" s="26" t="s">
        <v>6</v>
      </c>
      <c r="Y3" s="27" t="s">
        <v>8</v>
      </c>
      <c r="Z3" s="25" t="s">
        <v>13</v>
      </c>
      <c r="AA3" s="26" t="s">
        <v>6</v>
      </c>
      <c r="AB3" s="27" t="s">
        <v>8</v>
      </c>
      <c r="AC3" s="25" t="s">
        <v>35</v>
      </c>
      <c r="AD3" s="26" t="s">
        <v>6</v>
      </c>
      <c r="AE3" s="27" t="s">
        <v>8</v>
      </c>
      <c r="AF3" s="25" t="s">
        <v>68</v>
      </c>
      <c r="AG3" s="26" t="s">
        <v>6</v>
      </c>
      <c r="AH3" s="27" t="s">
        <v>8</v>
      </c>
      <c r="AI3" s="25" t="s">
        <v>36</v>
      </c>
      <c r="AJ3" s="26" t="s">
        <v>6</v>
      </c>
      <c r="AK3" s="27" t="s">
        <v>8</v>
      </c>
      <c r="AL3" s="25" t="s">
        <v>4</v>
      </c>
      <c r="AM3" s="26" t="s">
        <v>37</v>
      </c>
      <c r="AN3" s="27" t="s">
        <v>38</v>
      </c>
      <c r="AO3" s="25" t="s">
        <v>11</v>
      </c>
      <c r="AP3" s="26" t="s">
        <v>37</v>
      </c>
      <c r="AQ3" s="27" t="s">
        <v>38</v>
      </c>
      <c r="AR3" s="25" t="s">
        <v>32</v>
      </c>
      <c r="AS3" s="26" t="s">
        <v>37</v>
      </c>
      <c r="AT3" s="27" t="s">
        <v>38</v>
      </c>
      <c r="AU3" s="25" t="s">
        <v>14</v>
      </c>
      <c r="AV3" s="26" t="s">
        <v>37</v>
      </c>
      <c r="AW3" s="27" t="s">
        <v>38</v>
      </c>
      <c r="AX3" s="25" t="s">
        <v>33</v>
      </c>
      <c r="AY3" s="26" t="s">
        <v>37</v>
      </c>
      <c r="AZ3" s="27" t="s">
        <v>38</v>
      </c>
      <c r="BA3" s="25" t="s">
        <v>34</v>
      </c>
      <c r="BB3" s="26" t="s">
        <v>37</v>
      </c>
      <c r="BC3" s="27" t="s">
        <v>38</v>
      </c>
      <c r="BD3" s="25" t="s">
        <v>39</v>
      </c>
      <c r="BE3" s="26" t="s">
        <v>37</v>
      </c>
      <c r="BF3" s="27" t="s">
        <v>38</v>
      </c>
      <c r="BG3" s="25" t="s">
        <v>13</v>
      </c>
      <c r="BH3" s="26" t="s">
        <v>37</v>
      </c>
      <c r="BI3" s="27" t="s">
        <v>38</v>
      </c>
      <c r="BJ3" s="25" t="s">
        <v>35</v>
      </c>
      <c r="BK3" s="26" t="s">
        <v>37</v>
      </c>
      <c r="BL3" s="27" t="s">
        <v>38</v>
      </c>
      <c r="BM3" s="25" t="s">
        <v>68</v>
      </c>
      <c r="BN3" s="26" t="s">
        <v>37</v>
      </c>
      <c r="BO3" s="27" t="s">
        <v>38</v>
      </c>
      <c r="BP3" s="25" t="s">
        <v>36</v>
      </c>
      <c r="BQ3" s="26" t="s">
        <v>37</v>
      </c>
      <c r="BR3" s="27" t="s">
        <v>38</v>
      </c>
      <c r="BS3" s="81" t="s">
        <v>43</v>
      </c>
      <c r="BT3" s="82"/>
      <c r="BU3" s="82"/>
      <c r="BV3" s="83"/>
      <c r="BW3" s="81" t="s">
        <v>44</v>
      </c>
      <c r="BX3" s="82"/>
      <c r="BY3" s="82"/>
      <c r="BZ3" s="83"/>
      <c r="CA3" s="107" t="s">
        <v>45</v>
      </c>
      <c r="CB3" s="108"/>
      <c r="CC3" s="108"/>
      <c r="CD3" s="109"/>
      <c r="CE3" s="81" t="s">
        <v>48</v>
      </c>
      <c r="CF3" s="82"/>
      <c r="CG3" s="82"/>
      <c r="CH3" s="83"/>
      <c r="CI3" s="81" t="s">
        <v>46</v>
      </c>
      <c r="CJ3" s="82"/>
      <c r="CK3" s="82"/>
      <c r="CL3" s="83"/>
      <c r="CM3" s="81" t="s">
        <v>47</v>
      </c>
      <c r="CN3" s="82"/>
      <c r="CO3" s="82"/>
      <c r="CP3" s="83"/>
      <c r="CQ3" s="81" t="s">
        <v>49</v>
      </c>
      <c r="CR3" s="82"/>
      <c r="CS3" s="82"/>
      <c r="CT3" s="83"/>
      <c r="CU3" s="81" t="s">
        <v>50</v>
      </c>
      <c r="CV3" s="82"/>
      <c r="CW3" s="82"/>
      <c r="CX3" s="83"/>
      <c r="CY3" s="81" t="s">
        <v>51</v>
      </c>
      <c r="CZ3" s="82"/>
      <c r="DA3" s="82"/>
      <c r="DB3" s="83"/>
      <c r="DC3" s="81" t="s">
        <v>67</v>
      </c>
      <c r="DD3" s="82"/>
      <c r="DE3" s="82"/>
      <c r="DF3" s="83"/>
      <c r="DG3" s="81" t="s">
        <v>52</v>
      </c>
      <c r="DH3" s="82"/>
      <c r="DI3" s="82"/>
      <c r="DJ3" s="83"/>
      <c r="DK3" s="48"/>
      <c r="DL3" s="48"/>
      <c r="DM3" s="102"/>
      <c r="DN3" s="103"/>
      <c r="DO3" s="103"/>
      <c r="DP3" s="104"/>
    </row>
    <row r="4" spans="1:120" ht="15" thickBot="1" x14ac:dyDescent="0.4">
      <c r="A4" s="87"/>
      <c r="B4" s="89"/>
      <c r="C4" s="102"/>
      <c r="D4" s="89"/>
      <c r="E4" s="29" t="s">
        <v>5</v>
      </c>
      <c r="F4" s="13" t="s">
        <v>7</v>
      </c>
      <c r="G4" s="30" t="s">
        <v>9</v>
      </c>
      <c r="H4" s="29" t="s">
        <v>5</v>
      </c>
      <c r="I4" s="13" t="s">
        <v>7</v>
      </c>
      <c r="J4" s="30" t="s">
        <v>9</v>
      </c>
      <c r="K4" s="29" t="s">
        <v>5</v>
      </c>
      <c r="L4" s="13" t="s">
        <v>7</v>
      </c>
      <c r="M4" s="30" t="s">
        <v>9</v>
      </c>
      <c r="N4" s="29" t="s">
        <v>5</v>
      </c>
      <c r="O4" s="13" t="s">
        <v>7</v>
      </c>
      <c r="P4" s="30" t="s">
        <v>9</v>
      </c>
      <c r="Q4" s="29" t="s">
        <v>5</v>
      </c>
      <c r="R4" s="13" t="s">
        <v>7</v>
      </c>
      <c r="S4" s="30" t="s">
        <v>9</v>
      </c>
      <c r="T4" s="29" t="s">
        <v>5</v>
      </c>
      <c r="U4" s="13" t="s">
        <v>7</v>
      </c>
      <c r="V4" s="30" t="s">
        <v>9</v>
      </c>
      <c r="W4" s="29" t="s">
        <v>5</v>
      </c>
      <c r="X4" s="13" t="s">
        <v>7</v>
      </c>
      <c r="Y4" s="30" t="s">
        <v>9</v>
      </c>
      <c r="Z4" s="29" t="s">
        <v>5</v>
      </c>
      <c r="AA4" s="13" t="s">
        <v>7</v>
      </c>
      <c r="AB4" s="30" t="s">
        <v>9</v>
      </c>
      <c r="AC4" s="29" t="s">
        <v>5</v>
      </c>
      <c r="AD4" s="13" t="s">
        <v>7</v>
      </c>
      <c r="AE4" s="30" t="s">
        <v>9</v>
      </c>
      <c r="AF4" s="29" t="s">
        <v>5</v>
      </c>
      <c r="AG4" s="62" t="s">
        <v>7</v>
      </c>
      <c r="AH4" s="30" t="s">
        <v>9</v>
      </c>
      <c r="AI4" s="29" t="s">
        <v>5</v>
      </c>
      <c r="AJ4" s="13" t="s">
        <v>7</v>
      </c>
      <c r="AK4" s="30" t="s">
        <v>9</v>
      </c>
      <c r="AL4" s="29" t="s">
        <v>5</v>
      </c>
      <c r="AM4" s="13" t="s">
        <v>7</v>
      </c>
      <c r="AN4" s="30" t="s">
        <v>9</v>
      </c>
      <c r="AO4" s="29" t="s">
        <v>5</v>
      </c>
      <c r="AP4" s="13" t="s">
        <v>7</v>
      </c>
      <c r="AQ4" s="30" t="s">
        <v>9</v>
      </c>
      <c r="AR4" s="29" t="s">
        <v>5</v>
      </c>
      <c r="AS4" s="13" t="s">
        <v>7</v>
      </c>
      <c r="AT4" s="30" t="s">
        <v>9</v>
      </c>
      <c r="AU4" s="29" t="s">
        <v>5</v>
      </c>
      <c r="AV4" s="13" t="s">
        <v>7</v>
      </c>
      <c r="AW4" s="30" t="s">
        <v>9</v>
      </c>
      <c r="AX4" s="29" t="s">
        <v>5</v>
      </c>
      <c r="AY4" s="13" t="s">
        <v>7</v>
      </c>
      <c r="AZ4" s="30" t="s">
        <v>9</v>
      </c>
      <c r="BA4" s="29" t="s">
        <v>5</v>
      </c>
      <c r="BB4" s="13" t="s">
        <v>7</v>
      </c>
      <c r="BC4" s="30" t="s">
        <v>9</v>
      </c>
      <c r="BD4" s="29" t="s">
        <v>5</v>
      </c>
      <c r="BE4" s="13" t="s">
        <v>7</v>
      </c>
      <c r="BF4" s="30" t="s">
        <v>9</v>
      </c>
      <c r="BG4" s="29" t="s">
        <v>5</v>
      </c>
      <c r="BH4" s="13" t="s">
        <v>7</v>
      </c>
      <c r="BI4" s="30" t="s">
        <v>9</v>
      </c>
      <c r="BJ4" s="29" t="s">
        <v>5</v>
      </c>
      <c r="BK4" s="13" t="s">
        <v>7</v>
      </c>
      <c r="BL4" s="30" t="s">
        <v>9</v>
      </c>
      <c r="BM4" s="29" t="s">
        <v>5</v>
      </c>
      <c r="BN4" s="62" t="s">
        <v>7</v>
      </c>
      <c r="BO4" s="30" t="s">
        <v>9</v>
      </c>
      <c r="BP4" s="29" t="s">
        <v>5</v>
      </c>
      <c r="BQ4" s="13" t="s">
        <v>7</v>
      </c>
      <c r="BR4" s="30" t="s">
        <v>9</v>
      </c>
      <c r="BS4" s="37" t="s">
        <v>8</v>
      </c>
      <c r="BT4" s="6" t="s">
        <v>38</v>
      </c>
      <c r="BU4" s="6" t="s">
        <v>40</v>
      </c>
      <c r="BV4" s="38" t="s">
        <v>41</v>
      </c>
      <c r="BW4" s="10" t="s">
        <v>8</v>
      </c>
      <c r="BX4" s="11" t="s">
        <v>38</v>
      </c>
      <c r="BY4" s="11" t="s">
        <v>40</v>
      </c>
      <c r="BZ4" s="12" t="s">
        <v>41</v>
      </c>
      <c r="CA4" s="5" t="s">
        <v>8</v>
      </c>
      <c r="CB4" s="6" t="s">
        <v>38</v>
      </c>
      <c r="CC4" s="6" t="s">
        <v>40</v>
      </c>
      <c r="CD4" s="4" t="s">
        <v>41</v>
      </c>
      <c r="CE4" s="37" t="s">
        <v>8</v>
      </c>
      <c r="CF4" s="6" t="s">
        <v>38</v>
      </c>
      <c r="CG4" s="6" t="s">
        <v>40</v>
      </c>
      <c r="CH4" s="38" t="s">
        <v>41</v>
      </c>
      <c r="CI4" s="37" t="s">
        <v>8</v>
      </c>
      <c r="CJ4" s="6" t="s">
        <v>38</v>
      </c>
      <c r="CK4" s="6" t="s">
        <v>40</v>
      </c>
      <c r="CL4" s="38" t="s">
        <v>41</v>
      </c>
      <c r="CM4" s="37" t="s">
        <v>8</v>
      </c>
      <c r="CN4" s="6" t="s">
        <v>38</v>
      </c>
      <c r="CO4" s="6" t="s">
        <v>40</v>
      </c>
      <c r="CP4" s="38" t="s">
        <v>41</v>
      </c>
      <c r="CQ4" s="37" t="s">
        <v>8</v>
      </c>
      <c r="CR4" s="6" t="s">
        <v>38</v>
      </c>
      <c r="CS4" s="6" t="s">
        <v>40</v>
      </c>
      <c r="CT4" s="38" t="s">
        <v>41</v>
      </c>
      <c r="CU4" s="37" t="s">
        <v>8</v>
      </c>
      <c r="CV4" s="6" t="s">
        <v>38</v>
      </c>
      <c r="CW4" s="6" t="s">
        <v>40</v>
      </c>
      <c r="CX4" s="38" t="s">
        <v>41</v>
      </c>
      <c r="CY4" s="37" t="s">
        <v>8</v>
      </c>
      <c r="CZ4" s="6" t="s">
        <v>38</v>
      </c>
      <c r="DA4" s="6" t="s">
        <v>40</v>
      </c>
      <c r="DB4" s="38" t="s">
        <v>41</v>
      </c>
      <c r="DC4" s="68" t="s">
        <v>8</v>
      </c>
      <c r="DD4" s="69" t="s">
        <v>38</v>
      </c>
      <c r="DE4" s="69" t="s">
        <v>40</v>
      </c>
      <c r="DF4" s="70" t="s">
        <v>41</v>
      </c>
      <c r="DG4" s="41" t="s">
        <v>8</v>
      </c>
      <c r="DH4" s="11" t="s">
        <v>38</v>
      </c>
      <c r="DI4" s="11" t="s">
        <v>40</v>
      </c>
      <c r="DJ4" s="12" t="s">
        <v>41</v>
      </c>
      <c r="DK4" s="48"/>
      <c r="DL4" s="48"/>
      <c r="DM4" s="28" t="s">
        <v>53</v>
      </c>
      <c r="DN4" s="18" t="s">
        <v>12</v>
      </c>
      <c r="DO4" s="18" t="s">
        <v>54</v>
      </c>
      <c r="DP4" s="53" t="s">
        <v>55</v>
      </c>
    </row>
    <row r="5" spans="1:120" x14ac:dyDescent="0.35">
      <c r="A5" s="20" t="s">
        <v>16</v>
      </c>
      <c r="B5" s="57">
        <v>56</v>
      </c>
      <c r="C5" s="55">
        <v>24</v>
      </c>
      <c r="D5" s="39">
        <v>2.0988000000000002</v>
      </c>
      <c r="E5" s="31"/>
      <c r="F5" s="32"/>
      <c r="G5" s="39"/>
      <c r="H5" s="31"/>
      <c r="I5" s="32"/>
      <c r="J5" s="39"/>
      <c r="K5" s="31"/>
      <c r="L5" s="32"/>
      <c r="M5" s="39"/>
      <c r="N5" s="31"/>
      <c r="O5" s="32"/>
      <c r="P5" s="39"/>
      <c r="Q5" s="31"/>
      <c r="R5" s="32"/>
      <c r="S5" s="39"/>
      <c r="T5" s="31"/>
      <c r="U5" s="32"/>
      <c r="V5" s="39"/>
      <c r="W5" s="31"/>
      <c r="X5" s="32"/>
      <c r="Y5" s="39"/>
      <c r="Z5" s="31"/>
      <c r="AA5" s="32"/>
      <c r="AB5" s="39"/>
      <c r="AC5" s="31"/>
      <c r="AD5" s="32"/>
      <c r="AE5" s="39"/>
      <c r="AF5" s="31"/>
      <c r="AG5" s="32"/>
      <c r="AH5" s="39"/>
      <c r="AI5" s="31"/>
      <c r="AJ5" s="32"/>
      <c r="AK5" s="39"/>
      <c r="AL5" s="31"/>
      <c r="AM5" s="32"/>
      <c r="AN5" s="39"/>
      <c r="AO5" s="31"/>
      <c r="AP5" s="32"/>
      <c r="AQ5" s="39"/>
      <c r="AR5" s="31"/>
      <c r="AS5" s="32"/>
      <c r="AT5" s="39"/>
      <c r="AU5" s="31"/>
      <c r="AV5" s="32"/>
      <c r="AW5" s="39"/>
      <c r="AX5" s="31"/>
      <c r="AY5" s="32"/>
      <c r="AZ5" s="39"/>
      <c r="BA5" s="31"/>
      <c r="BB5" s="32"/>
      <c r="BC5" s="39"/>
      <c r="BD5" s="31"/>
      <c r="BE5" s="32"/>
      <c r="BF5" s="39"/>
      <c r="BG5" s="31"/>
      <c r="BH5" s="32"/>
      <c r="BI5" s="39"/>
      <c r="BJ5" s="31"/>
      <c r="BK5" s="32"/>
      <c r="BL5" s="39"/>
      <c r="BM5" s="31"/>
      <c r="BN5" s="32"/>
      <c r="BO5" s="39"/>
      <c r="BP5" s="31"/>
      <c r="BQ5" s="32"/>
      <c r="BR5" s="39"/>
      <c r="BS5" s="31"/>
      <c r="BT5" s="32"/>
      <c r="BU5" s="32"/>
      <c r="BV5" s="39"/>
      <c r="BW5" s="31"/>
      <c r="BX5" s="32"/>
      <c r="BY5" s="32"/>
      <c r="BZ5" s="39"/>
      <c r="CA5" s="31"/>
      <c r="CB5" s="32"/>
      <c r="CC5" s="32"/>
      <c r="CD5" s="39"/>
      <c r="CE5" s="31"/>
      <c r="CF5" s="32"/>
      <c r="CG5" s="32"/>
      <c r="CH5" s="39"/>
      <c r="CI5" s="31"/>
      <c r="CJ5" s="32"/>
      <c r="CK5" s="32"/>
      <c r="CL5" s="39"/>
      <c r="CM5" s="31"/>
      <c r="CN5" s="32"/>
      <c r="CO5" s="32"/>
      <c r="CP5" s="39"/>
      <c r="CQ5" s="31"/>
      <c r="CR5" s="32"/>
      <c r="CS5" s="32"/>
      <c r="CT5" s="39"/>
      <c r="CU5" s="31"/>
      <c r="CV5" s="32"/>
      <c r="CW5" s="32"/>
      <c r="CX5" s="39"/>
      <c r="CY5" s="31"/>
      <c r="CZ5" s="32"/>
      <c r="DA5" s="32"/>
      <c r="DB5" s="39"/>
      <c r="DC5" s="31"/>
      <c r="DD5" s="32"/>
      <c r="DE5" s="32"/>
      <c r="DF5" s="39"/>
      <c r="DG5" s="31"/>
      <c r="DH5" s="32"/>
      <c r="DI5" s="32"/>
      <c r="DJ5" s="39"/>
      <c r="DK5" s="48"/>
      <c r="DL5" s="48"/>
      <c r="DM5" s="55"/>
      <c r="DN5" s="56"/>
      <c r="DO5" s="56"/>
      <c r="DP5" s="57"/>
    </row>
    <row r="6" spans="1:120" x14ac:dyDescent="0.35">
      <c r="A6" s="21" t="s">
        <v>17</v>
      </c>
      <c r="B6" s="36">
        <v>62</v>
      </c>
      <c r="C6" s="61">
        <v>24</v>
      </c>
      <c r="D6" s="9">
        <v>2.0988000000000002</v>
      </c>
      <c r="E6" s="46"/>
      <c r="F6" s="42"/>
      <c r="G6" s="40"/>
      <c r="H6" s="46"/>
      <c r="I6" s="42"/>
      <c r="J6" s="40"/>
      <c r="K6" s="46"/>
      <c r="L6" s="42"/>
      <c r="M6" s="40"/>
      <c r="N6" s="46"/>
      <c r="O6" s="42"/>
      <c r="P6" s="40"/>
      <c r="Q6" s="46"/>
      <c r="R6" s="42"/>
      <c r="S6" s="40"/>
      <c r="T6" s="46"/>
      <c r="U6" s="42"/>
      <c r="V6" s="40"/>
      <c r="W6" s="46"/>
      <c r="X6" s="42"/>
      <c r="Y6" s="40"/>
      <c r="Z6" s="46"/>
      <c r="AA6" s="42"/>
      <c r="AB6" s="40"/>
      <c r="AC6" s="46"/>
      <c r="AD6" s="42"/>
      <c r="AE6" s="40"/>
      <c r="AF6" s="46"/>
      <c r="AG6" s="42"/>
      <c r="AH6" s="40"/>
      <c r="AI6" s="46"/>
      <c r="AJ6" s="42"/>
      <c r="AK6" s="40"/>
      <c r="AL6" s="33"/>
      <c r="AM6" s="42"/>
      <c r="AN6" s="40"/>
      <c r="AO6" s="33"/>
      <c r="AP6" s="42"/>
      <c r="AQ6" s="40"/>
      <c r="AR6" s="33"/>
      <c r="AS6" s="42"/>
      <c r="AT6" s="40"/>
      <c r="AU6" s="46"/>
      <c r="AV6" s="42"/>
      <c r="AW6" s="40"/>
      <c r="AX6" s="33"/>
      <c r="AY6" s="42"/>
      <c r="AZ6" s="40"/>
      <c r="BA6" s="33"/>
      <c r="BB6" s="42"/>
      <c r="BC6" s="40"/>
      <c r="BD6" s="46"/>
      <c r="BE6" s="42"/>
      <c r="BF6" s="40"/>
      <c r="BG6" s="33"/>
      <c r="BH6" s="42"/>
      <c r="BI6" s="40"/>
      <c r="BJ6" s="33"/>
      <c r="BK6" s="42"/>
      <c r="BL6" s="40"/>
      <c r="BM6" s="33"/>
      <c r="BN6" s="42"/>
      <c r="BO6" s="40"/>
      <c r="BP6" s="33"/>
      <c r="BQ6" s="42"/>
      <c r="BR6" s="40"/>
      <c r="BS6" s="33"/>
      <c r="BT6" s="3"/>
      <c r="BU6" s="3"/>
      <c r="BV6" s="9"/>
      <c r="BW6" s="33"/>
      <c r="BX6" s="3"/>
      <c r="BY6" s="3"/>
      <c r="BZ6" s="9"/>
      <c r="CA6" s="33"/>
      <c r="CB6" s="3"/>
      <c r="CC6" s="3"/>
      <c r="CD6" s="9"/>
      <c r="CE6" s="33"/>
      <c r="CF6" s="3"/>
      <c r="CG6" s="3"/>
      <c r="CH6" s="9"/>
      <c r="CI6" s="33"/>
      <c r="CJ6" s="3"/>
      <c r="CK6" s="3"/>
      <c r="CL6" s="9"/>
      <c r="CM6" s="33"/>
      <c r="CN6" s="3"/>
      <c r="CO6" s="3"/>
      <c r="CP6" s="9"/>
      <c r="CQ6" s="33"/>
      <c r="CR6" s="3"/>
      <c r="CS6" s="3"/>
      <c r="CT6" s="9"/>
      <c r="CU6" s="33"/>
      <c r="CV6" s="3"/>
      <c r="CW6" s="3"/>
      <c r="CX6" s="9"/>
      <c r="CY6" s="33"/>
      <c r="CZ6" s="3"/>
      <c r="DA6" s="3"/>
      <c r="DB6" s="9"/>
      <c r="DC6" s="33"/>
      <c r="DD6" s="3"/>
      <c r="DE6" s="3"/>
      <c r="DF6" s="9"/>
      <c r="DG6" s="33"/>
      <c r="DH6" s="3"/>
      <c r="DI6" s="3"/>
      <c r="DJ6" s="9"/>
      <c r="DK6" s="48"/>
      <c r="DL6" s="48"/>
      <c r="DM6" s="61"/>
      <c r="DN6" s="2"/>
      <c r="DO6" s="2"/>
      <c r="DP6" s="36"/>
    </row>
    <row r="7" spans="1:120" x14ac:dyDescent="0.35">
      <c r="A7" s="21" t="s">
        <v>18</v>
      </c>
      <c r="B7" s="36">
        <v>104</v>
      </c>
      <c r="C7" s="61">
        <v>24</v>
      </c>
      <c r="D7" s="9">
        <v>2.0988000000000002</v>
      </c>
      <c r="E7" s="46"/>
      <c r="F7" s="42"/>
      <c r="G7" s="40"/>
      <c r="H7" s="46"/>
      <c r="I7" s="42"/>
      <c r="J7" s="40"/>
      <c r="K7" s="46"/>
      <c r="L7" s="42"/>
      <c r="M7" s="40"/>
      <c r="N7" s="46"/>
      <c r="O7" s="42"/>
      <c r="P7" s="40"/>
      <c r="Q7" s="46"/>
      <c r="R7" s="42"/>
      <c r="S7" s="40"/>
      <c r="T7" s="46"/>
      <c r="U7" s="42"/>
      <c r="V7" s="40"/>
      <c r="W7" s="46"/>
      <c r="X7" s="42"/>
      <c r="Y7" s="40"/>
      <c r="Z7" s="46"/>
      <c r="AA7" s="42"/>
      <c r="AB7" s="40"/>
      <c r="AC7" s="46"/>
      <c r="AD7" s="42"/>
      <c r="AE7" s="40"/>
      <c r="AF7" s="46"/>
      <c r="AG7" s="42"/>
      <c r="AH7" s="40"/>
      <c r="AI7" s="46"/>
      <c r="AJ7" s="42"/>
      <c r="AK7" s="40"/>
      <c r="AL7" s="33"/>
      <c r="AM7" s="42"/>
      <c r="AN7" s="40"/>
      <c r="AO7" s="33"/>
      <c r="AP7" s="42"/>
      <c r="AQ7" s="40"/>
      <c r="AR7" s="33"/>
      <c r="AS7" s="42"/>
      <c r="AT7" s="40"/>
      <c r="AU7" s="46"/>
      <c r="AV7" s="42"/>
      <c r="AW7" s="40"/>
      <c r="AX7" s="33"/>
      <c r="AY7" s="42"/>
      <c r="AZ7" s="40"/>
      <c r="BA7" s="33"/>
      <c r="BB7" s="42"/>
      <c r="BC7" s="40"/>
      <c r="BD7" s="46"/>
      <c r="BE7" s="42"/>
      <c r="BF7" s="40"/>
      <c r="BG7" s="33"/>
      <c r="BH7" s="42"/>
      <c r="BI7" s="40"/>
      <c r="BJ7" s="33"/>
      <c r="BK7" s="42"/>
      <c r="BL7" s="40"/>
      <c r="BM7" s="33"/>
      <c r="BN7" s="42"/>
      <c r="BO7" s="40"/>
      <c r="BP7" s="33"/>
      <c r="BQ7" s="42"/>
      <c r="BR7" s="40"/>
      <c r="BS7" s="33"/>
      <c r="BT7" s="3"/>
      <c r="BU7" s="3"/>
      <c r="BV7" s="9"/>
      <c r="BW7" s="33"/>
      <c r="BX7" s="3"/>
      <c r="BY7" s="3"/>
      <c r="BZ7" s="9"/>
      <c r="CA7" s="33"/>
      <c r="CB7" s="3"/>
      <c r="CC7" s="3"/>
      <c r="CD7" s="9"/>
      <c r="CE7" s="33"/>
      <c r="CF7" s="3"/>
      <c r="CG7" s="3"/>
      <c r="CH7" s="9"/>
      <c r="CI7" s="33"/>
      <c r="CJ7" s="3"/>
      <c r="CK7" s="3"/>
      <c r="CL7" s="9"/>
      <c r="CM7" s="33"/>
      <c r="CN7" s="3"/>
      <c r="CO7" s="3"/>
      <c r="CP7" s="9"/>
      <c r="CQ7" s="33"/>
      <c r="CR7" s="3"/>
      <c r="CS7" s="3"/>
      <c r="CT7" s="9"/>
      <c r="CU7" s="33"/>
      <c r="CV7" s="3"/>
      <c r="CW7" s="3"/>
      <c r="CX7" s="9"/>
      <c r="CY7" s="33"/>
      <c r="CZ7" s="3"/>
      <c r="DA7" s="3"/>
      <c r="DB7" s="9"/>
      <c r="DC7" s="33"/>
      <c r="DD7" s="3"/>
      <c r="DE7" s="3"/>
      <c r="DF7" s="9"/>
      <c r="DG7" s="33"/>
      <c r="DH7" s="3"/>
      <c r="DI7" s="3"/>
      <c r="DJ7" s="9"/>
      <c r="DK7" s="48"/>
      <c r="DL7" s="48"/>
      <c r="DM7" s="61"/>
      <c r="DN7" s="2"/>
      <c r="DO7" s="2"/>
      <c r="DP7" s="36"/>
    </row>
    <row r="8" spans="1:120" x14ac:dyDescent="0.35">
      <c r="A8" s="21" t="s">
        <v>19</v>
      </c>
      <c r="B8" s="36">
        <v>111</v>
      </c>
      <c r="C8" s="61">
        <v>24</v>
      </c>
      <c r="D8" s="9">
        <v>2.0988000000000002</v>
      </c>
      <c r="E8" s="46"/>
      <c r="F8" s="42"/>
      <c r="G8" s="40"/>
      <c r="H8" s="46"/>
      <c r="I8" s="42"/>
      <c r="J8" s="40"/>
      <c r="K8" s="46"/>
      <c r="L8" s="42"/>
      <c r="M8" s="40"/>
      <c r="N8" s="46"/>
      <c r="O8" s="42"/>
      <c r="P8" s="40"/>
      <c r="Q8" s="46"/>
      <c r="R8" s="42"/>
      <c r="S8" s="40"/>
      <c r="T8" s="46"/>
      <c r="U8" s="42"/>
      <c r="V8" s="40"/>
      <c r="W8" s="46"/>
      <c r="X8" s="42"/>
      <c r="Y8" s="40"/>
      <c r="Z8" s="46"/>
      <c r="AA8" s="42"/>
      <c r="AB8" s="40"/>
      <c r="AC8" s="46"/>
      <c r="AD8" s="42"/>
      <c r="AE8" s="40"/>
      <c r="AF8" s="46"/>
      <c r="AG8" s="42"/>
      <c r="AH8" s="40"/>
      <c r="AI8" s="46"/>
      <c r="AJ8" s="42"/>
      <c r="AK8" s="40"/>
      <c r="AL8" s="33"/>
      <c r="AM8" s="42"/>
      <c r="AN8" s="40"/>
      <c r="AO8" s="33"/>
      <c r="AP8" s="42"/>
      <c r="AQ8" s="40"/>
      <c r="AR8" s="33"/>
      <c r="AS8" s="42"/>
      <c r="AT8" s="40"/>
      <c r="AU8" s="46"/>
      <c r="AV8" s="42"/>
      <c r="AW8" s="40"/>
      <c r="AX8" s="33"/>
      <c r="AY8" s="42"/>
      <c r="AZ8" s="40"/>
      <c r="BA8" s="33"/>
      <c r="BB8" s="42"/>
      <c r="BC8" s="40"/>
      <c r="BD8" s="46"/>
      <c r="BE8" s="42"/>
      <c r="BF8" s="40"/>
      <c r="BG8" s="33"/>
      <c r="BH8" s="42"/>
      <c r="BI8" s="40"/>
      <c r="BJ8" s="33"/>
      <c r="BK8" s="42"/>
      <c r="BL8" s="40"/>
      <c r="BM8" s="33"/>
      <c r="BN8" s="42"/>
      <c r="BO8" s="40"/>
      <c r="BP8" s="33"/>
      <c r="BQ8" s="42"/>
      <c r="BR8" s="40"/>
      <c r="BS8" s="33"/>
      <c r="BT8" s="3"/>
      <c r="BU8" s="3"/>
      <c r="BV8" s="9"/>
      <c r="BW8" s="33"/>
      <c r="BX8" s="3"/>
      <c r="BY8" s="3"/>
      <c r="BZ8" s="9"/>
      <c r="CA8" s="33"/>
      <c r="CB8" s="3"/>
      <c r="CC8" s="3"/>
      <c r="CD8" s="9"/>
      <c r="CE8" s="33"/>
      <c r="CF8" s="3"/>
      <c r="CG8" s="3"/>
      <c r="CH8" s="9"/>
      <c r="CI8" s="33"/>
      <c r="CJ8" s="3"/>
      <c r="CK8" s="3"/>
      <c r="CL8" s="9"/>
      <c r="CM8" s="33"/>
      <c r="CN8" s="3"/>
      <c r="CO8" s="3"/>
      <c r="CP8" s="9"/>
      <c r="CQ8" s="33"/>
      <c r="CR8" s="3"/>
      <c r="CS8" s="3"/>
      <c r="CT8" s="9"/>
      <c r="CU8" s="33"/>
      <c r="CV8" s="3"/>
      <c r="CW8" s="3"/>
      <c r="CX8" s="9"/>
      <c r="CY8" s="33"/>
      <c r="CZ8" s="3"/>
      <c r="DA8" s="3"/>
      <c r="DB8" s="9"/>
      <c r="DC8" s="33"/>
      <c r="DD8" s="3"/>
      <c r="DE8" s="3"/>
      <c r="DF8" s="9"/>
      <c r="DG8" s="33"/>
      <c r="DH8" s="3"/>
      <c r="DI8" s="3"/>
      <c r="DJ8" s="9"/>
      <c r="DK8" s="48"/>
      <c r="DL8" s="48"/>
      <c r="DM8" s="61"/>
      <c r="DN8" s="2"/>
      <c r="DO8" s="2"/>
      <c r="DP8" s="36"/>
    </row>
    <row r="9" spans="1:120" x14ac:dyDescent="0.35">
      <c r="A9" s="21" t="s">
        <v>20</v>
      </c>
      <c r="B9" s="36">
        <v>118</v>
      </c>
      <c r="C9" s="61">
        <v>24</v>
      </c>
      <c r="D9" s="9">
        <v>2.0988000000000002</v>
      </c>
      <c r="E9" s="46"/>
      <c r="F9" s="42"/>
      <c r="G9" s="40"/>
      <c r="H9" s="46"/>
      <c r="I9" s="42"/>
      <c r="J9" s="40"/>
      <c r="K9" s="46"/>
      <c r="L9" s="42"/>
      <c r="M9" s="40"/>
      <c r="N9" s="46"/>
      <c r="O9" s="42"/>
      <c r="P9" s="40"/>
      <c r="Q9" s="46"/>
      <c r="R9" s="42"/>
      <c r="S9" s="40"/>
      <c r="T9" s="46"/>
      <c r="U9" s="42"/>
      <c r="V9" s="40"/>
      <c r="W9" s="46"/>
      <c r="X9" s="42"/>
      <c r="Y9" s="40"/>
      <c r="Z9" s="46"/>
      <c r="AA9" s="42"/>
      <c r="AB9" s="40"/>
      <c r="AC9" s="46"/>
      <c r="AD9" s="42"/>
      <c r="AE9" s="40"/>
      <c r="AF9" s="46"/>
      <c r="AG9" s="42"/>
      <c r="AH9" s="40"/>
      <c r="AI9" s="46"/>
      <c r="AJ9" s="42"/>
      <c r="AK9" s="40"/>
      <c r="AL9" s="33"/>
      <c r="AM9" s="42"/>
      <c r="AN9" s="40"/>
      <c r="AO9" s="33"/>
      <c r="AP9" s="42"/>
      <c r="AQ9" s="40"/>
      <c r="AR9" s="33"/>
      <c r="AS9" s="42"/>
      <c r="AT9" s="40"/>
      <c r="AU9" s="46"/>
      <c r="AV9" s="42"/>
      <c r="AW9" s="40"/>
      <c r="AX9" s="33"/>
      <c r="AY9" s="42"/>
      <c r="AZ9" s="40"/>
      <c r="BA9" s="33"/>
      <c r="BB9" s="42"/>
      <c r="BC9" s="40"/>
      <c r="BD9" s="46"/>
      <c r="BE9" s="42"/>
      <c r="BF9" s="40"/>
      <c r="BG9" s="33"/>
      <c r="BH9" s="42"/>
      <c r="BI9" s="40"/>
      <c r="BJ9" s="33"/>
      <c r="BK9" s="42"/>
      <c r="BL9" s="40"/>
      <c r="BM9" s="33"/>
      <c r="BN9" s="42"/>
      <c r="BO9" s="40"/>
      <c r="BP9" s="33"/>
      <c r="BQ9" s="42"/>
      <c r="BR9" s="40"/>
      <c r="BS9" s="33"/>
      <c r="BT9" s="3"/>
      <c r="BU9" s="3"/>
      <c r="BV9" s="9"/>
      <c r="BW9" s="33"/>
      <c r="BX9" s="3"/>
      <c r="BY9" s="3"/>
      <c r="BZ9" s="9"/>
      <c r="CA9" s="33"/>
      <c r="CB9" s="3"/>
      <c r="CC9" s="3"/>
      <c r="CD9" s="9"/>
      <c r="CE9" s="33"/>
      <c r="CF9" s="3"/>
      <c r="CG9" s="3"/>
      <c r="CH9" s="9"/>
      <c r="CI9" s="33"/>
      <c r="CJ9" s="3"/>
      <c r="CK9" s="3"/>
      <c r="CL9" s="9"/>
      <c r="CM9" s="33"/>
      <c r="CN9" s="3"/>
      <c r="CO9" s="3"/>
      <c r="CP9" s="9"/>
      <c r="CQ9" s="33"/>
      <c r="CR9" s="3"/>
      <c r="CS9" s="3"/>
      <c r="CT9" s="9"/>
      <c r="CU9" s="33"/>
      <c r="CV9" s="3"/>
      <c r="CW9" s="3"/>
      <c r="CX9" s="9"/>
      <c r="CY9" s="33"/>
      <c r="CZ9" s="3"/>
      <c r="DA9" s="3"/>
      <c r="DB9" s="9"/>
      <c r="DC9" s="33"/>
      <c r="DD9" s="3"/>
      <c r="DE9" s="3"/>
      <c r="DF9" s="9"/>
      <c r="DG9" s="33"/>
      <c r="DH9" s="3"/>
      <c r="DI9" s="3"/>
      <c r="DJ9" s="9"/>
      <c r="DK9" s="48"/>
      <c r="DL9" s="48"/>
      <c r="DM9" s="61"/>
      <c r="DN9" s="2"/>
      <c r="DO9" s="2"/>
      <c r="DP9" s="36"/>
    </row>
    <row r="10" spans="1:120" x14ac:dyDescent="0.35">
      <c r="A10" s="21" t="s">
        <v>21</v>
      </c>
      <c r="B10" s="36">
        <v>125</v>
      </c>
      <c r="C10" s="61">
        <v>24</v>
      </c>
      <c r="D10" s="9">
        <v>2.0988000000000002</v>
      </c>
      <c r="E10" s="46"/>
      <c r="F10" s="42"/>
      <c r="G10" s="40"/>
      <c r="H10" s="46"/>
      <c r="I10" s="42"/>
      <c r="J10" s="40"/>
      <c r="K10" s="46"/>
      <c r="L10" s="42"/>
      <c r="M10" s="40"/>
      <c r="N10" s="46"/>
      <c r="O10" s="42"/>
      <c r="P10" s="40"/>
      <c r="Q10" s="46"/>
      <c r="R10" s="42"/>
      <c r="S10" s="40"/>
      <c r="T10" s="46"/>
      <c r="U10" s="42"/>
      <c r="V10" s="40"/>
      <c r="W10" s="46"/>
      <c r="X10" s="42"/>
      <c r="Y10" s="40"/>
      <c r="Z10" s="46"/>
      <c r="AA10" s="42"/>
      <c r="AB10" s="40"/>
      <c r="AC10" s="46"/>
      <c r="AD10" s="42"/>
      <c r="AE10" s="40"/>
      <c r="AF10" s="46"/>
      <c r="AG10" s="42"/>
      <c r="AH10" s="40"/>
      <c r="AI10" s="46"/>
      <c r="AJ10" s="42"/>
      <c r="AK10" s="40"/>
      <c r="AL10" s="33"/>
      <c r="AM10" s="42"/>
      <c r="AN10" s="40"/>
      <c r="AO10" s="33"/>
      <c r="AP10" s="42"/>
      <c r="AQ10" s="40"/>
      <c r="AR10" s="33"/>
      <c r="AS10" s="42"/>
      <c r="AT10" s="40"/>
      <c r="AU10" s="46"/>
      <c r="AV10" s="42"/>
      <c r="AW10" s="40"/>
      <c r="AX10" s="33"/>
      <c r="AY10" s="42"/>
      <c r="AZ10" s="40"/>
      <c r="BA10" s="33"/>
      <c r="BB10" s="42"/>
      <c r="BC10" s="40"/>
      <c r="BD10" s="46"/>
      <c r="BE10" s="42"/>
      <c r="BF10" s="40"/>
      <c r="BG10" s="33"/>
      <c r="BH10" s="42"/>
      <c r="BI10" s="40"/>
      <c r="BJ10" s="33"/>
      <c r="BK10" s="42"/>
      <c r="BL10" s="40"/>
      <c r="BM10" s="33"/>
      <c r="BN10" s="42"/>
      <c r="BO10" s="40"/>
      <c r="BP10" s="33"/>
      <c r="BQ10" s="42"/>
      <c r="BR10" s="40"/>
      <c r="BS10" s="33"/>
      <c r="BT10" s="3"/>
      <c r="BU10" s="3"/>
      <c r="BV10" s="9"/>
      <c r="BW10" s="33"/>
      <c r="BX10" s="3"/>
      <c r="BY10" s="3"/>
      <c r="BZ10" s="9"/>
      <c r="CA10" s="33"/>
      <c r="CB10" s="3"/>
      <c r="CC10" s="3"/>
      <c r="CD10" s="9"/>
      <c r="CE10" s="33"/>
      <c r="CF10" s="3"/>
      <c r="CG10" s="3"/>
      <c r="CH10" s="9"/>
      <c r="CI10" s="33"/>
      <c r="CJ10" s="3"/>
      <c r="CK10" s="3"/>
      <c r="CL10" s="9"/>
      <c r="CM10" s="33"/>
      <c r="CN10" s="3"/>
      <c r="CO10" s="3"/>
      <c r="CP10" s="9"/>
      <c r="CQ10" s="33"/>
      <c r="CR10" s="3"/>
      <c r="CS10" s="3"/>
      <c r="CT10" s="9"/>
      <c r="CU10" s="33"/>
      <c r="CV10" s="3"/>
      <c r="CW10" s="3"/>
      <c r="CX10" s="9"/>
      <c r="CY10" s="33"/>
      <c r="CZ10" s="3"/>
      <c r="DA10" s="3"/>
      <c r="DB10" s="9"/>
      <c r="DC10" s="33"/>
      <c r="DD10" s="3"/>
      <c r="DE10" s="3"/>
      <c r="DF10" s="9"/>
      <c r="DG10" s="33"/>
      <c r="DH10" s="3"/>
      <c r="DI10" s="3"/>
      <c r="DJ10" s="9"/>
      <c r="DK10" s="48"/>
      <c r="DL10" s="48"/>
      <c r="DM10" s="61"/>
      <c r="DN10" s="2"/>
      <c r="DO10" s="2"/>
      <c r="DP10" s="36"/>
    </row>
    <row r="11" spans="1:120" x14ac:dyDescent="0.35">
      <c r="A11" s="21" t="s">
        <v>22</v>
      </c>
      <c r="B11" s="36">
        <v>153</v>
      </c>
      <c r="C11" s="61">
        <v>24</v>
      </c>
      <c r="D11" s="9">
        <v>2.0988000000000002</v>
      </c>
      <c r="E11" s="46">
        <f>'Balance UASB'!AL11</f>
        <v>47.2</v>
      </c>
      <c r="F11" s="42">
        <f t="shared" ref="F11:F20" si="0">D11*E11</f>
        <v>99.063360000000017</v>
      </c>
      <c r="G11" s="40">
        <f t="shared" ref="G11:G20" si="1">(F11*24)/1000</f>
        <v>2.3775206400000006</v>
      </c>
      <c r="H11" s="46">
        <f>'Balance UASB'!AO11</f>
        <v>33</v>
      </c>
      <c r="I11" s="42">
        <f t="shared" ref="I11:I20" si="2">D11*H11</f>
        <v>69.260400000000004</v>
      </c>
      <c r="J11" s="40">
        <f t="shared" ref="J11:J20" si="3">(I11*24)/1000</f>
        <v>1.6622496</v>
      </c>
      <c r="K11" s="46">
        <f>'Balance UASB'!AR11</f>
        <v>0</v>
      </c>
      <c r="L11" s="42">
        <f t="shared" ref="L11:L20" si="4">D11*K11</f>
        <v>0</v>
      </c>
      <c r="M11" s="40">
        <f t="shared" ref="M11:M20" si="5">(L11*24)/1000</f>
        <v>0</v>
      </c>
      <c r="N11" s="46">
        <f t="shared" ref="N11:N20" si="6">H11-K11</f>
        <v>33</v>
      </c>
      <c r="O11" s="42">
        <f t="shared" ref="O11:O20" si="7">D11*N11</f>
        <v>69.260400000000004</v>
      </c>
      <c r="P11" s="40">
        <f t="shared" ref="P11:P20" si="8">(O11*24)/1000</f>
        <v>1.6622496</v>
      </c>
      <c r="Q11" s="46">
        <f>'Balance UASB'!AX11</f>
        <v>2.9000000000000001E-2</v>
      </c>
      <c r="R11" s="42">
        <f t="shared" ref="R11:R20" si="9">D11*Q11</f>
        <v>6.0865200000000008E-2</v>
      </c>
      <c r="S11" s="40">
        <f t="shared" ref="S11:S20" si="10">(R11*24)/1000</f>
        <v>1.4607648000000003E-3</v>
      </c>
      <c r="T11" s="46">
        <f>'Balance UASB'!BA11</f>
        <v>0.112</v>
      </c>
      <c r="U11" s="42">
        <f t="shared" ref="U11:U20" si="11">D11*T11</f>
        <v>0.23506560000000004</v>
      </c>
      <c r="V11" s="40">
        <f t="shared" ref="V11:V20" si="12">(U11*24)/1000</f>
        <v>5.6415744000000018E-3</v>
      </c>
      <c r="W11" s="46">
        <f t="shared" ref="W11:W20" si="13">H11+Q11+T11</f>
        <v>33.141000000000005</v>
      </c>
      <c r="X11" s="42">
        <f t="shared" ref="X11:X20" si="14">D11*W11</f>
        <v>69.556330800000012</v>
      </c>
      <c r="Y11" s="40">
        <f t="shared" ref="Y11:Y20" si="15">(X11*24)/1000</f>
        <v>1.6693519392000002</v>
      </c>
      <c r="Z11" s="46">
        <f>'Balance UASB'!BG11</f>
        <v>4.62</v>
      </c>
      <c r="AA11" s="42">
        <f t="shared" ref="AA11:AA20" si="16">D11*Z11</f>
        <v>9.6964560000000013</v>
      </c>
      <c r="AB11" s="40">
        <f t="shared" ref="AB11:AB20" si="17">(AA11*24)/1000</f>
        <v>0.23271494400000003</v>
      </c>
      <c r="AC11" s="46">
        <f>'Balance UASB'!BJ11</f>
        <v>4.42</v>
      </c>
      <c r="AD11" s="42">
        <f t="shared" ref="AD11:AD20" si="18">D11*AC11</f>
        <v>9.2766960000000012</v>
      </c>
      <c r="AE11" s="40">
        <f t="shared" ref="AE11:AE20" si="19">(AD11*24)/1000</f>
        <v>0.22264070400000002</v>
      </c>
      <c r="AF11" s="46">
        <f>'Balance UASB'!BM11</f>
        <v>0.20000000000000018</v>
      </c>
      <c r="AG11" s="42">
        <f>D11*AF11</f>
        <v>0.41976000000000041</v>
      </c>
      <c r="AH11" s="40">
        <f t="shared" ref="AH11:AH20" si="20">(AG11*24)/1000</f>
        <v>1.007424000000001E-2</v>
      </c>
      <c r="AI11" s="46">
        <f>'Balance UASB'!BP11</f>
        <v>6.22</v>
      </c>
      <c r="AJ11" s="42">
        <f t="shared" ref="AJ11:AJ20" si="21">D11*AI11</f>
        <v>13.054536000000001</v>
      </c>
      <c r="AK11" s="40">
        <f t="shared" ref="AK11:AK20" si="22">(AJ11*24)/1000</f>
        <v>0.31330886400000002</v>
      </c>
      <c r="AL11" s="33">
        <v>60.7</v>
      </c>
      <c r="AM11" s="42">
        <f t="shared" ref="AM11:AM20" si="23">D11*AL11</f>
        <v>127.39716000000001</v>
      </c>
      <c r="AN11" s="40">
        <f t="shared" ref="AN11:AN20" si="24">(AM11*24)/1000</f>
        <v>3.0575318400000007</v>
      </c>
      <c r="AO11" s="33">
        <v>8.4499999999999993</v>
      </c>
      <c r="AP11" s="42">
        <f t="shared" ref="AP11:AP20" si="25">D11*AO11</f>
        <v>17.734860000000001</v>
      </c>
      <c r="AQ11" s="40">
        <f t="shared" ref="AQ11:AQ20" si="26">(AP11*24)/1000</f>
        <v>0.42563664000000007</v>
      </c>
      <c r="AR11" s="33"/>
      <c r="AS11" s="42">
        <f t="shared" ref="AS11:AS20" si="27">D11*AR11</f>
        <v>0</v>
      </c>
      <c r="AT11" s="40">
        <f t="shared" ref="AT11:AT20" si="28">(AS11*24)/1000</f>
        <v>0</v>
      </c>
      <c r="AU11" s="46">
        <f t="shared" ref="AU11:AU20" si="29">AO11-AR11</f>
        <v>8.4499999999999993</v>
      </c>
      <c r="AV11" s="42">
        <f t="shared" ref="AV11:AV20" si="30">D11*AU11</f>
        <v>17.734860000000001</v>
      </c>
      <c r="AW11" s="40">
        <f t="shared" ref="AW11:AW20" si="31">(AV11*24)/1000</f>
        <v>0.42563664000000007</v>
      </c>
      <c r="AX11" s="33">
        <v>30.1</v>
      </c>
      <c r="AY11" s="42">
        <f t="shared" ref="AY11:AY20" si="32">D11*AX11</f>
        <v>63.173880000000011</v>
      </c>
      <c r="AZ11" s="40">
        <f t="shared" ref="AZ11:AZ20" si="33">(AY11*24)/1000</f>
        <v>1.5161731200000004</v>
      </c>
      <c r="BA11" s="33">
        <v>0.59199999999999997</v>
      </c>
      <c r="BB11" s="42">
        <f t="shared" ref="BB11:BB20" si="34">D11*BA11</f>
        <v>1.2424896000000001</v>
      </c>
      <c r="BC11" s="40">
        <f t="shared" ref="BC11:BC20" si="35">(BB11*24)/1000</f>
        <v>2.9819750400000004E-2</v>
      </c>
      <c r="BD11" s="46">
        <f t="shared" ref="BD11:BD20" si="36">AO11+AX11+BA11</f>
        <v>39.141999999999996</v>
      </c>
      <c r="BE11" s="42">
        <f t="shared" ref="BE11:BE20" si="37">D11*BD11</f>
        <v>82.151229599999994</v>
      </c>
      <c r="BF11" s="40">
        <f t="shared" ref="BF11:BF20" si="38">(BE11*24)/1000</f>
        <v>1.9716295103999999</v>
      </c>
      <c r="BG11" s="33">
        <v>4.84</v>
      </c>
      <c r="BH11" s="42">
        <f t="shared" ref="BH11:BH20" si="39">D11*BG11</f>
        <v>10.158192000000001</v>
      </c>
      <c r="BI11" s="40">
        <f t="shared" ref="BI11:BI20" si="40">(BH11*24)/1000</f>
        <v>0.24379660800000005</v>
      </c>
      <c r="BJ11" s="33">
        <v>4.1399999999999997</v>
      </c>
      <c r="BK11" s="42">
        <f t="shared" ref="BK11:BK20" si="41">D11*BJ11</f>
        <v>8.689032000000001</v>
      </c>
      <c r="BL11" s="40">
        <f t="shared" ref="BL11:BL20" si="42">(BK11*24)/1000</f>
        <v>0.20853676800000001</v>
      </c>
      <c r="BM11" s="33">
        <f>BG11-BJ11</f>
        <v>0.70000000000000018</v>
      </c>
      <c r="BN11" s="42">
        <f>D11*BM11</f>
        <v>1.4691600000000005</v>
      </c>
      <c r="BO11" s="40">
        <f t="shared" ref="BO11:BO15" si="43">(BN11*24)/1000</f>
        <v>3.5259840000000015E-2</v>
      </c>
      <c r="BP11" s="33">
        <v>40</v>
      </c>
      <c r="BQ11" s="42">
        <f t="shared" ref="BQ11:BQ15" si="44">D11*BP11</f>
        <v>83.952000000000012</v>
      </c>
      <c r="BR11" s="40">
        <f t="shared" ref="BR11:BR15" si="45">(BQ11*24)/1000</f>
        <v>2.0148480000000002</v>
      </c>
      <c r="BS11" s="33">
        <f t="shared" ref="BS11:BS17" si="46">G11</f>
        <v>2.3775206400000006</v>
      </c>
      <c r="BT11" s="3">
        <f t="shared" ref="BT11:BT17" si="47">AN11</f>
        <v>3.0575318400000007</v>
      </c>
      <c r="BU11" s="3">
        <f t="shared" ref="BU11:BU17" si="48">BS11-BT11</f>
        <v>-0.68001120000000004</v>
      </c>
      <c r="BV11" s="9">
        <f t="shared" ref="BV11:BV20" si="49">(BU11/BS11)*100</f>
        <v>-28.601694915254232</v>
      </c>
      <c r="BW11" s="33">
        <f>J11</f>
        <v>1.6622496</v>
      </c>
      <c r="BX11" s="3">
        <f>AQ11</f>
        <v>0.42563664000000007</v>
      </c>
      <c r="BY11" s="3">
        <f t="shared" ref="BY11:BY17" si="50">BW11-BX11</f>
        <v>1.23661296</v>
      </c>
      <c r="BZ11" s="9">
        <f t="shared" ref="BZ11:BZ17" si="51">(BY11/BW11)*100</f>
        <v>74.393939393939391</v>
      </c>
      <c r="CA11" s="33"/>
      <c r="CB11" s="3"/>
      <c r="CC11" s="3"/>
      <c r="CD11" s="9"/>
      <c r="CE11" s="33">
        <f t="shared" ref="CE11:CE17" si="52">P11</f>
        <v>1.6622496</v>
      </c>
      <c r="CF11" s="3">
        <f t="shared" ref="CF11:CF17" si="53">AW11</f>
        <v>0.42563664000000007</v>
      </c>
      <c r="CG11" s="3">
        <f t="shared" ref="CG11:CG17" si="54">CE11-CF11</f>
        <v>1.23661296</v>
      </c>
      <c r="CH11" s="9">
        <f t="shared" ref="CH11:CH17" si="55">(CG11/CE11)*100</f>
        <v>74.393939393939391</v>
      </c>
      <c r="CI11" s="33">
        <f t="shared" ref="CI11:CI17" si="56">S11</f>
        <v>1.4607648000000003E-3</v>
      </c>
      <c r="CJ11" s="3">
        <f t="shared" ref="CJ11:CJ17" si="57">AZ11</f>
        <v>1.5161731200000004</v>
      </c>
      <c r="CK11" s="3">
        <f t="shared" ref="CK11:CK17" si="58">CI11-CJ11</f>
        <v>-1.5147123552000004</v>
      </c>
      <c r="CL11" s="9">
        <f t="shared" ref="CL11:CL17" si="59">(CK11/CI11)*100</f>
        <v>-103693.10344827586</v>
      </c>
      <c r="CM11" s="33">
        <f t="shared" ref="CM11:CM17" si="60">V11</f>
        <v>5.6415744000000018E-3</v>
      </c>
      <c r="CN11" s="3">
        <f t="shared" ref="CN11:CN17" si="61">BC11</f>
        <v>2.9819750400000004E-2</v>
      </c>
      <c r="CO11" s="3">
        <f t="shared" ref="CO11:CO17" si="62">CM11-CN11</f>
        <v>-2.4178176000000003E-2</v>
      </c>
      <c r="CP11" s="9">
        <f t="shared" ref="CP11:CP17" si="63">(CO11/CM11)*100</f>
        <v>-428.57142857142844</v>
      </c>
      <c r="CQ11" s="33">
        <f t="shared" ref="CQ11:CQ17" si="64">Y11</f>
        <v>1.6693519392000002</v>
      </c>
      <c r="CR11" s="3">
        <f t="shared" ref="CR11:CR17" si="65">BF11</f>
        <v>1.9716295103999999</v>
      </c>
      <c r="CS11" s="3">
        <f t="shared" ref="CS11:CS17" si="66">CQ11-CR11</f>
        <v>-0.30227757119999965</v>
      </c>
      <c r="CT11" s="9">
        <f t="shared" ref="CT11:CT17" si="67">(CS11/CQ11)*100</f>
        <v>-18.107480160526212</v>
      </c>
      <c r="CU11" s="33">
        <f t="shared" ref="CU11:CU17" si="68">AB11</f>
        <v>0.23271494400000003</v>
      </c>
      <c r="CV11" s="3">
        <f t="shared" ref="CV11:CV17" si="69">BI11</f>
        <v>0.24379660800000005</v>
      </c>
      <c r="CW11" s="3">
        <f t="shared" ref="CW11:CW17" si="70">CU11-CV11</f>
        <v>-1.1081664000000019E-2</v>
      </c>
      <c r="CX11" s="9">
        <f t="shared" ref="CX11:CX17" si="71">(CW11/CU11)*100</f>
        <v>-4.761904761904769</v>
      </c>
      <c r="CY11" s="33">
        <f t="shared" ref="CY11:CY16" si="72">AE11</f>
        <v>0.22264070400000002</v>
      </c>
      <c r="CZ11" s="3">
        <f t="shared" ref="CZ11:CZ16" si="73">BL11</f>
        <v>0.20853676800000001</v>
      </c>
      <c r="DA11" s="3">
        <f t="shared" ref="DA11:DA16" si="74">CY11-CZ11</f>
        <v>1.4103936000000011E-2</v>
      </c>
      <c r="DB11" s="9">
        <f t="shared" ref="DB11:DB16" si="75">(DA11/CY11)*100</f>
        <v>6.3348416289592802</v>
      </c>
      <c r="DC11" s="33">
        <f>AH11</f>
        <v>1.007424000000001E-2</v>
      </c>
      <c r="DD11" s="3">
        <f>BO11</f>
        <v>3.5259840000000015E-2</v>
      </c>
      <c r="DE11" s="3">
        <f t="shared" ref="DE11" si="76">DC11-DD11</f>
        <v>-2.5185600000000002E-2</v>
      </c>
      <c r="DF11" s="9">
        <f t="shared" ref="DF11" si="77">(DE11/DC11)*100</f>
        <v>-249.99999999999977</v>
      </c>
      <c r="DG11" s="33">
        <f>AK11</f>
        <v>0.31330886400000002</v>
      </c>
      <c r="DH11" s="3">
        <f>BR11</f>
        <v>2.0148480000000002</v>
      </c>
      <c r="DI11" s="3">
        <f t="shared" ref="DI11:DI15" si="78">DG11-DH11</f>
        <v>-1.7015391360000001</v>
      </c>
      <c r="DJ11" s="9">
        <f t="shared" ref="DJ11:DJ15" si="79">(DI11/DG11)*100</f>
        <v>-543.08681672025716</v>
      </c>
      <c r="DK11" s="48"/>
      <c r="DL11" s="48"/>
      <c r="DM11" s="61">
        <v>100</v>
      </c>
      <c r="DN11" s="2">
        <f t="shared" ref="DN11:DN22" si="80">DM11/(BU11/CS11)</f>
        <v>44.451851851851799</v>
      </c>
      <c r="DO11" s="2">
        <f t="shared" ref="DO11:DO22" si="81">DM11/(BU11/CW11)</f>
        <v>1.6296296296296324</v>
      </c>
      <c r="DP11" s="36">
        <f>DM11/(BU11/DI11)</f>
        <v>250.22222222222223</v>
      </c>
    </row>
    <row r="12" spans="1:120" x14ac:dyDescent="0.35">
      <c r="A12" s="21" t="s">
        <v>23</v>
      </c>
      <c r="B12" s="36">
        <v>160</v>
      </c>
      <c r="C12" s="61">
        <v>24</v>
      </c>
      <c r="D12" s="9">
        <v>2.0988000000000002</v>
      </c>
      <c r="E12" s="46">
        <f>'Balance UASB'!AL12</f>
        <v>72.099999999999994</v>
      </c>
      <c r="F12" s="42">
        <f t="shared" si="0"/>
        <v>151.32348000000002</v>
      </c>
      <c r="G12" s="40">
        <f t="shared" si="1"/>
        <v>3.6317635200000002</v>
      </c>
      <c r="H12" s="46">
        <f>'Balance UASB'!AO12</f>
        <v>45.8</v>
      </c>
      <c r="I12" s="42">
        <f t="shared" si="2"/>
        <v>96.125039999999998</v>
      </c>
      <c r="J12" s="40">
        <f t="shared" si="3"/>
        <v>2.3070009599999999</v>
      </c>
      <c r="K12" s="46">
        <f>'Balance UASB'!AR12</f>
        <v>41.2</v>
      </c>
      <c r="L12" s="42">
        <f t="shared" si="4"/>
        <v>86.47056000000002</v>
      </c>
      <c r="M12" s="40">
        <f t="shared" si="5"/>
        <v>2.0752934400000003</v>
      </c>
      <c r="N12" s="46">
        <f t="shared" si="6"/>
        <v>4.5999999999999943</v>
      </c>
      <c r="O12" s="42">
        <f t="shared" si="7"/>
        <v>9.6544799999999888</v>
      </c>
      <c r="P12" s="40">
        <f t="shared" si="8"/>
        <v>0.23170751999999972</v>
      </c>
      <c r="Q12" s="46">
        <f>'Balance UASB'!AX12</f>
        <v>2.9000000000000001E-2</v>
      </c>
      <c r="R12" s="42">
        <f t="shared" si="9"/>
        <v>6.0865200000000008E-2</v>
      </c>
      <c r="S12" s="40">
        <f t="shared" si="10"/>
        <v>1.4607648000000003E-3</v>
      </c>
      <c r="T12" s="46">
        <f>'Balance UASB'!BA12</f>
        <v>0.112</v>
      </c>
      <c r="U12" s="42">
        <f t="shared" si="11"/>
        <v>0.23506560000000004</v>
      </c>
      <c r="V12" s="40">
        <f t="shared" si="12"/>
        <v>5.6415744000000018E-3</v>
      </c>
      <c r="W12" s="46">
        <f t="shared" si="13"/>
        <v>45.941000000000003</v>
      </c>
      <c r="X12" s="42">
        <f t="shared" si="14"/>
        <v>96.420970800000021</v>
      </c>
      <c r="Y12" s="40">
        <f t="shared" si="15"/>
        <v>2.3141032992000006</v>
      </c>
      <c r="Z12" s="46">
        <f>'Balance UASB'!BG12</f>
        <v>9.51</v>
      </c>
      <c r="AA12" s="42">
        <f t="shared" si="16"/>
        <v>19.959588</v>
      </c>
      <c r="AB12" s="40">
        <f t="shared" si="17"/>
        <v>0.47903011200000001</v>
      </c>
      <c r="AC12" s="46">
        <f>'Balance UASB'!BJ12</f>
        <v>9.07</v>
      </c>
      <c r="AD12" s="42">
        <f t="shared" si="18"/>
        <v>19.036116000000003</v>
      </c>
      <c r="AE12" s="40">
        <f t="shared" si="19"/>
        <v>0.45686678400000003</v>
      </c>
      <c r="AF12" s="46">
        <f>'Balance UASB'!BM12</f>
        <v>0.4399999999999995</v>
      </c>
      <c r="AG12" s="42">
        <f t="shared" ref="AG12:AG20" si="82">D12*AF12</f>
        <v>0.92347199999999907</v>
      </c>
      <c r="AH12" s="40">
        <f t="shared" si="20"/>
        <v>2.2163327999999979E-2</v>
      </c>
      <c r="AI12" s="46">
        <f>'Balance UASB'!BP12</f>
        <v>4.59</v>
      </c>
      <c r="AJ12" s="42">
        <f t="shared" si="21"/>
        <v>9.6334920000000004</v>
      </c>
      <c r="AK12" s="40">
        <f t="shared" si="22"/>
        <v>0.23120380800000001</v>
      </c>
      <c r="AL12" s="33">
        <v>32</v>
      </c>
      <c r="AM12" s="42">
        <f t="shared" si="23"/>
        <v>67.161600000000007</v>
      </c>
      <c r="AN12" s="40">
        <f t="shared" si="24"/>
        <v>1.6118784000000002</v>
      </c>
      <c r="AO12" s="33">
        <v>5.39</v>
      </c>
      <c r="AP12" s="42">
        <f t="shared" si="25"/>
        <v>11.312532000000001</v>
      </c>
      <c r="AQ12" s="40">
        <f t="shared" si="26"/>
        <v>0.271500768</v>
      </c>
      <c r="AR12" s="33">
        <v>1.96</v>
      </c>
      <c r="AS12" s="42">
        <f t="shared" si="27"/>
        <v>4.1136480000000004</v>
      </c>
      <c r="AT12" s="40">
        <f t="shared" si="28"/>
        <v>9.8727551999999996E-2</v>
      </c>
      <c r="AU12" s="46">
        <f t="shared" si="29"/>
        <v>3.4299999999999997</v>
      </c>
      <c r="AV12" s="42">
        <f t="shared" si="30"/>
        <v>7.1988840000000005</v>
      </c>
      <c r="AW12" s="40">
        <f t="shared" si="31"/>
        <v>0.17277321600000001</v>
      </c>
      <c r="AX12" s="33">
        <v>35.299999999999997</v>
      </c>
      <c r="AY12" s="42">
        <f t="shared" si="32"/>
        <v>74.087640000000007</v>
      </c>
      <c r="AZ12" s="40">
        <f t="shared" si="33"/>
        <v>1.77810336</v>
      </c>
      <c r="BA12" s="33">
        <v>0.112</v>
      </c>
      <c r="BB12" s="42">
        <f t="shared" si="34"/>
        <v>0.23506560000000004</v>
      </c>
      <c r="BC12" s="40">
        <f t="shared" si="35"/>
        <v>5.6415744000000018E-3</v>
      </c>
      <c r="BD12" s="46">
        <f t="shared" si="36"/>
        <v>40.802</v>
      </c>
      <c r="BE12" s="42">
        <f t="shared" si="37"/>
        <v>85.635237600000011</v>
      </c>
      <c r="BF12" s="40">
        <f t="shared" si="38"/>
        <v>2.0552457024000006</v>
      </c>
      <c r="BG12" s="33">
        <v>7.3</v>
      </c>
      <c r="BH12" s="42">
        <f t="shared" si="39"/>
        <v>15.321240000000001</v>
      </c>
      <c r="BI12" s="40">
        <f t="shared" si="40"/>
        <v>0.36770976</v>
      </c>
      <c r="BJ12" s="33">
        <v>7.03</v>
      </c>
      <c r="BK12" s="42">
        <f t="shared" si="41"/>
        <v>14.754564000000002</v>
      </c>
      <c r="BL12" s="40">
        <f t="shared" si="42"/>
        <v>0.35410953600000006</v>
      </c>
      <c r="BM12" s="33">
        <f t="shared" ref="BM12:BM20" si="83">BG12-BJ12</f>
        <v>0.26999999999999957</v>
      </c>
      <c r="BN12" s="42">
        <f t="shared" ref="BN12:BN20" si="84">D12*BM12</f>
        <v>0.56667599999999918</v>
      </c>
      <c r="BO12" s="40">
        <f t="shared" si="43"/>
        <v>1.360022399999998E-2</v>
      </c>
      <c r="BP12" s="33">
        <v>44.7</v>
      </c>
      <c r="BQ12" s="42">
        <f t="shared" si="44"/>
        <v>93.816360000000017</v>
      </c>
      <c r="BR12" s="40">
        <f t="shared" si="45"/>
        <v>2.2515926400000001</v>
      </c>
      <c r="BS12" s="33">
        <f t="shared" si="46"/>
        <v>3.6317635200000002</v>
      </c>
      <c r="BT12" s="3">
        <f t="shared" si="47"/>
        <v>1.6118784000000002</v>
      </c>
      <c r="BU12" s="3">
        <f t="shared" si="48"/>
        <v>2.0198851200000001</v>
      </c>
      <c r="BV12" s="9">
        <f t="shared" si="49"/>
        <v>55.617198335644936</v>
      </c>
      <c r="BW12" s="33">
        <f t="shared" ref="BW12:BW22" si="85">J12</f>
        <v>2.3070009599999999</v>
      </c>
      <c r="BX12" s="3">
        <f t="shared" ref="BX12:BX22" si="86">AQ12</f>
        <v>0.271500768</v>
      </c>
      <c r="BY12" s="3">
        <f t="shared" si="50"/>
        <v>2.0355001919999998</v>
      </c>
      <c r="BZ12" s="9">
        <f t="shared" si="51"/>
        <v>88.231441048034924</v>
      </c>
      <c r="CA12" s="33">
        <f t="shared" ref="CA12:CA17" si="87">M12</f>
        <v>2.0752934400000003</v>
      </c>
      <c r="CB12" s="3">
        <f t="shared" ref="CB12:CB17" si="88">AT12</f>
        <v>9.8727551999999996E-2</v>
      </c>
      <c r="CC12" s="3">
        <f t="shared" ref="CC12:CC17" si="89">CA12-CB12</f>
        <v>1.9765658880000003</v>
      </c>
      <c r="CD12" s="9">
        <f t="shared" ref="CD12:CD17" si="90">(CC12/CA12)*100</f>
        <v>95.242718446601941</v>
      </c>
      <c r="CE12" s="33">
        <f t="shared" si="52"/>
        <v>0.23170751999999972</v>
      </c>
      <c r="CF12" s="3">
        <f t="shared" si="53"/>
        <v>0.17277321600000001</v>
      </c>
      <c r="CG12" s="3">
        <f t="shared" si="54"/>
        <v>5.8934303999999715E-2</v>
      </c>
      <c r="CH12" s="9">
        <f t="shared" si="55"/>
        <v>25.43478260869556</v>
      </c>
      <c r="CI12" s="33">
        <f t="shared" si="56"/>
        <v>1.4607648000000003E-3</v>
      </c>
      <c r="CJ12" s="3">
        <f t="shared" si="57"/>
        <v>1.77810336</v>
      </c>
      <c r="CK12" s="3">
        <f t="shared" si="58"/>
        <v>-1.7766425952</v>
      </c>
      <c r="CL12" s="9">
        <f t="shared" si="59"/>
        <v>-121624.13793103446</v>
      </c>
      <c r="CM12" s="33">
        <f t="shared" si="60"/>
        <v>5.6415744000000018E-3</v>
      </c>
      <c r="CN12" s="3">
        <f t="shared" si="61"/>
        <v>5.6415744000000018E-3</v>
      </c>
      <c r="CO12" s="3">
        <f t="shared" si="62"/>
        <v>0</v>
      </c>
      <c r="CP12" s="9">
        <f t="shared" si="63"/>
        <v>0</v>
      </c>
      <c r="CQ12" s="33">
        <f t="shared" si="64"/>
        <v>2.3141032992000006</v>
      </c>
      <c r="CR12" s="3">
        <f t="shared" si="65"/>
        <v>2.0552457024000006</v>
      </c>
      <c r="CS12" s="3">
        <f t="shared" si="66"/>
        <v>0.25885759679999998</v>
      </c>
      <c r="CT12" s="9">
        <f t="shared" si="67"/>
        <v>11.186086502252886</v>
      </c>
      <c r="CU12" s="33">
        <f t="shared" si="68"/>
        <v>0.47903011200000001</v>
      </c>
      <c r="CV12" s="3">
        <f t="shared" si="69"/>
        <v>0.36770976</v>
      </c>
      <c r="CW12" s="3">
        <f t="shared" si="70"/>
        <v>0.11132035200000001</v>
      </c>
      <c r="CX12" s="9">
        <f t="shared" si="71"/>
        <v>23.238696109358571</v>
      </c>
      <c r="CY12" s="33">
        <f t="shared" si="72"/>
        <v>0.45686678400000003</v>
      </c>
      <c r="CZ12" s="3">
        <f t="shared" si="73"/>
        <v>0.35410953600000006</v>
      </c>
      <c r="DA12" s="3">
        <f t="shared" si="74"/>
        <v>0.10275724799999997</v>
      </c>
      <c r="DB12" s="9">
        <f t="shared" si="75"/>
        <v>22.491730981256882</v>
      </c>
      <c r="DC12" s="33">
        <f t="shared" ref="DC12:DC20" si="91">AH12</f>
        <v>2.2163327999999979E-2</v>
      </c>
      <c r="DD12" s="3">
        <f t="shared" ref="DD12:DD20" si="92">BO12</f>
        <v>1.360022399999998E-2</v>
      </c>
      <c r="DE12" s="3">
        <f t="shared" ref="DE12:DE20" si="93">DC12-DD12</f>
        <v>8.5631039999999985E-3</v>
      </c>
      <c r="DF12" s="9">
        <f t="shared" ref="DF12:DF20" si="94">(DE12/DC12)*100</f>
        <v>38.636363636363669</v>
      </c>
      <c r="DG12" s="33">
        <f>AK12</f>
        <v>0.23120380800000001</v>
      </c>
      <c r="DH12" s="3">
        <f>BR12</f>
        <v>2.2515926400000001</v>
      </c>
      <c r="DI12" s="3">
        <f t="shared" si="78"/>
        <v>-2.0203888320000001</v>
      </c>
      <c r="DJ12" s="9">
        <f t="shared" si="79"/>
        <v>-873.85620915032666</v>
      </c>
      <c r="DK12" s="48"/>
      <c r="DL12" s="48"/>
      <c r="DM12" s="61">
        <v>100</v>
      </c>
      <c r="DN12" s="2">
        <f t="shared" si="80"/>
        <v>12.815461346633414</v>
      </c>
      <c r="DO12" s="2">
        <f t="shared" si="81"/>
        <v>5.5112219451371569</v>
      </c>
      <c r="DP12" s="36">
        <f>DM12/(BU12/DI12)</f>
        <v>-100.02493765586036</v>
      </c>
    </row>
    <row r="13" spans="1:120" x14ac:dyDescent="0.35">
      <c r="A13" s="21" t="s">
        <v>24</v>
      </c>
      <c r="B13" s="36">
        <v>168</v>
      </c>
      <c r="C13" s="61">
        <v>24</v>
      </c>
      <c r="D13" s="9">
        <v>2.0988000000000002</v>
      </c>
      <c r="E13" s="46">
        <f>'Balance UASB'!AL13</f>
        <v>87.2</v>
      </c>
      <c r="F13" s="42">
        <f t="shared" si="0"/>
        <v>183.01536000000002</v>
      </c>
      <c r="G13" s="40">
        <f t="shared" si="1"/>
        <v>4.3923686400000008</v>
      </c>
      <c r="H13" s="46">
        <f>'Balance UASB'!AO13</f>
        <v>53.2</v>
      </c>
      <c r="I13" s="42">
        <f t="shared" si="2"/>
        <v>111.65616000000001</v>
      </c>
      <c r="J13" s="40">
        <f t="shared" si="3"/>
        <v>2.6797478400000005</v>
      </c>
      <c r="K13" s="46">
        <f>'Balance UASB'!AR13</f>
        <v>47.6</v>
      </c>
      <c r="L13" s="42">
        <f t="shared" si="4"/>
        <v>99.90288000000001</v>
      </c>
      <c r="M13" s="40">
        <f t="shared" si="5"/>
        <v>2.3976691200000007</v>
      </c>
      <c r="N13" s="46">
        <f t="shared" si="6"/>
        <v>5.6000000000000014</v>
      </c>
      <c r="O13" s="42">
        <f t="shared" si="7"/>
        <v>11.753280000000004</v>
      </c>
      <c r="P13" s="40">
        <f t="shared" si="8"/>
        <v>0.28207872000000012</v>
      </c>
      <c r="Q13" s="46">
        <f>'Balance UASB'!AX13</f>
        <v>2.9000000000000001E-2</v>
      </c>
      <c r="R13" s="42">
        <f t="shared" si="9"/>
        <v>6.0865200000000008E-2</v>
      </c>
      <c r="S13" s="40">
        <f t="shared" si="10"/>
        <v>1.4607648000000003E-3</v>
      </c>
      <c r="T13" s="46">
        <f>'Balance UASB'!BA13</f>
        <v>0.112</v>
      </c>
      <c r="U13" s="42">
        <f t="shared" si="11"/>
        <v>0.23506560000000004</v>
      </c>
      <c r="V13" s="40">
        <f t="shared" si="12"/>
        <v>5.6415744000000018E-3</v>
      </c>
      <c r="W13" s="46">
        <f t="shared" si="13"/>
        <v>53.341000000000008</v>
      </c>
      <c r="X13" s="42">
        <f t="shared" si="14"/>
        <v>111.95209080000002</v>
      </c>
      <c r="Y13" s="40">
        <f t="shared" si="15"/>
        <v>2.6868501792000008</v>
      </c>
      <c r="Z13" s="46">
        <f>'Balance UASB'!BG13</f>
        <v>10.4</v>
      </c>
      <c r="AA13" s="42">
        <f t="shared" si="16"/>
        <v>21.827520000000003</v>
      </c>
      <c r="AB13" s="40">
        <f t="shared" si="17"/>
        <v>0.52386048000000007</v>
      </c>
      <c r="AC13" s="46">
        <f>'Balance UASB'!BJ13</f>
        <v>7.66</v>
      </c>
      <c r="AD13" s="42">
        <f t="shared" si="18"/>
        <v>16.076808000000003</v>
      </c>
      <c r="AE13" s="40">
        <f t="shared" si="19"/>
        <v>0.38584339200000012</v>
      </c>
      <c r="AF13" s="46">
        <f>'Balance UASB'!BM13</f>
        <v>2.74</v>
      </c>
      <c r="AG13" s="42">
        <f t="shared" si="82"/>
        <v>5.7507120000000009</v>
      </c>
      <c r="AH13" s="40">
        <f t="shared" si="20"/>
        <v>0.13801708800000004</v>
      </c>
      <c r="AI13" s="46">
        <f>'Balance UASB'!BP13</f>
        <v>10</v>
      </c>
      <c r="AJ13" s="42">
        <f t="shared" si="21"/>
        <v>20.988000000000003</v>
      </c>
      <c r="AK13" s="40">
        <f t="shared" si="22"/>
        <v>0.50371200000000005</v>
      </c>
      <c r="AL13" s="33">
        <v>46.3</v>
      </c>
      <c r="AM13" s="42">
        <f t="shared" si="23"/>
        <v>97.174440000000004</v>
      </c>
      <c r="AN13" s="40">
        <f t="shared" si="24"/>
        <v>2.3321865600000002</v>
      </c>
      <c r="AO13" s="33">
        <v>2.96</v>
      </c>
      <c r="AP13" s="42">
        <f t="shared" si="25"/>
        <v>6.2124480000000002</v>
      </c>
      <c r="AQ13" s="40">
        <f t="shared" si="26"/>
        <v>0.149098752</v>
      </c>
      <c r="AR13" s="33">
        <v>0.99</v>
      </c>
      <c r="AS13" s="42">
        <f t="shared" si="27"/>
        <v>2.0778120000000002</v>
      </c>
      <c r="AT13" s="40">
        <f t="shared" si="28"/>
        <v>4.9867488000000008E-2</v>
      </c>
      <c r="AU13" s="46">
        <f t="shared" si="29"/>
        <v>1.97</v>
      </c>
      <c r="AV13" s="42">
        <f t="shared" si="30"/>
        <v>4.1346360000000004</v>
      </c>
      <c r="AW13" s="40">
        <f t="shared" si="31"/>
        <v>9.9231264000000013E-2</v>
      </c>
      <c r="AX13" s="33"/>
      <c r="AY13" s="42">
        <f t="shared" si="32"/>
        <v>0</v>
      </c>
      <c r="AZ13" s="40">
        <f t="shared" si="33"/>
        <v>0</v>
      </c>
      <c r="BA13" s="33"/>
      <c r="BB13" s="42">
        <f t="shared" si="34"/>
        <v>0</v>
      </c>
      <c r="BC13" s="40">
        <f t="shared" si="35"/>
        <v>0</v>
      </c>
      <c r="BD13" s="46">
        <f t="shared" si="36"/>
        <v>2.96</v>
      </c>
      <c r="BE13" s="42">
        <f t="shared" si="37"/>
        <v>6.2124480000000002</v>
      </c>
      <c r="BF13" s="40">
        <f t="shared" si="38"/>
        <v>0.149098752</v>
      </c>
      <c r="BG13" s="33">
        <v>9.4</v>
      </c>
      <c r="BH13" s="42">
        <f t="shared" si="39"/>
        <v>19.728720000000003</v>
      </c>
      <c r="BI13" s="40">
        <f t="shared" si="40"/>
        <v>0.47348928000000007</v>
      </c>
      <c r="BJ13" s="33"/>
      <c r="BK13" s="42">
        <f t="shared" si="41"/>
        <v>0</v>
      </c>
      <c r="BL13" s="40">
        <f t="shared" si="42"/>
        <v>0</v>
      </c>
      <c r="BM13" s="33">
        <f t="shared" si="83"/>
        <v>9.4</v>
      </c>
      <c r="BN13" s="42">
        <f t="shared" si="84"/>
        <v>19.728720000000003</v>
      </c>
      <c r="BO13" s="40">
        <f t="shared" si="43"/>
        <v>0.47348928000000007</v>
      </c>
      <c r="BP13" s="33">
        <v>29.7</v>
      </c>
      <c r="BQ13" s="42">
        <f t="shared" si="44"/>
        <v>62.334360000000004</v>
      </c>
      <c r="BR13" s="40">
        <f t="shared" si="45"/>
        <v>1.4960246400000001</v>
      </c>
      <c r="BS13" s="33">
        <f t="shared" si="46"/>
        <v>4.3923686400000008</v>
      </c>
      <c r="BT13" s="3">
        <f t="shared" si="47"/>
        <v>2.3321865600000002</v>
      </c>
      <c r="BU13" s="3">
        <f t="shared" si="48"/>
        <v>2.0601820800000006</v>
      </c>
      <c r="BV13" s="9">
        <f t="shared" si="49"/>
        <v>46.903669724770644</v>
      </c>
      <c r="BW13" s="33">
        <f t="shared" si="85"/>
        <v>2.6797478400000005</v>
      </c>
      <c r="BX13" s="3">
        <f t="shared" si="86"/>
        <v>0.149098752</v>
      </c>
      <c r="BY13" s="3">
        <f t="shared" si="50"/>
        <v>2.5306490880000005</v>
      </c>
      <c r="BZ13" s="9">
        <f t="shared" si="51"/>
        <v>94.436090225563902</v>
      </c>
      <c r="CA13" s="33">
        <f t="shared" si="87"/>
        <v>2.3976691200000007</v>
      </c>
      <c r="CB13" s="3">
        <f t="shared" si="88"/>
        <v>4.9867488000000008E-2</v>
      </c>
      <c r="CC13" s="3">
        <f t="shared" si="89"/>
        <v>2.3478016320000008</v>
      </c>
      <c r="CD13" s="9">
        <f t="shared" si="90"/>
        <v>97.920168067226896</v>
      </c>
      <c r="CE13" s="33">
        <f t="shared" si="52"/>
        <v>0.28207872000000012</v>
      </c>
      <c r="CF13" s="3">
        <f t="shared" si="53"/>
        <v>9.9231264000000013E-2</v>
      </c>
      <c r="CG13" s="3">
        <f t="shared" si="54"/>
        <v>0.1828474560000001</v>
      </c>
      <c r="CH13" s="9">
        <f t="shared" si="55"/>
        <v>64.821428571428584</v>
      </c>
      <c r="CI13" s="33">
        <f t="shared" si="56"/>
        <v>1.4607648000000003E-3</v>
      </c>
      <c r="CJ13" s="3">
        <f t="shared" si="57"/>
        <v>0</v>
      </c>
      <c r="CK13" s="3">
        <f t="shared" si="58"/>
        <v>1.4607648000000003E-3</v>
      </c>
      <c r="CL13" s="9">
        <f t="shared" si="59"/>
        <v>100</v>
      </c>
      <c r="CM13" s="33">
        <f t="shared" si="60"/>
        <v>5.6415744000000018E-3</v>
      </c>
      <c r="CN13" s="3">
        <f t="shared" si="61"/>
        <v>0</v>
      </c>
      <c r="CO13" s="3">
        <f t="shared" si="62"/>
        <v>5.6415744000000018E-3</v>
      </c>
      <c r="CP13" s="9">
        <f t="shared" si="63"/>
        <v>100</v>
      </c>
      <c r="CQ13" s="33">
        <f t="shared" si="64"/>
        <v>2.6868501792000008</v>
      </c>
      <c r="CR13" s="3">
        <f t="shared" si="65"/>
        <v>0.149098752</v>
      </c>
      <c r="CS13" s="3">
        <f t="shared" si="66"/>
        <v>2.5377514272000008</v>
      </c>
      <c r="CT13" s="9">
        <f t="shared" si="67"/>
        <v>94.450797697830936</v>
      </c>
      <c r="CU13" s="33">
        <f t="shared" si="68"/>
        <v>0.52386048000000007</v>
      </c>
      <c r="CV13" s="3">
        <f t="shared" si="69"/>
        <v>0.47348928000000007</v>
      </c>
      <c r="CW13" s="3">
        <f t="shared" si="70"/>
        <v>5.0371200000000005E-2</v>
      </c>
      <c r="CX13" s="9">
        <f t="shared" si="71"/>
        <v>9.615384615384615</v>
      </c>
      <c r="CY13" s="33"/>
      <c r="CZ13" s="3"/>
      <c r="DA13" s="3"/>
      <c r="DB13" s="9"/>
      <c r="DC13" s="33"/>
      <c r="DD13" s="3"/>
      <c r="DE13" s="3"/>
      <c r="DF13" s="9"/>
      <c r="DG13" s="33">
        <f>AK13</f>
        <v>0.50371200000000005</v>
      </c>
      <c r="DH13" s="3">
        <f>BR13</f>
        <v>1.4960246400000001</v>
      </c>
      <c r="DI13" s="3">
        <f t="shared" si="78"/>
        <v>-0.99231264000000008</v>
      </c>
      <c r="DJ13" s="9">
        <f t="shared" si="79"/>
        <v>-197</v>
      </c>
      <c r="DK13" s="48"/>
      <c r="DL13" s="48"/>
      <c r="DM13" s="61">
        <v>100</v>
      </c>
      <c r="DN13" s="71">
        <f t="shared" si="80"/>
        <v>123.18092909535453</v>
      </c>
      <c r="DO13" s="2">
        <f t="shared" si="81"/>
        <v>2.4449877750611244</v>
      </c>
      <c r="DP13" s="36">
        <f>DM13/(BU13/DI13)</f>
        <v>-48.166259168704144</v>
      </c>
    </row>
    <row r="14" spans="1:120" x14ac:dyDescent="0.35">
      <c r="A14" s="21" t="s">
        <v>25</v>
      </c>
      <c r="B14" s="36">
        <v>174</v>
      </c>
      <c r="C14" s="61">
        <v>24</v>
      </c>
      <c r="D14" s="9">
        <v>2.0988000000000002</v>
      </c>
      <c r="E14" s="46">
        <f>'Balance UASB'!AL14</f>
        <v>130</v>
      </c>
      <c r="F14" s="42">
        <f t="shared" si="0"/>
        <v>272.84400000000005</v>
      </c>
      <c r="G14" s="40">
        <f t="shared" si="1"/>
        <v>6.5482560000000012</v>
      </c>
      <c r="H14" s="46">
        <f>'Balance UASB'!AO14</f>
        <v>54.1</v>
      </c>
      <c r="I14" s="42">
        <f t="shared" si="2"/>
        <v>113.54508000000001</v>
      </c>
      <c r="J14" s="40">
        <f t="shared" si="3"/>
        <v>2.7250819200000005</v>
      </c>
      <c r="K14" s="46">
        <f>'Balance UASB'!AR14</f>
        <v>47.8</v>
      </c>
      <c r="L14" s="42">
        <f t="shared" si="4"/>
        <v>100.32264000000001</v>
      </c>
      <c r="M14" s="40">
        <f t="shared" si="5"/>
        <v>2.4077433600000004</v>
      </c>
      <c r="N14" s="46">
        <f t="shared" si="6"/>
        <v>6.3000000000000043</v>
      </c>
      <c r="O14" s="42">
        <f t="shared" si="7"/>
        <v>13.22244000000001</v>
      </c>
      <c r="P14" s="40">
        <f t="shared" si="8"/>
        <v>0.31733856000000027</v>
      </c>
      <c r="Q14" s="46">
        <f>'Balance UASB'!AX14</f>
        <v>2.9000000000000001E-2</v>
      </c>
      <c r="R14" s="42">
        <f t="shared" si="9"/>
        <v>6.0865200000000008E-2</v>
      </c>
      <c r="S14" s="40">
        <f t="shared" si="10"/>
        <v>1.4607648000000003E-3</v>
      </c>
      <c r="T14" s="46">
        <f>'Balance UASB'!BA14</f>
        <v>0.112</v>
      </c>
      <c r="U14" s="42">
        <f t="shared" si="11"/>
        <v>0.23506560000000004</v>
      </c>
      <c r="V14" s="40">
        <f t="shared" si="12"/>
        <v>5.6415744000000018E-3</v>
      </c>
      <c r="W14" s="46">
        <f t="shared" si="13"/>
        <v>54.241000000000007</v>
      </c>
      <c r="X14" s="42">
        <f t="shared" si="14"/>
        <v>113.84101080000002</v>
      </c>
      <c r="Y14" s="40">
        <f t="shared" si="15"/>
        <v>2.7321842592000003</v>
      </c>
      <c r="Z14" s="46">
        <f>'Balance UASB'!BG14</f>
        <v>9.9</v>
      </c>
      <c r="AA14" s="42">
        <f t="shared" si="16"/>
        <v>20.778120000000001</v>
      </c>
      <c r="AB14" s="40">
        <f t="shared" si="17"/>
        <v>0.49867488000000004</v>
      </c>
      <c r="AC14" s="46">
        <f>'Balance UASB'!BJ14</f>
        <v>9.8800000000000008</v>
      </c>
      <c r="AD14" s="42">
        <f t="shared" si="18"/>
        <v>20.736144000000003</v>
      </c>
      <c r="AE14" s="40">
        <f t="shared" si="19"/>
        <v>0.49766745600000006</v>
      </c>
      <c r="AF14" s="46">
        <f>'Balance UASB'!BM14</f>
        <v>1.9999999999999574E-2</v>
      </c>
      <c r="AG14" s="42">
        <f t="shared" si="82"/>
        <v>4.1975999999999111E-2</v>
      </c>
      <c r="AH14" s="40">
        <f t="shared" si="20"/>
        <v>1.0074239999999786E-3</v>
      </c>
      <c r="AI14" s="46">
        <f>'Balance UASB'!BP14</f>
        <v>8.64</v>
      </c>
      <c r="AJ14" s="42">
        <f t="shared" si="21"/>
        <v>18.133632000000002</v>
      </c>
      <c r="AK14" s="40">
        <f t="shared" si="22"/>
        <v>0.43520716800000003</v>
      </c>
      <c r="AL14" s="33">
        <v>38.9</v>
      </c>
      <c r="AM14" s="42">
        <f t="shared" si="23"/>
        <v>81.643320000000003</v>
      </c>
      <c r="AN14" s="40">
        <f t="shared" si="24"/>
        <v>1.95943968</v>
      </c>
      <c r="AO14" s="33">
        <v>18.399999999999999</v>
      </c>
      <c r="AP14" s="42">
        <f t="shared" si="25"/>
        <v>38.617919999999998</v>
      </c>
      <c r="AQ14" s="40">
        <f t="shared" si="26"/>
        <v>0.92683008</v>
      </c>
      <c r="AR14" s="33">
        <v>16</v>
      </c>
      <c r="AS14" s="42">
        <f t="shared" si="27"/>
        <v>33.580800000000004</v>
      </c>
      <c r="AT14" s="40">
        <f t="shared" si="28"/>
        <v>0.80593920000000008</v>
      </c>
      <c r="AU14" s="46">
        <f t="shared" si="29"/>
        <v>2.3999999999999986</v>
      </c>
      <c r="AV14" s="42">
        <f t="shared" si="30"/>
        <v>5.0371199999999972</v>
      </c>
      <c r="AW14" s="40">
        <f t="shared" si="31"/>
        <v>0.12089087999999992</v>
      </c>
      <c r="AX14" s="33">
        <v>34.5</v>
      </c>
      <c r="AY14" s="42">
        <f t="shared" si="32"/>
        <v>72.408600000000007</v>
      </c>
      <c r="AZ14" s="40">
        <f t="shared" si="33"/>
        <v>1.7378064000000002</v>
      </c>
      <c r="BA14" s="33">
        <v>3.9</v>
      </c>
      <c r="BB14" s="42">
        <f t="shared" si="34"/>
        <v>8.1853200000000008</v>
      </c>
      <c r="BC14" s="40">
        <f t="shared" si="35"/>
        <v>0.19644768000000001</v>
      </c>
      <c r="BD14" s="46">
        <f t="shared" si="36"/>
        <v>56.8</v>
      </c>
      <c r="BE14" s="42">
        <f t="shared" si="37"/>
        <v>119.21184000000001</v>
      </c>
      <c r="BF14" s="40">
        <f t="shared" si="38"/>
        <v>2.8610841600000003</v>
      </c>
      <c r="BG14" s="33">
        <v>9.84</v>
      </c>
      <c r="BH14" s="42">
        <f t="shared" si="39"/>
        <v>20.652192000000003</v>
      </c>
      <c r="BI14" s="40">
        <f t="shared" si="40"/>
        <v>0.49565260800000011</v>
      </c>
      <c r="BJ14" s="33">
        <v>9.65</v>
      </c>
      <c r="BK14" s="42">
        <f t="shared" si="41"/>
        <v>20.253420000000002</v>
      </c>
      <c r="BL14" s="40">
        <f t="shared" si="42"/>
        <v>0.48608208000000003</v>
      </c>
      <c r="BM14" s="33">
        <f t="shared" si="83"/>
        <v>0.1899999999999995</v>
      </c>
      <c r="BN14" s="42">
        <f t="shared" si="84"/>
        <v>0.39877199999999902</v>
      </c>
      <c r="BO14" s="40">
        <f t="shared" si="43"/>
        <v>9.5705279999999757E-3</v>
      </c>
      <c r="BP14" s="33">
        <v>32.6</v>
      </c>
      <c r="BQ14" s="42">
        <f t="shared" si="44"/>
        <v>68.420880000000011</v>
      </c>
      <c r="BR14" s="40">
        <f t="shared" si="45"/>
        <v>1.6421011200000002</v>
      </c>
      <c r="BS14" s="33">
        <f t="shared" si="46"/>
        <v>6.5482560000000012</v>
      </c>
      <c r="BT14" s="3">
        <f t="shared" si="47"/>
        <v>1.95943968</v>
      </c>
      <c r="BU14" s="3">
        <f t="shared" si="48"/>
        <v>4.5888163200000012</v>
      </c>
      <c r="BV14" s="9">
        <f t="shared" si="49"/>
        <v>70.07692307692308</v>
      </c>
      <c r="BW14" s="33">
        <f t="shared" si="85"/>
        <v>2.7250819200000005</v>
      </c>
      <c r="BX14" s="3">
        <f t="shared" si="86"/>
        <v>0.92683008</v>
      </c>
      <c r="BY14" s="3">
        <f t="shared" si="50"/>
        <v>1.7982518400000005</v>
      </c>
      <c r="BZ14" s="9">
        <f t="shared" si="51"/>
        <v>65.988909426987064</v>
      </c>
      <c r="CA14" s="33">
        <f t="shared" si="87"/>
        <v>2.4077433600000004</v>
      </c>
      <c r="CB14" s="3">
        <f t="shared" si="88"/>
        <v>0.80593920000000008</v>
      </c>
      <c r="CC14" s="3">
        <f t="shared" si="89"/>
        <v>1.6018041600000004</v>
      </c>
      <c r="CD14" s="9">
        <f t="shared" si="90"/>
        <v>66.527196652719667</v>
      </c>
      <c r="CE14" s="33">
        <f t="shared" si="52"/>
        <v>0.31733856000000027</v>
      </c>
      <c r="CF14" s="3">
        <f t="shared" si="53"/>
        <v>0.12089087999999992</v>
      </c>
      <c r="CG14" s="3">
        <f t="shared" si="54"/>
        <v>0.19644768000000035</v>
      </c>
      <c r="CH14" s="9">
        <f t="shared" si="55"/>
        <v>61.904761904761962</v>
      </c>
      <c r="CI14" s="33">
        <f t="shared" si="56"/>
        <v>1.4607648000000003E-3</v>
      </c>
      <c r="CJ14" s="3">
        <f t="shared" si="57"/>
        <v>1.7378064000000002</v>
      </c>
      <c r="CK14" s="3">
        <f t="shared" si="58"/>
        <v>-1.7363456352000002</v>
      </c>
      <c r="CL14" s="9">
        <f t="shared" si="59"/>
        <v>-118865.5172413793</v>
      </c>
      <c r="CM14" s="33">
        <f t="shared" si="60"/>
        <v>5.6415744000000018E-3</v>
      </c>
      <c r="CN14" s="3">
        <f t="shared" si="61"/>
        <v>0.19644768000000001</v>
      </c>
      <c r="CO14" s="3">
        <f t="shared" si="62"/>
        <v>-0.1908061056</v>
      </c>
      <c r="CP14" s="9">
        <f t="shared" si="63"/>
        <v>-3382.1428571428564</v>
      </c>
      <c r="CQ14" s="33">
        <f t="shared" si="64"/>
        <v>2.7321842592000003</v>
      </c>
      <c r="CR14" s="3">
        <f t="shared" si="65"/>
        <v>2.8610841600000003</v>
      </c>
      <c r="CS14" s="3">
        <f t="shared" si="66"/>
        <v>-0.12889990080000002</v>
      </c>
      <c r="CT14" s="9">
        <f t="shared" si="67"/>
        <v>-4.7178333732785172</v>
      </c>
      <c r="CU14" s="33">
        <f t="shared" si="68"/>
        <v>0.49867488000000004</v>
      </c>
      <c r="CV14" s="3">
        <f t="shared" si="69"/>
        <v>0.49565260800000011</v>
      </c>
      <c r="CW14" s="3">
        <f t="shared" si="70"/>
        <v>3.022271999999937E-3</v>
      </c>
      <c r="CX14" s="9">
        <f t="shared" si="71"/>
        <v>0.60606060606059342</v>
      </c>
      <c r="CY14" s="33">
        <f t="shared" si="72"/>
        <v>0.49766745600000006</v>
      </c>
      <c r="CZ14" s="3">
        <f t="shared" si="73"/>
        <v>0.48608208000000003</v>
      </c>
      <c r="DA14" s="3">
        <f t="shared" si="74"/>
        <v>1.1585376000000036E-2</v>
      </c>
      <c r="DB14" s="9">
        <f t="shared" si="75"/>
        <v>2.327935222672072</v>
      </c>
      <c r="DC14" s="33">
        <f t="shared" si="91"/>
        <v>1.0074239999999786E-3</v>
      </c>
      <c r="DD14" s="3">
        <f t="shared" si="92"/>
        <v>9.5705279999999757E-3</v>
      </c>
      <c r="DE14" s="3">
        <f t="shared" si="93"/>
        <v>-8.5631039999999967E-3</v>
      </c>
      <c r="DF14" s="9">
        <f t="shared" si="94"/>
        <v>-850.00000000001774</v>
      </c>
      <c r="DG14" s="33">
        <f>AK14</f>
        <v>0.43520716800000003</v>
      </c>
      <c r="DH14" s="3">
        <f>BR14</f>
        <v>1.6421011200000002</v>
      </c>
      <c r="DI14" s="3">
        <f t="shared" si="78"/>
        <v>-1.2068939520000002</v>
      </c>
      <c r="DJ14" s="9">
        <f t="shared" si="79"/>
        <v>-277.31481481481484</v>
      </c>
      <c r="DK14" s="48"/>
      <c r="DL14" s="48"/>
      <c r="DM14" s="61">
        <v>100</v>
      </c>
      <c r="DN14" s="2">
        <f t="shared" si="80"/>
        <v>-2.809001097694841</v>
      </c>
      <c r="DO14" s="2">
        <f t="shared" si="81"/>
        <v>6.5861690450053495E-2</v>
      </c>
      <c r="DP14" s="36">
        <f>DM14/(BU14/DI14)</f>
        <v>-26.30076838638858</v>
      </c>
    </row>
    <row r="15" spans="1:120" x14ac:dyDescent="0.35">
      <c r="A15" s="21" t="s">
        <v>26</v>
      </c>
      <c r="B15" s="36">
        <v>181</v>
      </c>
      <c r="C15" s="61">
        <v>24</v>
      </c>
      <c r="D15" s="9">
        <v>2.0988000000000002</v>
      </c>
      <c r="E15" s="46">
        <f>'Balance UASB'!AL15</f>
        <v>198</v>
      </c>
      <c r="F15" s="42">
        <f t="shared" si="0"/>
        <v>415.56240000000003</v>
      </c>
      <c r="G15" s="40">
        <f t="shared" si="1"/>
        <v>9.9734976</v>
      </c>
      <c r="H15" s="46">
        <f>'Balance UASB'!AO15</f>
        <v>55.4</v>
      </c>
      <c r="I15" s="42">
        <f t="shared" si="2"/>
        <v>116.27352</v>
      </c>
      <c r="J15" s="40">
        <f t="shared" si="3"/>
        <v>2.79056448</v>
      </c>
      <c r="K15" s="46">
        <f>'Balance UASB'!AR15</f>
        <v>0</v>
      </c>
      <c r="L15" s="42">
        <f t="shared" si="4"/>
        <v>0</v>
      </c>
      <c r="M15" s="40">
        <f t="shared" si="5"/>
        <v>0</v>
      </c>
      <c r="N15" s="46">
        <f t="shared" si="6"/>
        <v>55.4</v>
      </c>
      <c r="O15" s="42">
        <f t="shared" si="7"/>
        <v>116.27352</v>
      </c>
      <c r="P15" s="40">
        <f t="shared" si="8"/>
        <v>2.79056448</v>
      </c>
      <c r="Q15" s="46">
        <f>'Balance UASB'!AX15</f>
        <v>2.9000000000000001E-2</v>
      </c>
      <c r="R15" s="42">
        <f t="shared" si="9"/>
        <v>6.0865200000000008E-2</v>
      </c>
      <c r="S15" s="40">
        <f t="shared" si="10"/>
        <v>1.4607648000000003E-3</v>
      </c>
      <c r="T15" s="46">
        <f>'Balance UASB'!BA15</f>
        <v>0.112</v>
      </c>
      <c r="U15" s="42">
        <f t="shared" si="11"/>
        <v>0.23506560000000004</v>
      </c>
      <c r="V15" s="40">
        <f t="shared" si="12"/>
        <v>5.6415744000000018E-3</v>
      </c>
      <c r="W15" s="46">
        <f t="shared" si="13"/>
        <v>55.541000000000004</v>
      </c>
      <c r="X15" s="42">
        <f t="shared" si="14"/>
        <v>116.56945080000003</v>
      </c>
      <c r="Y15" s="40">
        <f t="shared" si="15"/>
        <v>2.7976668192000007</v>
      </c>
      <c r="Z15" s="46">
        <f>'Balance UASB'!BG15</f>
        <v>10.6</v>
      </c>
      <c r="AA15" s="42">
        <f t="shared" si="16"/>
        <v>22.24728</v>
      </c>
      <c r="AB15" s="40">
        <f t="shared" si="17"/>
        <v>0.53393471999999997</v>
      </c>
      <c r="AC15" s="46">
        <f>'Balance UASB'!BJ15</f>
        <v>11.1</v>
      </c>
      <c r="AD15" s="42">
        <f t="shared" si="18"/>
        <v>23.296680000000002</v>
      </c>
      <c r="AE15" s="40">
        <f t="shared" si="19"/>
        <v>0.55912032</v>
      </c>
      <c r="AF15" s="46">
        <f>'Balance UASB'!BM15</f>
        <v>-0.5</v>
      </c>
      <c r="AG15" s="42">
        <f t="shared" si="82"/>
        <v>-1.0494000000000001</v>
      </c>
      <c r="AH15" s="40">
        <f t="shared" si="20"/>
        <v>-2.5185600000000002E-2</v>
      </c>
      <c r="AI15" s="46">
        <f>'Balance UASB'!BP15</f>
        <v>5.77</v>
      </c>
      <c r="AJ15" s="42">
        <f t="shared" si="21"/>
        <v>12.110076000000001</v>
      </c>
      <c r="AK15" s="40">
        <f t="shared" si="22"/>
        <v>0.29064182400000005</v>
      </c>
      <c r="AL15" s="33">
        <v>36.700000000000003</v>
      </c>
      <c r="AM15" s="42">
        <f t="shared" si="23"/>
        <v>77.025960000000012</v>
      </c>
      <c r="AN15" s="40">
        <f t="shared" si="24"/>
        <v>1.8486230400000003</v>
      </c>
      <c r="AO15" s="33">
        <v>18.100000000000001</v>
      </c>
      <c r="AP15" s="42">
        <f t="shared" si="25"/>
        <v>37.98828000000001</v>
      </c>
      <c r="AQ15" s="40">
        <f t="shared" si="26"/>
        <v>0.91171872000000032</v>
      </c>
      <c r="AR15" s="33">
        <v>1.0900000000000001</v>
      </c>
      <c r="AS15" s="42">
        <f t="shared" si="27"/>
        <v>2.2876920000000003</v>
      </c>
      <c r="AT15" s="40">
        <f t="shared" si="28"/>
        <v>5.4904608000000008E-2</v>
      </c>
      <c r="AU15" s="46">
        <f t="shared" si="29"/>
        <v>17.010000000000002</v>
      </c>
      <c r="AV15" s="42">
        <f t="shared" si="30"/>
        <v>35.70058800000001</v>
      </c>
      <c r="AW15" s="40">
        <f t="shared" si="31"/>
        <v>0.85681411200000024</v>
      </c>
      <c r="AX15" s="33">
        <v>10.4</v>
      </c>
      <c r="AY15" s="42">
        <f t="shared" si="32"/>
        <v>21.827520000000003</v>
      </c>
      <c r="AZ15" s="40">
        <f t="shared" si="33"/>
        <v>0.52386048000000007</v>
      </c>
      <c r="BA15" s="33">
        <v>12.8</v>
      </c>
      <c r="BB15" s="42">
        <f t="shared" si="34"/>
        <v>26.864640000000005</v>
      </c>
      <c r="BC15" s="40">
        <f t="shared" si="35"/>
        <v>0.64475136000000011</v>
      </c>
      <c r="BD15" s="46">
        <f t="shared" si="36"/>
        <v>41.3</v>
      </c>
      <c r="BE15" s="42">
        <f t="shared" si="37"/>
        <v>86.680440000000004</v>
      </c>
      <c r="BF15" s="40">
        <f t="shared" si="38"/>
        <v>2.0803305600000002</v>
      </c>
      <c r="BG15" s="33">
        <v>10.1</v>
      </c>
      <c r="BH15" s="42">
        <f t="shared" si="39"/>
        <v>21.197880000000001</v>
      </c>
      <c r="BI15" s="40">
        <f t="shared" si="40"/>
        <v>0.50874912000000005</v>
      </c>
      <c r="BJ15" s="33">
        <v>10.199999999999999</v>
      </c>
      <c r="BK15" s="42">
        <f t="shared" si="41"/>
        <v>21.40776</v>
      </c>
      <c r="BL15" s="40">
        <f t="shared" si="42"/>
        <v>0.51378624000000006</v>
      </c>
      <c r="BM15" s="33">
        <f t="shared" si="83"/>
        <v>-9.9999999999999645E-2</v>
      </c>
      <c r="BN15" s="42">
        <f t="shared" si="84"/>
        <v>-0.20987999999999929</v>
      </c>
      <c r="BO15" s="40">
        <f t="shared" si="43"/>
        <v>-5.0371199999999826E-3</v>
      </c>
      <c r="BP15" s="33">
        <v>30.4</v>
      </c>
      <c r="BQ15" s="42">
        <f t="shared" si="44"/>
        <v>63.803520000000006</v>
      </c>
      <c r="BR15" s="40">
        <f t="shared" si="45"/>
        <v>1.5312844800000003</v>
      </c>
      <c r="BS15" s="33">
        <f t="shared" si="46"/>
        <v>9.9734976</v>
      </c>
      <c r="BT15" s="3">
        <f t="shared" si="47"/>
        <v>1.8486230400000003</v>
      </c>
      <c r="BU15" s="3">
        <f t="shared" si="48"/>
        <v>8.1248745600000003</v>
      </c>
      <c r="BV15" s="9">
        <f t="shared" si="49"/>
        <v>81.464646464646478</v>
      </c>
      <c r="BW15" s="33">
        <f t="shared" si="85"/>
        <v>2.79056448</v>
      </c>
      <c r="BX15" s="3">
        <f t="shared" si="86"/>
        <v>0.91171872000000032</v>
      </c>
      <c r="BY15" s="3">
        <f t="shared" si="50"/>
        <v>1.8788457599999997</v>
      </c>
      <c r="BZ15" s="9">
        <f t="shared" si="51"/>
        <v>67.328519855595658</v>
      </c>
      <c r="CA15" s="33"/>
      <c r="CB15" s="3"/>
      <c r="CC15" s="3"/>
      <c r="CD15" s="9"/>
      <c r="CE15" s="33">
        <f t="shared" si="52"/>
        <v>2.79056448</v>
      </c>
      <c r="CF15" s="3">
        <f t="shared" si="53"/>
        <v>0.85681411200000024</v>
      </c>
      <c r="CG15" s="3">
        <f t="shared" si="54"/>
        <v>1.9337503679999997</v>
      </c>
      <c r="CH15" s="9">
        <f t="shared" si="55"/>
        <v>69.296028880866416</v>
      </c>
      <c r="CI15" s="33">
        <f t="shared" si="56"/>
        <v>1.4607648000000003E-3</v>
      </c>
      <c r="CJ15" s="3">
        <f t="shared" si="57"/>
        <v>0.52386048000000007</v>
      </c>
      <c r="CK15" s="3">
        <f t="shared" si="58"/>
        <v>-0.52239971520000006</v>
      </c>
      <c r="CL15" s="9">
        <f t="shared" si="59"/>
        <v>-35762.068965517239</v>
      </c>
      <c r="CM15" s="33">
        <f t="shared" si="60"/>
        <v>5.6415744000000018E-3</v>
      </c>
      <c r="CN15" s="3">
        <f t="shared" si="61"/>
        <v>0.64475136000000011</v>
      </c>
      <c r="CO15" s="3">
        <f t="shared" si="62"/>
        <v>-0.63910978560000009</v>
      </c>
      <c r="CP15" s="9">
        <f t="shared" si="63"/>
        <v>-11328.571428571426</v>
      </c>
      <c r="CQ15" s="33">
        <f t="shared" si="64"/>
        <v>2.7976668192000007</v>
      </c>
      <c r="CR15" s="3">
        <f t="shared" si="65"/>
        <v>2.0803305600000002</v>
      </c>
      <c r="CS15" s="3">
        <f t="shared" si="66"/>
        <v>0.71733625920000055</v>
      </c>
      <c r="CT15" s="9">
        <f t="shared" si="67"/>
        <v>25.640517815667717</v>
      </c>
      <c r="CU15" s="33">
        <f t="shared" si="68"/>
        <v>0.53393471999999997</v>
      </c>
      <c r="CV15" s="3">
        <f t="shared" si="69"/>
        <v>0.50874912000000005</v>
      </c>
      <c r="CW15" s="3">
        <f t="shared" si="70"/>
        <v>2.5185599999999919E-2</v>
      </c>
      <c r="CX15" s="9">
        <f t="shared" si="71"/>
        <v>4.7169811320754569</v>
      </c>
      <c r="CY15" s="33">
        <f t="shared" si="72"/>
        <v>0.55912032</v>
      </c>
      <c r="CZ15" s="3">
        <f t="shared" si="73"/>
        <v>0.51378624000000006</v>
      </c>
      <c r="DA15" s="3">
        <f t="shared" si="74"/>
        <v>4.5334079999999943E-2</v>
      </c>
      <c r="DB15" s="9">
        <f t="shared" si="75"/>
        <v>8.1081081081080981</v>
      </c>
      <c r="DC15" s="33">
        <f t="shared" si="91"/>
        <v>-2.5185600000000002E-2</v>
      </c>
      <c r="DD15" s="3">
        <f t="shared" si="92"/>
        <v>-5.0371199999999826E-3</v>
      </c>
      <c r="DE15" s="3">
        <f t="shared" si="93"/>
        <v>-2.0148480000000021E-2</v>
      </c>
      <c r="DF15" s="9">
        <f t="shared" si="94"/>
        <v>80.000000000000071</v>
      </c>
      <c r="DG15" s="33">
        <f>AK15</f>
        <v>0.29064182400000005</v>
      </c>
      <c r="DH15" s="3">
        <f>BR15</f>
        <v>1.5312844800000003</v>
      </c>
      <c r="DI15" s="3">
        <f t="shared" si="78"/>
        <v>-1.2406426560000003</v>
      </c>
      <c r="DJ15" s="9">
        <f t="shared" si="79"/>
        <v>-426.8630849220105</v>
      </c>
      <c r="DK15" s="48"/>
      <c r="DL15" s="48"/>
      <c r="DM15" s="61">
        <v>100</v>
      </c>
      <c r="DN15" s="2">
        <f t="shared" si="80"/>
        <v>8.8288902665840112</v>
      </c>
      <c r="DO15" s="2">
        <f t="shared" si="81"/>
        <v>0.30998140111593203</v>
      </c>
      <c r="DP15" s="36">
        <f>DM15/(BU15/DI15)</f>
        <v>-15.269683818970865</v>
      </c>
    </row>
    <row r="16" spans="1:120" x14ac:dyDescent="0.35">
      <c r="A16" s="21" t="s">
        <v>27</v>
      </c>
      <c r="B16" s="36">
        <v>188</v>
      </c>
      <c r="C16" s="61">
        <v>24</v>
      </c>
      <c r="D16" s="9">
        <v>2.0988000000000002</v>
      </c>
      <c r="E16" s="46">
        <f>'Balance UASB'!AL16</f>
        <v>183</v>
      </c>
      <c r="F16" s="42">
        <f t="shared" si="0"/>
        <v>384.08040000000005</v>
      </c>
      <c r="G16" s="40">
        <f t="shared" si="1"/>
        <v>9.2179296000000015</v>
      </c>
      <c r="H16" s="46">
        <f>'Balance UASB'!AO16</f>
        <v>48.2</v>
      </c>
      <c r="I16" s="42">
        <f t="shared" si="2"/>
        <v>101.16216000000001</v>
      </c>
      <c r="J16" s="40">
        <f t="shared" si="3"/>
        <v>2.42789184</v>
      </c>
      <c r="K16" s="46">
        <f>'Balance UASB'!AR16</f>
        <v>37.299999999999997</v>
      </c>
      <c r="L16" s="42">
        <f t="shared" si="4"/>
        <v>78.285240000000002</v>
      </c>
      <c r="M16" s="40">
        <f t="shared" si="5"/>
        <v>1.8788457600000001</v>
      </c>
      <c r="N16" s="46">
        <f t="shared" si="6"/>
        <v>10.900000000000006</v>
      </c>
      <c r="O16" s="42">
        <f t="shared" si="7"/>
        <v>22.876920000000013</v>
      </c>
      <c r="P16" s="40">
        <f t="shared" si="8"/>
        <v>0.54904608000000032</v>
      </c>
      <c r="Q16" s="46">
        <f>'Balance UASB'!AX16</f>
        <v>2.9000000000000001E-2</v>
      </c>
      <c r="R16" s="42">
        <f t="shared" si="9"/>
        <v>6.0865200000000008E-2</v>
      </c>
      <c r="S16" s="40">
        <f t="shared" si="10"/>
        <v>1.4607648000000003E-3</v>
      </c>
      <c r="T16" s="46">
        <f>'Balance UASB'!BA16</f>
        <v>0.112</v>
      </c>
      <c r="U16" s="42">
        <f t="shared" si="11"/>
        <v>0.23506560000000004</v>
      </c>
      <c r="V16" s="40">
        <f t="shared" si="12"/>
        <v>5.6415744000000018E-3</v>
      </c>
      <c r="W16" s="46">
        <f t="shared" si="13"/>
        <v>48.341000000000008</v>
      </c>
      <c r="X16" s="42">
        <f t="shared" si="14"/>
        <v>101.45809080000002</v>
      </c>
      <c r="Y16" s="40">
        <f t="shared" si="15"/>
        <v>2.4349941792000003</v>
      </c>
      <c r="Z16" s="46">
        <f>'Balance UASB'!BG16</f>
        <v>9.08</v>
      </c>
      <c r="AA16" s="42">
        <f t="shared" si="16"/>
        <v>19.057104000000002</v>
      </c>
      <c r="AB16" s="40">
        <f t="shared" si="17"/>
        <v>0.45737049600000007</v>
      </c>
      <c r="AC16" s="46">
        <f>'Balance UASB'!BJ16</f>
        <v>9.02</v>
      </c>
      <c r="AD16" s="42">
        <f t="shared" si="18"/>
        <v>18.931176000000001</v>
      </c>
      <c r="AE16" s="40">
        <f t="shared" si="19"/>
        <v>0.45434822400000002</v>
      </c>
      <c r="AF16" s="46">
        <f>'Balance UASB'!BM16</f>
        <v>6.0000000000000497E-2</v>
      </c>
      <c r="AG16" s="42">
        <f t="shared" si="82"/>
        <v>0.12592800000000107</v>
      </c>
      <c r="AH16" s="40">
        <f t="shared" si="20"/>
        <v>3.0222720000000259E-3</v>
      </c>
      <c r="AI16" s="46">
        <f>'Balance UASB'!BP16</f>
        <v>0</v>
      </c>
      <c r="AJ16" s="42">
        <f t="shared" si="21"/>
        <v>0</v>
      </c>
      <c r="AK16" s="40">
        <f t="shared" si="22"/>
        <v>0</v>
      </c>
      <c r="AL16" s="33">
        <v>26.9</v>
      </c>
      <c r="AM16" s="42">
        <f t="shared" si="23"/>
        <v>56.457720000000002</v>
      </c>
      <c r="AN16" s="40">
        <f t="shared" si="24"/>
        <v>1.3549852800000002</v>
      </c>
      <c r="AO16" s="33">
        <v>4.5599999999999996</v>
      </c>
      <c r="AP16" s="42">
        <f t="shared" si="25"/>
        <v>9.5705279999999995</v>
      </c>
      <c r="AQ16" s="40">
        <f t="shared" si="26"/>
        <v>0.22969267199999999</v>
      </c>
      <c r="AR16" s="33">
        <v>1.18</v>
      </c>
      <c r="AS16" s="42">
        <f t="shared" si="27"/>
        <v>2.4765840000000003</v>
      </c>
      <c r="AT16" s="40">
        <f t="shared" si="28"/>
        <v>5.9438016000000003E-2</v>
      </c>
      <c r="AU16" s="46">
        <f t="shared" si="29"/>
        <v>3.38</v>
      </c>
      <c r="AV16" s="42">
        <f t="shared" si="30"/>
        <v>7.0939440000000005</v>
      </c>
      <c r="AW16" s="40">
        <f t="shared" si="31"/>
        <v>0.170254656</v>
      </c>
      <c r="AX16" s="33">
        <v>4.5</v>
      </c>
      <c r="AY16" s="42">
        <f t="shared" si="32"/>
        <v>9.4446000000000012</v>
      </c>
      <c r="AZ16" s="40">
        <f t="shared" si="33"/>
        <v>0.22667040000000002</v>
      </c>
      <c r="BA16" s="33">
        <v>50.6</v>
      </c>
      <c r="BB16" s="42">
        <f t="shared" si="34"/>
        <v>106.19928000000002</v>
      </c>
      <c r="BC16" s="40">
        <f t="shared" si="35"/>
        <v>2.5487827200000002</v>
      </c>
      <c r="BD16" s="46">
        <f t="shared" si="36"/>
        <v>59.66</v>
      </c>
      <c r="BE16" s="42">
        <f t="shared" si="37"/>
        <v>125.21440800000001</v>
      </c>
      <c r="BF16" s="40">
        <f t="shared" si="38"/>
        <v>3.0051457920000004</v>
      </c>
      <c r="BG16" s="33">
        <v>11.2</v>
      </c>
      <c r="BH16" s="42">
        <f t="shared" si="39"/>
        <v>23.50656</v>
      </c>
      <c r="BI16" s="40">
        <f t="shared" si="40"/>
        <v>0.5641574399999999</v>
      </c>
      <c r="BJ16" s="33">
        <v>10.8</v>
      </c>
      <c r="BK16" s="42">
        <f t="shared" si="41"/>
        <v>22.667040000000004</v>
      </c>
      <c r="BL16" s="40">
        <f t="shared" si="42"/>
        <v>0.5440089600000001</v>
      </c>
      <c r="BM16" s="33">
        <f t="shared" si="83"/>
        <v>0.39999999999999858</v>
      </c>
      <c r="BN16" s="42">
        <f t="shared" si="84"/>
        <v>0.83951999999999716</v>
      </c>
      <c r="BO16" s="40">
        <f t="shared" ref="BO16:BO20" si="95">(BN16*24)/1000</f>
        <v>2.014847999999993E-2</v>
      </c>
      <c r="BP16" s="33"/>
      <c r="BQ16" s="42"/>
      <c r="BR16" s="40"/>
      <c r="BS16" s="33">
        <f t="shared" si="46"/>
        <v>9.2179296000000015</v>
      </c>
      <c r="BT16" s="3">
        <f t="shared" si="47"/>
        <v>1.3549852800000002</v>
      </c>
      <c r="BU16" s="3">
        <f t="shared" si="48"/>
        <v>7.8629443200000013</v>
      </c>
      <c r="BV16" s="9">
        <f t="shared" si="49"/>
        <v>85.300546448087431</v>
      </c>
      <c r="BW16" s="33">
        <f t="shared" si="85"/>
        <v>2.42789184</v>
      </c>
      <c r="BX16" s="3">
        <f t="shared" si="86"/>
        <v>0.22969267199999999</v>
      </c>
      <c r="BY16" s="3">
        <f t="shared" si="50"/>
        <v>2.1981991679999999</v>
      </c>
      <c r="BZ16" s="9">
        <f t="shared" si="51"/>
        <v>90.539419087136935</v>
      </c>
      <c r="CA16" s="33">
        <f t="shared" si="87"/>
        <v>1.8788457600000001</v>
      </c>
      <c r="CB16" s="3">
        <f t="shared" si="88"/>
        <v>5.9438016000000003E-2</v>
      </c>
      <c r="CC16" s="3">
        <f t="shared" si="89"/>
        <v>1.819407744</v>
      </c>
      <c r="CD16" s="9">
        <f t="shared" si="90"/>
        <v>96.836461126005361</v>
      </c>
      <c r="CE16" s="33">
        <f t="shared" si="52"/>
        <v>0.54904608000000032</v>
      </c>
      <c r="CF16" s="3">
        <f t="shared" si="53"/>
        <v>0.170254656</v>
      </c>
      <c r="CG16" s="3">
        <f t="shared" si="54"/>
        <v>0.37879142400000032</v>
      </c>
      <c r="CH16" s="9">
        <f t="shared" si="55"/>
        <v>68.990825688073414</v>
      </c>
      <c r="CI16" s="33">
        <f t="shared" si="56"/>
        <v>1.4607648000000003E-3</v>
      </c>
      <c r="CJ16" s="3">
        <f t="shared" si="57"/>
        <v>0.22667040000000002</v>
      </c>
      <c r="CK16" s="3">
        <f t="shared" si="58"/>
        <v>-0.22520963520000001</v>
      </c>
      <c r="CL16" s="9">
        <f t="shared" si="59"/>
        <v>-15417.241379310342</v>
      </c>
      <c r="CM16" s="33">
        <f t="shared" si="60"/>
        <v>5.6415744000000018E-3</v>
      </c>
      <c r="CN16" s="3">
        <f t="shared" si="61"/>
        <v>2.5487827200000002</v>
      </c>
      <c r="CO16" s="3">
        <f t="shared" si="62"/>
        <v>-2.5431411456000004</v>
      </c>
      <c r="CP16" s="9">
        <f t="shared" si="63"/>
        <v>-45078.57142857142</v>
      </c>
      <c r="CQ16" s="33">
        <f t="shared" si="64"/>
        <v>2.4349941792000003</v>
      </c>
      <c r="CR16" s="3">
        <f t="shared" si="65"/>
        <v>3.0051457920000004</v>
      </c>
      <c r="CS16" s="3">
        <f t="shared" si="66"/>
        <v>-0.57015161280000015</v>
      </c>
      <c r="CT16" s="9">
        <f t="shared" si="67"/>
        <v>-23.414906601021908</v>
      </c>
      <c r="CU16" s="33">
        <f t="shared" si="68"/>
        <v>0.45737049600000007</v>
      </c>
      <c r="CV16" s="3">
        <f t="shared" si="69"/>
        <v>0.5641574399999999</v>
      </c>
      <c r="CW16" s="3">
        <f t="shared" si="70"/>
        <v>-0.10678694399999983</v>
      </c>
      <c r="CX16" s="9">
        <f t="shared" si="71"/>
        <v>-23.348017621145335</v>
      </c>
      <c r="CY16" s="33">
        <f t="shared" si="72"/>
        <v>0.45434822400000002</v>
      </c>
      <c r="CZ16" s="3">
        <f t="shared" si="73"/>
        <v>0.5440089600000001</v>
      </c>
      <c r="DA16" s="3">
        <f t="shared" si="74"/>
        <v>-8.9660736000000074E-2</v>
      </c>
      <c r="DB16" s="9">
        <f t="shared" si="75"/>
        <v>-19.733924611973407</v>
      </c>
      <c r="DC16" s="33">
        <f t="shared" si="91"/>
        <v>3.0222720000000259E-3</v>
      </c>
      <c r="DD16" s="3">
        <f t="shared" si="92"/>
        <v>2.014847999999993E-2</v>
      </c>
      <c r="DE16" s="3">
        <f t="shared" si="93"/>
        <v>-1.7126207999999903E-2</v>
      </c>
      <c r="DF16" s="9">
        <f t="shared" si="94"/>
        <v>-566.66666666665856</v>
      </c>
      <c r="DG16" s="33"/>
      <c r="DH16" s="3"/>
      <c r="DI16" s="3"/>
      <c r="DJ16" s="9"/>
      <c r="DK16" s="48"/>
      <c r="DL16" s="48"/>
      <c r="DM16" s="61">
        <v>100</v>
      </c>
      <c r="DN16" s="2">
        <f t="shared" si="80"/>
        <v>-7.2511210762331846</v>
      </c>
      <c r="DO16" s="2">
        <f t="shared" si="81"/>
        <v>-1.358103779628441</v>
      </c>
      <c r="DP16" s="36"/>
    </row>
    <row r="17" spans="1:120" x14ac:dyDescent="0.35">
      <c r="A17" s="21" t="s">
        <v>28</v>
      </c>
      <c r="B17" s="36">
        <v>202</v>
      </c>
      <c r="C17" s="61">
        <v>24</v>
      </c>
      <c r="D17" s="9">
        <v>2.0988000000000002</v>
      </c>
      <c r="E17" s="46">
        <f>'Balance UASB'!AL17</f>
        <v>120</v>
      </c>
      <c r="F17" s="42">
        <f t="shared" si="0"/>
        <v>251.85600000000002</v>
      </c>
      <c r="G17" s="40">
        <f t="shared" si="1"/>
        <v>6.044544000000001</v>
      </c>
      <c r="H17" s="46">
        <f>'Balance UASB'!AO17</f>
        <v>58.8</v>
      </c>
      <c r="I17" s="42">
        <f t="shared" si="2"/>
        <v>123.40944</v>
      </c>
      <c r="J17" s="40">
        <f t="shared" si="3"/>
        <v>2.96182656</v>
      </c>
      <c r="K17" s="46">
        <f>'Balance UASB'!AR17</f>
        <v>49.6</v>
      </c>
      <c r="L17" s="42">
        <f t="shared" si="4"/>
        <v>104.10048000000002</v>
      </c>
      <c r="M17" s="40">
        <f t="shared" si="5"/>
        <v>2.4984115200000008</v>
      </c>
      <c r="N17" s="46">
        <f t="shared" si="6"/>
        <v>9.1999999999999957</v>
      </c>
      <c r="O17" s="42">
        <f t="shared" si="7"/>
        <v>19.308959999999992</v>
      </c>
      <c r="P17" s="40">
        <f t="shared" si="8"/>
        <v>0.46341503999999978</v>
      </c>
      <c r="Q17" s="46">
        <f>'Balance UASB'!AX17</f>
        <v>2.9000000000000001E-2</v>
      </c>
      <c r="R17" s="42">
        <f t="shared" si="9"/>
        <v>6.0865200000000008E-2</v>
      </c>
      <c r="S17" s="40">
        <f t="shared" si="10"/>
        <v>1.4607648000000003E-3</v>
      </c>
      <c r="T17" s="46">
        <f>'Balance UASB'!BA17</f>
        <v>0.112</v>
      </c>
      <c r="U17" s="42">
        <f t="shared" si="11"/>
        <v>0.23506560000000004</v>
      </c>
      <c r="V17" s="40">
        <f t="shared" si="12"/>
        <v>5.6415744000000018E-3</v>
      </c>
      <c r="W17" s="46">
        <f t="shared" si="13"/>
        <v>58.941000000000003</v>
      </c>
      <c r="X17" s="42">
        <f t="shared" si="14"/>
        <v>123.70537080000001</v>
      </c>
      <c r="Y17" s="40">
        <f t="shared" si="15"/>
        <v>2.9689288992000002</v>
      </c>
      <c r="Z17" s="46">
        <f>'Balance UASB'!BG17</f>
        <v>10.3</v>
      </c>
      <c r="AA17" s="42">
        <f t="shared" si="16"/>
        <v>21.617640000000005</v>
      </c>
      <c r="AB17" s="40">
        <f t="shared" si="17"/>
        <v>0.51882336000000007</v>
      </c>
      <c r="AC17" s="46">
        <v>7.88</v>
      </c>
      <c r="AD17" s="42">
        <f t="shared" si="18"/>
        <v>16.538544000000002</v>
      </c>
      <c r="AE17" s="40">
        <f t="shared" si="19"/>
        <v>0.39692505600000005</v>
      </c>
      <c r="AF17" s="46">
        <f>'Balance UASB'!BM17</f>
        <v>2.6400000000000006</v>
      </c>
      <c r="AG17" s="42">
        <f t="shared" si="82"/>
        <v>5.5408320000000018</v>
      </c>
      <c r="AH17" s="40">
        <f t="shared" si="20"/>
        <v>0.13297996800000003</v>
      </c>
      <c r="AI17" s="46">
        <f>'Balance UASB'!BP17</f>
        <v>0</v>
      </c>
      <c r="AJ17" s="42">
        <f t="shared" si="21"/>
        <v>0</v>
      </c>
      <c r="AK17" s="40">
        <f t="shared" si="22"/>
        <v>0</v>
      </c>
      <c r="AL17" s="33">
        <v>24.5</v>
      </c>
      <c r="AM17" s="42">
        <f t="shared" si="23"/>
        <v>51.420600000000007</v>
      </c>
      <c r="AN17" s="40">
        <f t="shared" si="24"/>
        <v>1.2340944000000003</v>
      </c>
      <c r="AO17" s="33">
        <v>4.54</v>
      </c>
      <c r="AP17" s="42">
        <f t="shared" si="25"/>
        <v>9.5285520000000012</v>
      </c>
      <c r="AQ17" s="40">
        <f t="shared" si="26"/>
        <v>0.22868524800000004</v>
      </c>
      <c r="AR17" s="33">
        <v>0.99</v>
      </c>
      <c r="AS17" s="42">
        <f t="shared" si="27"/>
        <v>2.0778120000000002</v>
      </c>
      <c r="AT17" s="40">
        <f t="shared" si="28"/>
        <v>4.9867488000000008E-2</v>
      </c>
      <c r="AU17" s="46">
        <f t="shared" si="29"/>
        <v>3.55</v>
      </c>
      <c r="AV17" s="42">
        <f t="shared" si="30"/>
        <v>7.4507400000000006</v>
      </c>
      <c r="AW17" s="40">
        <f t="shared" si="31"/>
        <v>0.17881776000000002</v>
      </c>
      <c r="AX17" s="33">
        <v>2</v>
      </c>
      <c r="AY17" s="42">
        <f t="shared" si="32"/>
        <v>4.1976000000000004</v>
      </c>
      <c r="AZ17" s="40">
        <f t="shared" si="33"/>
        <v>0.10074240000000001</v>
      </c>
      <c r="BA17" s="33">
        <v>47.5</v>
      </c>
      <c r="BB17" s="42">
        <f t="shared" si="34"/>
        <v>99.693000000000012</v>
      </c>
      <c r="BC17" s="40">
        <f t="shared" si="35"/>
        <v>2.3926320000000003</v>
      </c>
      <c r="BD17" s="46">
        <f t="shared" si="36"/>
        <v>54.04</v>
      </c>
      <c r="BE17" s="42">
        <f t="shared" si="37"/>
        <v>113.41915200000001</v>
      </c>
      <c r="BF17" s="40">
        <f t="shared" si="38"/>
        <v>2.7220596480000006</v>
      </c>
      <c r="BG17" s="33">
        <v>10.4</v>
      </c>
      <c r="BH17" s="42">
        <f t="shared" si="39"/>
        <v>21.827520000000003</v>
      </c>
      <c r="BI17" s="40">
        <f t="shared" si="40"/>
        <v>0.52386048000000007</v>
      </c>
      <c r="BJ17" s="33">
        <v>10.199999999999999</v>
      </c>
      <c r="BK17" s="42">
        <f t="shared" si="41"/>
        <v>21.40776</v>
      </c>
      <c r="BL17" s="40">
        <f t="shared" si="42"/>
        <v>0.51378624000000006</v>
      </c>
      <c r="BM17" s="33">
        <f t="shared" si="83"/>
        <v>0.20000000000000107</v>
      </c>
      <c r="BN17" s="42">
        <f t="shared" si="84"/>
        <v>0.4197600000000023</v>
      </c>
      <c r="BO17" s="40">
        <f t="shared" si="95"/>
        <v>1.0074240000000055E-2</v>
      </c>
      <c r="BP17" s="33"/>
      <c r="BQ17" s="42"/>
      <c r="BR17" s="40"/>
      <c r="BS17" s="33">
        <f t="shared" si="46"/>
        <v>6.044544000000001</v>
      </c>
      <c r="BT17" s="3">
        <f t="shared" si="47"/>
        <v>1.2340944000000003</v>
      </c>
      <c r="BU17" s="3">
        <f t="shared" si="48"/>
        <v>4.810449600000001</v>
      </c>
      <c r="BV17" s="9">
        <f t="shared" si="49"/>
        <v>79.583333333333343</v>
      </c>
      <c r="BW17" s="33">
        <f t="shared" si="85"/>
        <v>2.96182656</v>
      </c>
      <c r="BX17" s="3">
        <f t="shared" si="86"/>
        <v>0.22868524800000004</v>
      </c>
      <c r="BY17" s="3">
        <f t="shared" si="50"/>
        <v>2.7331413119999999</v>
      </c>
      <c r="BZ17" s="9">
        <f t="shared" si="51"/>
        <v>92.278911564625844</v>
      </c>
      <c r="CA17" s="33">
        <f t="shared" si="87"/>
        <v>2.4984115200000008</v>
      </c>
      <c r="CB17" s="3">
        <f t="shared" si="88"/>
        <v>4.9867488000000008E-2</v>
      </c>
      <c r="CC17" s="3">
        <f t="shared" si="89"/>
        <v>2.4485440320000009</v>
      </c>
      <c r="CD17" s="9">
        <f t="shared" si="90"/>
        <v>98.004032258064527</v>
      </c>
      <c r="CE17" s="33">
        <f t="shared" si="52"/>
        <v>0.46341503999999978</v>
      </c>
      <c r="CF17" s="3">
        <f t="shared" si="53"/>
        <v>0.17881776000000002</v>
      </c>
      <c r="CG17" s="3">
        <f t="shared" si="54"/>
        <v>0.28459727999999973</v>
      </c>
      <c r="CH17" s="9">
        <f t="shared" si="55"/>
        <v>61.413043478260846</v>
      </c>
      <c r="CI17" s="33">
        <f t="shared" si="56"/>
        <v>1.4607648000000003E-3</v>
      </c>
      <c r="CJ17" s="3">
        <f t="shared" si="57"/>
        <v>0.10074240000000001</v>
      </c>
      <c r="CK17" s="3">
        <f t="shared" si="58"/>
        <v>-9.928163520000001E-2</v>
      </c>
      <c r="CL17" s="9">
        <f t="shared" si="59"/>
        <v>-6796.5517241379303</v>
      </c>
      <c r="CM17" s="33">
        <f t="shared" si="60"/>
        <v>5.6415744000000018E-3</v>
      </c>
      <c r="CN17" s="3">
        <f t="shared" si="61"/>
        <v>2.3926320000000003</v>
      </c>
      <c r="CO17" s="3">
        <f t="shared" si="62"/>
        <v>-2.3869904256000005</v>
      </c>
      <c r="CP17" s="9">
        <f t="shared" si="63"/>
        <v>-42310.714285714283</v>
      </c>
      <c r="CQ17" s="33">
        <f t="shared" si="64"/>
        <v>2.9689288992000002</v>
      </c>
      <c r="CR17" s="3">
        <f t="shared" si="65"/>
        <v>2.7220596480000006</v>
      </c>
      <c r="CS17" s="3">
        <f t="shared" si="66"/>
        <v>0.2468692511999997</v>
      </c>
      <c r="CT17" s="9">
        <f t="shared" si="67"/>
        <v>8.3150947557727104</v>
      </c>
      <c r="CU17" s="33">
        <f t="shared" si="68"/>
        <v>0.51882336000000007</v>
      </c>
      <c r="CV17" s="3">
        <f t="shared" si="69"/>
        <v>0.52386048000000007</v>
      </c>
      <c r="CW17" s="3">
        <f t="shared" si="70"/>
        <v>-5.037120000000006E-3</v>
      </c>
      <c r="CX17" s="9">
        <f t="shared" si="71"/>
        <v>-0.97087378640776789</v>
      </c>
      <c r="CY17" s="33">
        <f t="shared" ref="CY17:CY20" si="96">AE17</f>
        <v>0.39692505600000005</v>
      </c>
      <c r="CZ17" s="3">
        <f t="shared" ref="CZ17:CZ20" si="97">BL17</f>
        <v>0.51378624000000006</v>
      </c>
      <c r="DA17" s="3">
        <f t="shared" ref="DA17:DA20" si="98">CY17-CZ17</f>
        <v>-0.11686118400000001</v>
      </c>
      <c r="DB17" s="9">
        <f t="shared" ref="DB17:DB20" si="99">(DA17/CY17)*100</f>
        <v>-29.441624365482234</v>
      </c>
      <c r="DC17" s="33">
        <f t="shared" si="91"/>
        <v>0.13297996800000003</v>
      </c>
      <c r="DD17" s="3">
        <f t="shared" si="92"/>
        <v>1.0074240000000055E-2</v>
      </c>
      <c r="DE17" s="3">
        <f t="shared" si="93"/>
        <v>0.12290572799999998</v>
      </c>
      <c r="DF17" s="9">
        <f t="shared" si="94"/>
        <v>92.424242424242379</v>
      </c>
      <c r="DG17" s="33"/>
      <c r="DH17" s="3"/>
      <c r="DI17" s="3"/>
      <c r="DJ17" s="9"/>
      <c r="DK17" s="48"/>
      <c r="DL17" s="48"/>
      <c r="DM17" s="61">
        <v>100</v>
      </c>
      <c r="DN17" s="2">
        <f t="shared" si="80"/>
        <v>5.1319371727748617</v>
      </c>
      <c r="DO17" s="2">
        <f t="shared" si="81"/>
        <v>-0.10471204188481685</v>
      </c>
      <c r="DP17" s="36"/>
    </row>
    <row r="18" spans="1:120" x14ac:dyDescent="0.35">
      <c r="A18" s="21" t="s">
        <v>29</v>
      </c>
      <c r="B18" s="36">
        <v>209</v>
      </c>
      <c r="C18" s="61">
        <v>24</v>
      </c>
      <c r="D18" s="9">
        <v>2.0988000000000002</v>
      </c>
      <c r="E18" s="46">
        <f>'Balance UASB'!AL18</f>
        <v>180</v>
      </c>
      <c r="F18" s="42">
        <f t="shared" si="0"/>
        <v>377.78400000000005</v>
      </c>
      <c r="G18" s="40">
        <f t="shared" si="1"/>
        <v>9.0668160000000011</v>
      </c>
      <c r="H18" s="46">
        <f>'Balance UASB'!AO18</f>
        <v>56.2</v>
      </c>
      <c r="I18" s="42">
        <f t="shared" si="2"/>
        <v>117.95256000000002</v>
      </c>
      <c r="J18" s="40">
        <f t="shared" si="3"/>
        <v>2.8308614400000005</v>
      </c>
      <c r="K18" s="46">
        <f>'Balance UASB'!AR18</f>
        <v>42.6</v>
      </c>
      <c r="L18" s="42">
        <f t="shared" si="4"/>
        <v>89.408880000000011</v>
      </c>
      <c r="M18" s="40">
        <f t="shared" si="5"/>
        <v>2.1458131200000001</v>
      </c>
      <c r="N18" s="46">
        <f t="shared" si="6"/>
        <v>13.600000000000001</v>
      </c>
      <c r="O18" s="42">
        <f t="shared" si="7"/>
        <v>28.543680000000005</v>
      </c>
      <c r="P18" s="40">
        <f t="shared" si="8"/>
        <v>0.68504832000000015</v>
      </c>
      <c r="Q18" s="46">
        <f>'Balance UASB'!AX18</f>
        <v>2.9000000000000001E-2</v>
      </c>
      <c r="R18" s="42">
        <f t="shared" si="9"/>
        <v>6.0865200000000008E-2</v>
      </c>
      <c r="S18" s="40">
        <f t="shared" si="10"/>
        <v>1.4607648000000003E-3</v>
      </c>
      <c r="T18" s="46">
        <f>'Balance UASB'!BA18</f>
        <v>0.112</v>
      </c>
      <c r="U18" s="42">
        <f t="shared" si="11"/>
        <v>0.23506560000000004</v>
      </c>
      <c r="V18" s="40">
        <f t="shared" si="12"/>
        <v>5.6415744000000018E-3</v>
      </c>
      <c r="W18" s="46">
        <f t="shared" si="13"/>
        <v>56.341000000000008</v>
      </c>
      <c r="X18" s="42">
        <f t="shared" si="14"/>
        <v>118.24849080000003</v>
      </c>
      <c r="Y18" s="40">
        <f t="shared" si="15"/>
        <v>2.8379637792000008</v>
      </c>
      <c r="Z18" s="46">
        <f>'Balance UASB'!BG18</f>
        <v>9.8800000000000008</v>
      </c>
      <c r="AA18" s="42">
        <f t="shared" si="16"/>
        <v>20.736144000000003</v>
      </c>
      <c r="AB18" s="40">
        <f t="shared" si="17"/>
        <v>0.49766745600000006</v>
      </c>
      <c r="AC18" s="46">
        <f>'Balance UASB'!BJ18</f>
        <v>7.66</v>
      </c>
      <c r="AD18" s="42">
        <f t="shared" si="18"/>
        <v>16.076808000000003</v>
      </c>
      <c r="AE18" s="40">
        <f t="shared" si="19"/>
        <v>0.38584339200000012</v>
      </c>
      <c r="AF18" s="46">
        <f>'Balance UASB'!BM18</f>
        <v>2.2200000000000006</v>
      </c>
      <c r="AG18" s="42">
        <f t="shared" si="82"/>
        <v>4.6593360000000015</v>
      </c>
      <c r="AH18" s="40">
        <f t="shared" si="20"/>
        <v>0.11182406400000003</v>
      </c>
      <c r="AI18" s="46">
        <f>'Balance UASB'!BP18</f>
        <v>0</v>
      </c>
      <c r="AJ18" s="42">
        <f t="shared" si="21"/>
        <v>0</v>
      </c>
      <c r="AK18" s="40">
        <f t="shared" si="22"/>
        <v>0</v>
      </c>
      <c r="AL18" s="33">
        <v>30</v>
      </c>
      <c r="AM18" s="42">
        <f t="shared" si="23"/>
        <v>62.964000000000006</v>
      </c>
      <c r="AN18" s="40">
        <f t="shared" si="24"/>
        <v>1.5111360000000003</v>
      </c>
      <c r="AO18" s="33">
        <v>3.97</v>
      </c>
      <c r="AP18" s="42">
        <f t="shared" si="25"/>
        <v>8.3322360000000018</v>
      </c>
      <c r="AQ18" s="40">
        <f t="shared" si="26"/>
        <v>0.19997366400000005</v>
      </c>
      <c r="AR18" s="33">
        <v>0.99</v>
      </c>
      <c r="AS18" s="42">
        <f t="shared" si="27"/>
        <v>2.0778120000000002</v>
      </c>
      <c r="AT18" s="40">
        <f t="shared" si="28"/>
        <v>4.9867488000000008E-2</v>
      </c>
      <c r="AU18" s="46">
        <f t="shared" si="29"/>
        <v>2.9800000000000004</v>
      </c>
      <c r="AV18" s="42">
        <f t="shared" si="30"/>
        <v>6.254424000000002</v>
      </c>
      <c r="AW18" s="40">
        <f t="shared" si="31"/>
        <v>0.15010617600000006</v>
      </c>
      <c r="AX18" s="33">
        <v>0.14000000000000001</v>
      </c>
      <c r="AY18" s="42">
        <f t="shared" si="32"/>
        <v>0.29383200000000004</v>
      </c>
      <c r="AZ18" s="40">
        <f t="shared" si="33"/>
        <v>7.0519680000000005E-3</v>
      </c>
      <c r="BA18" s="33">
        <v>54.7</v>
      </c>
      <c r="BB18" s="42">
        <f t="shared" si="34"/>
        <v>114.80436000000002</v>
      </c>
      <c r="BC18" s="40">
        <f t="shared" si="35"/>
        <v>2.7553046400000003</v>
      </c>
      <c r="BD18" s="46">
        <f t="shared" si="36"/>
        <v>58.81</v>
      </c>
      <c r="BE18" s="42">
        <f t="shared" si="37"/>
        <v>123.43042800000002</v>
      </c>
      <c r="BF18" s="40">
        <f t="shared" si="38"/>
        <v>2.9623302720000004</v>
      </c>
      <c r="BG18" s="33">
        <v>10.8</v>
      </c>
      <c r="BH18" s="42">
        <f t="shared" si="39"/>
        <v>22.667040000000004</v>
      </c>
      <c r="BI18" s="40">
        <f t="shared" si="40"/>
        <v>0.5440089600000001</v>
      </c>
      <c r="BJ18" s="33">
        <v>6.97</v>
      </c>
      <c r="BK18" s="42">
        <f t="shared" si="41"/>
        <v>14.628636</v>
      </c>
      <c r="BL18" s="40">
        <f t="shared" si="42"/>
        <v>0.35108726400000001</v>
      </c>
      <c r="BM18" s="33">
        <f t="shared" si="83"/>
        <v>3.830000000000001</v>
      </c>
      <c r="BN18" s="42">
        <f t="shared" si="84"/>
        <v>8.0384040000000034</v>
      </c>
      <c r="BO18" s="40">
        <f t="shared" si="95"/>
        <v>0.19292169600000009</v>
      </c>
      <c r="BP18" s="33"/>
      <c r="BQ18" s="42"/>
      <c r="BR18" s="40"/>
      <c r="BS18" s="33">
        <f t="shared" ref="BS18:BS20" si="100">G18</f>
        <v>9.0668160000000011</v>
      </c>
      <c r="BT18" s="3">
        <f t="shared" ref="BT18:BT20" si="101">AN18</f>
        <v>1.5111360000000003</v>
      </c>
      <c r="BU18" s="3">
        <f t="shared" ref="BU18:BU20" si="102">BS18-BT18</f>
        <v>7.5556800000000006</v>
      </c>
      <c r="BV18" s="9">
        <f t="shared" si="49"/>
        <v>83.333333333333329</v>
      </c>
      <c r="BW18" s="33">
        <f t="shared" si="85"/>
        <v>2.8308614400000005</v>
      </c>
      <c r="BX18" s="3">
        <f t="shared" si="86"/>
        <v>0.19997366400000005</v>
      </c>
      <c r="BY18" s="3">
        <f t="shared" ref="BY18:BY20" si="103">BW18-BX18</f>
        <v>2.6308877760000007</v>
      </c>
      <c r="BZ18" s="9">
        <f t="shared" ref="BZ18:BZ20" si="104">(BY18/BW18)*100</f>
        <v>92.935943060498232</v>
      </c>
      <c r="CA18" s="33">
        <f t="shared" ref="CA18:CA20" si="105">M18</f>
        <v>2.1458131200000001</v>
      </c>
      <c r="CB18" s="3">
        <f t="shared" ref="CB18:CB20" si="106">AT18</f>
        <v>4.9867488000000008E-2</v>
      </c>
      <c r="CC18" s="3">
        <f t="shared" ref="CC18:CC20" si="107">CA18-CB18</f>
        <v>2.0959456320000003</v>
      </c>
      <c r="CD18" s="9">
        <f t="shared" ref="CD18:CD20" si="108">(CC18/CA18)*100</f>
        <v>97.676056338028175</v>
      </c>
      <c r="CE18" s="33">
        <f t="shared" ref="CE18:CE20" si="109">P18</f>
        <v>0.68504832000000015</v>
      </c>
      <c r="CF18" s="3">
        <f t="shared" ref="CF18:CF20" si="110">AW18</f>
        <v>0.15010617600000006</v>
      </c>
      <c r="CG18" s="3">
        <f t="shared" ref="CG18:CG20" si="111">CE18-CF18</f>
        <v>0.53494214400000006</v>
      </c>
      <c r="CH18" s="9">
        <f t="shared" ref="CH18:CH20" si="112">(CG18/CE18)*100</f>
        <v>78.088235294117638</v>
      </c>
      <c r="CI18" s="33">
        <f t="shared" ref="CI18:CI20" si="113">S18</f>
        <v>1.4607648000000003E-3</v>
      </c>
      <c r="CJ18" s="3">
        <f t="shared" ref="CJ18:CJ20" si="114">AZ18</f>
        <v>7.0519680000000005E-3</v>
      </c>
      <c r="CK18" s="3">
        <f t="shared" ref="CK18:CK20" si="115">CI18-CJ18</f>
        <v>-5.5912032000000004E-3</v>
      </c>
      <c r="CL18" s="9">
        <f t="shared" ref="CL18:CL20" si="116">(CK18/CI18)*100</f>
        <v>-382.75862068965512</v>
      </c>
      <c r="CM18" s="33">
        <f t="shared" ref="CM18:CM20" si="117">V18</f>
        <v>5.6415744000000018E-3</v>
      </c>
      <c r="CN18" s="3">
        <f t="shared" ref="CN18:CN20" si="118">BC18</f>
        <v>2.7553046400000003</v>
      </c>
      <c r="CO18" s="3">
        <f t="shared" ref="CO18:CO20" si="119">CM18-CN18</f>
        <v>-2.7496630656000005</v>
      </c>
      <c r="CP18" s="9">
        <f t="shared" ref="CP18:CP20" si="120">(CO18/CM18)*100</f>
        <v>-48739.285714285703</v>
      </c>
      <c r="CQ18" s="33">
        <f t="shared" ref="CQ18:CQ20" si="121">Y18</f>
        <v>2.8379637792000008</v>
      </c>
      <c r="CR18" s="3">
        <f t="shared" ref="CR18:CR20" si="122">BF18</f>
        <v>2.9623302720000004</v>
      </c>
      <c r="CS18" s="3">
        <f t="shared" ref="CS18:CS20" si="123">CQ18-CR18</f>
        <v>-0.12436649279999967</v>
      </c>
      <c r="CT18" s="9">
        <f t="shared" ref="CT18:CT20" si="124">(CS18/CQ18)*100</f>
        <v>-4.3822438366376044</v>
      </c>
      <c r="CU18" s="33">
        <f t="shared" ref="CU18:CU20" si="125">AB18</f>
        <v>0.49766745600000006</v>
      </c>
      <c r="CV18" s="3">
        <f t="shared" ref="CV18:CV20" si="126">BI18</f>
        <v>0.5440089600000001</v>
      </c>
      <c r="CW18" s="3">
        <f t="shared" ref="CW18:CW20" si="127">CU18-CV18</f>
        <v>-4.6341504000000033E-2</v>
      </c>
      <c r="CX18" s="9">
        <f t="shared" ref="CX18:CX20" si="128">(CW18/CU18)*100</f>
        <v>-9.3117408906882648</v>
      </c>
      <c r="CY18" s="33">
        <f t="shared" si="96"/>
        <v>0.38584339200000012</v>
      </c>
      <c r="CZ18" s="3">
        <f t="shared" si="97"/>
        <v>0.35108726400000001</v>
      </c>
      <c r="DA18" s="3">
        <f t="shared" si="98"/>
        <v>3.4756128000000108E-2</v>
      </c>
      <c r="DB18" s="9">
        <f t="shared" si="99"/>
        <v>9.0078328981723494</v>
      </c>
      <c r="DC18" s="33">
        <f t="shared" si="91"/>
        <v>0.11182406400000003</v>
      </c>
      <c r="DD18" s="3">
        <f t="shared" si="92"/>
        <v>0.19292169600000009</v>
      </c>
      <c r="DE18" s="3">
        <f t="shared" si="93"/>
        <v>-8.1097632000000058E-2</v>
      </c>
      <c r="DF18" s="9">
        <f t="shared" si="94"/>
        <v>-72.522522522522564</v>
      </c>
      <c r="DG18" s="33"/>
      <c r="DH18" s="3"/>
      <c r="DI18" s="3"/>
      <c r="DJ18" s="9"/>
      <c r="DK18" s="48"/>
      <c r="DL18" s="48"/>
      <c r="DM18" s="61">
        <v>100</v>
      </c>
      <c r="DN18" s="2">
        <f t="shared" si="80"/>
        <v>-1.6459999999999957</v>
      </c>
      <c r="DO18" s="2">
        <f t="shared" si="81"/>
        <v>-0.61333333333333373</v>
      </c>
      <c r="DP18" s="36"/>
    </row>
    <row r="19" spans="1:120" x14ac:dyDescent="0.35">
      <c r="A19" s="72" t="s">
        <v>30</v>
      </c>
      <c r="B19" s="38">
        <v>223</v>
      </c>
      <c r="C19" s="37">
        <v>24</v>
      </c>
      <c r="D19" s="73">
        <v>2.0988000000000002</v>
      </c>
      <c r="E19" s="74">
        <f>'Balance UASB'!AL19</f>
        <v>230</v>
      </c>
      <c r="F19" s="75">
        <f t="shared" si="0"/>
        <v>482.72400000000005</v>
      </c>
      <c r="G19" s="76">
        <f t="shared" si="1"/>
        <v>11.585376</v>
      </c>
      <c r="H19" s="74">
        <f>'Balance UASB'!AO19</f>
        <v>59.9</v>
      </c>
      <c r="I19" s="75">
        <f t="shared" si="2"/>
        <v>125.71812000000001</v>
      </c>
      <c r="J19" s="76">
        <f t="shared" si="3"/>
        <v>3.0172348800000006</v>
      </c>
      <c r="K19" s="74">
        <f>'Balance UASB'!AR19</f>
        <v>29.4</v>
      </c>
      <c r="L19" s="75">
        <f t="shared" si="4"/>
        <v>61.704720000000002</v>
      </c>
      <c r="M19" s="76">
        <f t="shared" si="5"/>
        <v>1.48091328</v>
      </c>
      <c r="N19" s="74">
        <f t="shared" si="6"/>
        <v>30.5</v>
      </c>
      <c r="O19" s="75">
        <f t="shared" si="7"/>
        <v>64.013400000000004</v>
      </c>
      <c r="P19" s="76">
        <f t="shared" si="8"/>
        <v>1.5363216000000002</v>
      </c>
      <c r="Q19" s="74">
        <f>'Balance UASB'!AX19</f>
        <v>2.9000000000000001E-2</v>
      </c>
      <c r="R19" s="75">
        <f t="shared" si="9"/>
        <v>6.0865200000000008E-2</v>
      </c>
      <c r="S19" s="76">
        <f t="shared" si="10"/>
        <v>1.4607648000000003E-3</v>
      </c>
      <c r="T19" s="74">
        <f>'Balance UASB'!BA19</f>
        <v>0.112</v>
      </c>
      <c r="U19" s="75">
        <f t="shared" si="11"/>
        <v>0.23506560000000004</v>
      </c>
      <c r="V19" s="76">
        <f t="shared" si="12"/>
        <v>5.6415744000000018E-3</v>
      </c>
      <c r="W19" s="74">
        <f t="shared" si="13"/>
        <v>60.041000000000004</v>
      </c>
      <c r="X19" s="75">
        <f t="shared" si="14"/>
        <v>126.01405080000002</v>
      </c>
      <c r="Y19" s="76">
        <f t="shared" si="15"/>
        <v>3.0243372192000004</v>
      </c>
      <c r="Z19" s="74">
        <f>'Balance UASB'!BG19</f>
        <v>4.5199999999999996</v>
      </c>
      <c r="AA19" s="75">
        <f t="shared" si="16"/>
        <v>9.4865759999999995</v>
      </c>
      <c r="AB19" s="76">
        <f t="shared" si="17"/>
        <v>0.22767782399999997</v>
      </c>
      <c r="AC19" s="74">
        <f>'Balance UASB'!BJ19</f>
        <v>7.66</v>
      </c>
      <c r="AD19" s="75">
        <f t="shared" si="18"/>
        <v>16.076808000000003</v>
      </c>
      <c r="AE19" s="76">
        <f t="shared" si="19"/>
        <v>0.38584339200000012</v>
      </c>
      <c r="AF19" s="74">
        <f>'Balance UASB'!BM19</f>
        <v>-3.1400000000000006</v>
      </c>
      <c r="AG19" s="42">
        <f t="shared" si="82"/>
        <v>-6.5902320000000021</v>
      </c>
      <c r="AH19" s="76">
        <f t="shared" si="20"/>
        <v>-0.15816556800000006</v>
      </c>
      <c r="AI19" s="74">
        <f>'Balance UASB'!BP19</f>
        <v>0</v>
      </c>
      <c r="AJ19" s="75">
        <f t="shared" si="21"/>
        <v>0</v>
      </c>
      <c r="AK19" s="76">
        <f t="shared" si="22"/>
        <v>0</v>
      </c>
      <c r="AL19" s="77">
        <v>84.2</v>
      </c>
      <c r="AM19" s="75">
        <f t="shared" si="23"/>
        <v>176.71896000000004</v>
      </c>
      <c r="AN19" s="76">
        <f t="shared" si="24"/>
        <v>4.2412550400000013</v>
      </c>
      <c r="AO19" s="77">
        <v>4.84</v>
      </c>
      <c r="AP19" s="75">
        <f t="shared" si="25"/>
        <v>10.158192000000001</v>
      </c>
      <c r="AQ19" s="76">
        <f t="shared" si="26"/>
        <v>0.24379660800000005</v>
      </c>
      <c r="AR19" s="77">
        <v>1.77</v>
      </c>
      <c r="AS19" s="75">
        <f t="shared" si="27"/>
        <v>3.7148760000000003</v>
      </c>
      <c r="AT19" s="76">
        <f t="shared" si="28"/>
        <v>8.9157024000000001E-2</v>
      </c>
      <c r="AU19" s="74">
        <f t="shared" si="29"/>
        <v>3.07</v>
      </c>
      <c r="AV19" s="75">
        <f t="shared" si="30"/>
        <v>6.4433160000000003</v>
      </c>
      <c r="AW19" s="76">
        <f t="shared" si="31"/>
        <v>0.15463958400000002</v>
      </c>
      <c r="AX19" s="77">
        <v>2.9000000000000001E-2</v>
      </c>
      <c r="AY19" s="75">
        <f t="shared" si="32"/>
        <v>6.0865200000000008E-2</v>
      </c>
      <c r="AZ19" s="76">
        <f t="shared" si="33"/>
        <v>1.4607648000000003E-3</v>
      </c>
      <c r="BA19" s="77">
        <v>33.799999999999997</v>
      </c>
      <c r="BB19" s="75">
        <f t="shared" si="34"/>
        <v>70.939440000000005</v>
      </c>
      <c r="BC19" s="76">
        <f t="shared" si="35"/>
        <v>1.7025465600000003</v>
      </c>
      <c r="BD19" s="74">
        <f t="shared" si="36"/>
        <v>38.668999999999997</v>
      </c>
      <c r="BE19" s="75">
        <f t="shared" si="37"/>
        <v>81.158497199999999</v>
      </c>
      <c r="BF19" s="76">
        <f t="shared" si="38"/>
        <v>1.9478039328000001</v>
      </c>
      <c r="BG19" s="77">
        <v>6.79</v>
      </c>
      <c r="BH19" s="75">
        <f t="shared" si="39"/>
        <v>14.250852000000002</v>
      </c>
      <c r="BI19" s="76">
        <f t="shared" si="40"/>
        <v>0.34202044800000003</v>
      </c>
      <c r="BJ19" s="77">
        <v>6.3</v>
      </c>
      <c r="BK19" s="75">
        <f t="shared" si="41"/>
        <v>13.222440000000001</v>
      </c>
      <c r="BL19" s="76">
        <f t="shared" si="42"/>
        <v>0.31733856000000005</v>
      </c>
      <c r="BM19" s="33">
        <f t="shared" si="83"/>
        <v>0.49000000000000021</v>
      </c>
      <c r="BN19" s="42">
        <f t="shared" si="84"/>
        <v>1.0284120000000005</v>
      </c>
      <c r="BO19" s="40">
        <f t="shared" si="95"/>
        <v>2.4681888000000016E-2</v>
      </c>
      <c r="BP19" s="77"/>
      <c r="BQ19" s="75"/>
      <c r="BR19" s="76"/>
      <c r="BS19" s="77">
        <f t="shared" si="100"/>
        <v>11.585376</v>
      </c>
      <c r="BT19" s="78">
        <f t="shared" si="101"/>
        <v>4.2412550400000013</v>
      </c>
      <c r="BU19" s="78">
        <f t="shared" si="102"/>
        <v>7.3441209599999988</v>
      </c>
      <c r="BV19" s="73">
        <f t="shared" si="49"/>
        <v>63.391304347826072</v>
      </c>
      <c r="BW19" s="77">
        <f t="shared" si="85"/>
        <v>3.0172348800000006</v>
      </c>
      <c r="BX19" s="78">
        <f t="shared" si="86"/>
        <v>0.24379660800000005</v>
      </c>
      <c r="BY19" s="78">
        <f t="shared" si="103"/>
        <v>2.7734382720000004</v>
      </c>
      <c r="BZ19" s="73">
        <f t="shared" si="104"/>
        <v>91.919866444073449</v>
      </c>
      <c r="CA19" s="77">
        <f t="shared" si="105"/>
        <v>1.48091328</v>
      </c>
      <c r="CB19" s="78">
        <f t="shared" si="106"/>
        <v>8.9157024000000001E-2</v>
      </c>
      <c r="CC19" s="78">
        <f t="shared" si="107"/>
        <v>1.3917562560000001</v>
      </c>
      <c r="CD19" s="73">
        <f t="shared" si="108"/>
        <v>93.979591836734699</v>
      </c>
      <c r="CE19" s="77">
        <f t="shared" si="109"/>
        <v>1.5363216000000002</v>
      </c>
      <c r="CF19" s="78">
        <f t="shared" si="110"/>
        <v>0.15463958400000002</v>
      </c>
      <c r="CG19" s="78">
        <f t="shared" si="111"/>
        <v>1.3816820160000001</v>
      </c>
      <c r="CH19" s="73">
        <f t="shared" si="112"/>
        <v>89.93442622950819</v>
      </c>
      <c r="CI19" s="77">
        <f t="shared" si="113"/>
        <v>1.4607648000000003E-3</v>
      </c>
      <c r="CJ19" s="78">
        <f t="shared" si="114"/>
        <v>1.4607648000000003E-3</v>
      </c>
      <c r="CK19" s="78">
        <f t="shared" si="115"/>
        <v>0</v>
      </c>
      <c r="CL19" s="73">
        <f t="shared" si="116"/>
        <v>0</v>
      </c>
      <c r="CM19" s="77">
        <f t="shared" si="117"/>
        <v>5.6415744000000018E-3</v>
      </c>
      <c r="CN19" s="78">
        <f t="shared" si="118"/>
        <v>1.7025465600000003</v>
      </c>
      <c r="CO19" s="78">
        <f t="shared" si="119"/>
        <v>-1.6969049856000002</v>
      </c>
      <c r="CP19" s="73">
        <f t="shared" si="120"/>
        <v>-30078.57142857142</v>
      </c>
      <c r="CQ19" s="77">
        <f t="shared" si="121"/>
        <v>3.0243372192000004</v>
      </c>
      <c r="CR19" s="78">
        <f t="shared" si="122"/>
        <v>1.9478039328000001</v>
      </c>
      <c r="CS19" s="78">
        <f t="shared" si="123"/>
        <v>1.0765332864000003</v>
      </c>
      <c r="CT19" s="73">
        <f t="shared" si="124"/>
        <v>35.595676287869956</v>
      </c>
      <c r="CU19" s="77">
        <f t="shared" si="125"/>
        <v>0.22767782399999997</v>
      </c>
      <c r="CV19" s="78">
        <f t="shared" si="126"/>
        <v>0.34202044800000003</v>
      </c>
      <c r="CW19" s="78">
        <f t="shared" si="127"/>
        <v>-0.11434262400000006</v>
      </c>
      <c r="CX19" s="73">
        <f t="shared" si="128"/>
        <v>-50.221238938053126</v>
      </c>
      <c r="CY19" s="77">
        <f t="shared" si="96"/>
        <v>0.38584339200000012</v>
      </c>
      <c r="CZ19" s="78">
        <f t="shared" si="97"/>
        <v>0.31733856000000005</v>
      </c>
      <c r="DA19" s="78">
        <f t="shared" si="98"/>
        <v>6.8504832000000071E-2</v>
      </c>
      <c r="DB19" s="73">
        <f t="shared" si="99"/>
        <v>17.754569190600535</v>
      </c>
      <c r="DC19" s="33">
        <f t="shared" si="91"/>
        <v>-0.15816556800000006</v>
      </c>
      <c r="DD19" s="3">
        <f t="shared" si="92"/>
        <v>2.4681888000000016E-2</v>
      </c>
      <c r="DE19" s="3">
        <f t="shared" si="93"/>
        <v>-0.18284745600000007</v>
      </c>
      <c r="DF19" s="9">
        <f t="shared" si="94"/>
        <v>115.60509554140128</v>
      </c>
      <c r="DG19" s="77"/>
      <c r="DH19" s="78"/>
      <c r="DI19" s="78"/>
      <c r="DJ19" s="73"/>
      <c r="DK19" s="48"/>
      <c r="DL19" s="48"/>
      <c r="DM19" s="37">
        <v>100</v>
      </c>
      <c r="DN19" s="6">
        <f t="shared" si="80"/>
        <v>14.658436213991775</v>
      </c>
      <c r="DO19" s="6">
        <f t="shared" si="81"/>
        <v>-1.5569272976680393</v>
      </c>
      <c r="DP19" s="38"/>
    </row>
    <row r="20" spans="1:120" x14ac:dyDescent="0.35">
      <c r="A20" s="21" t="s">
        <v>31</v>
      </c>
      <c r="B20" s="36">
        <v>230</v>
      </c>
      <c r="C20" s="61">
        <v>24</v>
      </c>
      <c r="D20" s="9">
        <v>2.0988000000000002</v>
      </c>
      <c r="E20" s="33">
        <f>'Balance UASB'!AL20</f>
        <v>124.48</v>
      </c>
      <c r="F20" s="3">
        <f t="shared" si="0"/>
        <v>261.25862400000005</v>
      </c>
      <c r="G20" s="9">
        <f t="shared" si="1"/>
        <v>6.2702069760000017</v>
      </c>
      <c r="H20" s="33">
        <f>'Balance UASB'!AO20</f>
        <v>48.88</v>
      </c>
      <c r="I20" s="3">
        <f t="shared" si="2"/>
        <v>102.58934400000001</v>
      </c>
      <c r="J20" s="9">
        <f t="shared" si="3"/>
        <v>2.4621442560000006</v>
      </c>
      <c r="K20" s="33">
        <f>'Balance UASB'!AR20</f>
        <v>40.35</v>
      </c>
      <c r="L20" s="3">
        <f t="shared" si="4"/>
        <v>84.686580000000006</v>
      </c>
      <c r="M20" s="9">
        <f t="shared" si="5"/>
        <v>2.0324779200000003</v>
      </c>
      <c r="N20" s="33">
        <f t="shared" si="6"/>
        <v>8.5300000000000011</v>
      </c>
      <c r="O20" s="3">
        <f t="shared" si="7"/>
        <v>17.902764000000005</v>
      </c>
      <c r="P20" s="9">
        <f t="shared" si="8"/>
        <v>0.42966633600000009</v>
      </c>
      <c r="Q20" s="33">
        <f>'Balance UASB'!AX20</f>
        <v>2.9000000000000001E-2</v>
      </c>
      <c r="R20" s="3">
        <f t="shared" si="9"/>
        <v>6.0865200000000008E-2</v>
      </c>
      <c r="S20" s="9">
        <f t="shared" si="10"/>
        <v>1.4607648000000003E-3</v>
      </c>
      <c r="T20" s="33">
        <f>'Balance UASB'!BA20</f>
        <v>0.112</v>
      </c>
      <c r="U20" s="3">
        <f t="shared" si="11"/>
        <v>0.23506560000000004</v>
      </c>
      <c r="V20" s="9">
        <f t="shared" si="12"/>
        <v>5.6415744000000018E-3</v>
      </c>
      <c r="W20" s="33">
        <f t="shared" si="13"/>
        <v>49.021000000000008</v>
      </c>
      <c r="X20" s="3">
        <f t="shared" si="14"/>
        <v>102.88527480000003</v>
      </c>
      <c r="Y20" s="9">
        <f t="shared" si="15"/>
        <v>2.4692465952000009</v>
      </c>
      <c r="Z20" s="33">
        <f>'Balance UASB'!BG20</f>
        <v>7.64</v>
      </c>
      <c r="AA20" s="3">
        <f t="shared" si="16"/>
        <v>16.034832000000002</v>
      </c>
      <c r="AB20" s="9">
        <f t="shared" si="17"/>
        <v>0.38483596800000003</v>
      </c>
      <c r="AC20" s="33">
        <f>'Balance UASB'!BJ20</f>
        <v>7.66</v>
      </c>
      <c r="AD20" s="3">
        <f t="shared" si="18"/>
        <v>16.076808000000003</v>
      </c>
      <c r="AE20" s="9">
        <f t="shared" si="19"/>
        <v>0.38584339200000012</v>
      </c>
      <c r="AF20" s="33">
        <f>'Balance UASB'!BM20</f>
        <v>-2.0000000000000462E-2</v>
      </c>
      <c r="AG20" s="42">
        <f t="shared" si="82"/>
        <v>-4.1976000000000971E-2</v>
      </c>
      <c r="AH20" s="9">
        <f t="shared" si="20"/>
        <v>-1.0074240000000235E-3</v>
      </c>
      <c r="AI20" s="33">
        <f>'Balance UASB'!BP20</f>
        <v>0</v>
      </c>
      <c r="AJ20" s="3">
        <f t="shared" si="21"/>
        <v>0</v>
      </c>
      <c r="AK20" s="9">
        <f t="shared" si="22"/>
        <v>0</v>
      </c>
      <c r="AL20" s="33">
        <v>43.5</v>
      </c>
      <c r="AM20" s="3">
        <f t="shared" si="23"/>
        <v>91.297800000000009</v>
      </c>
      <c r="AN20" s="9">
        <f t="shared" si="24"/>
        <v>2.1911472000000005</v>
      </c>
      <c r="AO20" s="33">
        <v>19.5</v>
      </c>
      <c r="AP20" s="3">
        <f t="shared" si="25"/>
        <v>40.926600000000008</v>
      </c>
      <c r="AQ20" s="9">
        <f t="shared" si="26"/>
        <v>0.98223840000000018</v>
      </c>
      <c r="AR20" s="33">
        <v>14.8</v>
      </c>
      <c r="AS20" s="3">
        <f t="shared" si="27"/>
        <v>31.062240000000006</v>
      </c>
      <c r="AT20" s="9">
        <f t="shared" si="28"/>
        <v>0.74549376000000023</v>
      </c>
      <c r="AU20" s="33">
        <f t="shared" si="29"/>
        <v>4.6999999999999993</v>
      </c>
      <c r="AV20" s="3">
        <f t="shared" si="30"/>
        <v>9.8643599999999996</v>
      </c>
      <c r="AW20" s="9">
        <f t="shared" si="31"/>
        <v>0.23674464000000001</v>
      </c>
      <c r="AX20" s="33">
        <v>3.47</v>
      </c>
      <c r="AY20" s="3">
        <f t="shared" si="32"/>
        <v>7.2828360000000014</v>
      </c>
      <c r="AZ20" s="9">
        <f t="shared" si="33"/>
        <v>0.17478806400000002</v>
      </c>
      <c r="BA20" s="33">
        <v>6.85</v>
      </c>
      <c r="BB20" s="3">
        <f t="shared" si="34"/>
        <v>14.37678</v>
      </c>
      <c r="BC20" s="9">
        <f t="shared" si="35"/>
        <v>0.34504272000000002</v>
      </c>
      <c r="BD20" s="33">
        <f t="shared" si="36"/>
        <v>29.82</v>
      </c>
      <c r="BE20" s="3">
        <f t="shared" si="37"/>
        <v>62.586216000000007</v>
      </c>
      <c r="BF20" s="9">
        <f t="shared" si="38"/>
        <v>1.5020691840000002</v>
      </c>
      <c r="BG20" s="33">
        <v>4.12</v>
      </c>
      <c r="BH20" s="3">
        <f t="shared" si="39"/>
        <v>8.647056000000001</v>
      </c>
      <c r="BI20" s="9">
        <f t="shared" si="40"/>
        <v>0.20752934400000003</v>
      </c>
      <c r="BJ20" s="33">
        <v>4.1100000000000003</v>
      </c>
      <c r="BK20" s="3">
        <f t="shared" si="41"/>
        <v>8.6260680000000018</v>
      </c>
      <c r="BL20" s="9">
        <f t="shared" si="42"/>
        <v>0.20702563200000004</v>
      </c>
      <c r="BM20" s="33">
        <f t="shared" si="83"/>
        <v>9.9999999999997868E-3</v>
      </c>
      <c r="BN20" s="42">
        <f t="shared" si="84"/>
        <v>2.0987999999999556E-2</v>
      </c>
      <c r="BO20" s="40">
        <f t="shared" si="95"/>
        <v>5.0371199999998928E-4</v>
      </c>
      <c r="BP20" s="33"/>
      <c r="BQ20" s="3"/>
      <c r="BR20" s="9"/>
      <c r="BS20" s="33">
        <f t="shared" si="100"/>
        <v>6.2702069760000017</v>
      </c>
      <c r="BT20" s="3">
        <f t="shared" si="101"/>
        <v>2.1911472000000005</v>
      </c>
      <c r="BU20" s="3">
        <f t="shared" si="102"/>
        <v>4.0790597760000011</v>
      </c>
      <c r="BV20" s="9">
        <f t="shared" si="49"/>
        <v>65.054627249357338</v>
      </c>
      <c r="BW20" s="33">
        <f t="shared" si="85"/>
        <v>2.4621442560000006</v>
      </c>
      <c r="BX20" s="3">
        <f t="shared" si="86"/>
        <v>0.98223840000000018</v>
      </c>
      <c r="BY20" s="3">
        <f t="shared" si="103"/>
        <v>1.4799058560000005</v>
      </c>
      <c r="BZ20" s="9">
        <f t="shared" si="104"/>
        <v>60.106382978723403</v>
      </c>
      <c r="CA20" s="33">
        <f t="shared" si="105"/>
        <v>2.0324779200000003</v>
      </c>
      <c r="CB20" s="3">
        <f t="shared" si="106"/>
        <v>0.74549376000000023</v>
      </c>
      <c r="CC20" s="3">
        <f t="shared" si="107"/>
        <v>1.28698416</v>
      </c>
      <c r="CD20" s="9">
        <f t="shared" si="108"/>
        <v>63.320941759603464</v>
      </c>
      <c r="CE20" s="33">
        <f t="shared" si="109"/>
        <v>0.42966633600000009</v>
      </c>
      <c r="CF20" s="3">
        <f t="shared" si="110"/>
        <v>0.23674464000000001</v>
      </c>
      <c r="CG20" s="3">
        <f t="shared" si="111"/>
        <v>0.19292169600000009</v>
      </c>
      <c r="CH20" s="9">
        <f t="shared" si="112"/>
        <v>44.900351699882776</v>
      </c>
      <c r="CI20" s="33">
        <f t="shared" si="113"/>
        <v>1.4607648000000003E-3</v>
      </c>
      <c r="CJ20" s="3">
        <f t="shared" si="114"/>
        <v>0.17478806400000002</v>
      </c>
      <c r="CK20" s="3">
        <f t="shared" si="115"/>
        <v>-0.17332729920000001</v>
      </c>
      <c r="CL20" s="9">
        <f t="shared" si="116"/>
        <v>-11865.517241379308</v>
      </c>
      <c r="CM20" s="33">
        <f t="shared" si="117"/>
        <v>5.6415744000000018E-3</v>
      </c>
      <c r="CN20" s="3">
        <f t="shared" si="118"/>
        <v>0.34504272000000002</v>
      </c>
      <c r="CO20" s="3">
        <f t="shared" si="119"/>
        <v>-0.33940114560000001</v>
      </c>
      <c r="CP20" s="9">
        <f t="shared" si="120"/>
        <v>-6016.0714285714266</v>
      </c>
      <c r="CQ20" s="33">
        <f t="shared" si="121"/>
        <v>2.4692465952000009</v>
      </c>
      <c r="CR20" s="3">
        <f t="shared" si="122"/>
        <v>1.5020691840000002</v>
      </c>
      <c r="CS20" s="3">
        <f t="shared" si="123"/>
        <v>0.96717741120000067</v>
      </c>
      <c r="CT20" s="9">
        <f t="shared" si="124"/>
        <v>39.168927602456108</v>
      </c>
      <c r="CU20" s="33">
        <f t="shared" si="125"/>
        <v>0.38483596800000003</v>
      </c>
      <c r="CV20" s="3">
        <f t="shared" si="126"/>
        <v>0.20752934400000003</v>
      </c>
      <c r="CW20" s="3">
        <f t="shared" si="127"/>
        <v>0.177306624</v>
      </c>
      <c r="CX20" s="9">
        <f t="shared" si="128"/>
        <v>46.073298429319365</v>
      </c>
      <c r="CY20" s="33">
        <f t="shared" si="96"/>
        <v>0.38584339200000012</v>
      </c>
      <c r="CZ20" s="3">
        <f t="shared" si="97"/>
        <v>0.20702563200000004</v>
      </c>
      <c r="DA20" s="3">
        <f t="shared" si="98"/>
        <v>0.17881776000000008</v>
      </c>
      <c r="DB20" s="9">
        <f t="shared" si="99"/>
        <v>46.344647519582253</v>
      </c>
      <c r="DC20" s="33">
        <f t="shared" si="91"/>
        <v>-1.0074240000000235E-3</v>
      </c>
      <c r="DD20" s="3">
        <f t="shared" si="92"/>
        <v>5.0371199999998928E-4</v>
      </c>
      <c r="DE20" s="3">
        <f t="shared" si="93"/>
        <v>-1.5111360000000127E-3</v>
      </c>
      <c r="DF20" s="9">
        <f t="shared" si="94"/>
        <v>149.99999999999778</v>
      </c>
      <c r="DG20" s="33"/>
      <c r="DH20" s="3"/>
      <c r="DI20" s="3"/>
      <c r="DJ20" s="9"/>
      <c r="DK20" s="48"/>
      <c r="DL20" s="48"/>
      <c r="DM20" s="61">
        <v>100</v>
      </c>
      <c r="DN20" s="2">
        <f t="shared" si="80"/>
        <v>23.710792788342811</v>
      </c>
      <c r="DO20" s="2">
        <f t="shared" si="81"/>
        <v>4.346752284514694</v>
      </c>
      <c r="DP20" s="36"/>
    </row>
    <row r="21" spans="1:120" x14ac:dyDescent="0.35">
      <c r="A21" s="21" t="s">
        <v>65</v>
      </c>
      <c r="B21" s="36">
        <v>237</v>
      </c>
      <c r="C21" s="61">
        <v>24</v>
      </c>
      <c r="D21" s="9">
        <v>2.0988000000000002</v>
      </c>
      <c r="E21" s="33">
        <v>78.2</v>
      </c>
      <c r="F21" s="3">
        <f t="shared" ref="F21:F22" si="129">D21*E21</f>
        <v>164.12616000000003</v>
      </c>
      <c r="G21" s="9">
        <f t="shared" ref="G21:G22" si="130">(F21*24)/1000</f>
        <v>3.9390278400000005</v>
      </c>
      <c r="H21" s="33">
        <v>7.93</v>
      </c>
      <c r="I21" s="3">
        <f t="shared" ref="I21:I22" si="131">D21*H21</f>
        <v>16.643484000000001</v>
      </c>
      <c r="J21" s="9">
        <f t="shared" ref="J21:J22" si="132">(I21*24)/1000</f>
        <v>0.399443616</v>
      </c>
      <c r="K21" s="33">
        <v>3.33</v>
      </c>
      <c r="L21" s="3">
        <f t="shared" ref="L21:L22" si="133">D21*K21</f>
        <v>6.9890040000000013</v>
      </c>
      <c r="M21" s="9">
        <f t="shared" ref="M21:M22" si="134">(L21*24)/1000</f>
        <v>0.16773609600000003</v>
      </c>
      <c r="N21" s="33">
        <f t="shared" ref="N21:N22" si="135">H21-K21</f>
        <v>4.5999999999999996</v>
      </c>
      <c r="O21" s="3">
        <f t="shared" ref="O21:O22" si="136">D21*N21</f>
        <v>9.6544799999999995</v>
      </c>
      <c r="P21" s="9">
        <f t="shared" ref="P21:P22" si="137">(O21*24)/1000</f>
        <v>0.23170752</v>
      </c>
      <c r="Q21" s="33">
        <v>0.03</v>
      </c>
      <c r="R21" s="3">
        <f t="shared" ref="R21:R22" si="138">D21*Q21</f>
        <v>6.2964000000000006E-2</v>
      </c>
      <c r="S21" s="9">
        <f t="shared" ref="S21:S22" si="139">(R21*24)/1000</f>
        <v>1.5111359999999999E-3</v>
      </c>
      <c r="T21" s="33">
        <v>0.11</v>
      </c>
      <c r="U21" s="3">
        <f t="shared" ref="U21:U22" si="140">D21*T21</f>
        <v>0.23086800000000002</v>
      </c>
      <c r="V21" s="9">
        <f t="shared" ref="V21:V22" si="141">(U21*24)/1000</f>
        <v>5.5408319999999999E-3</v>
      </c>
      <c r="W21" s="33">
        <f t="shared" ref="W21:W22" si="142">H21+Q21+T21</f>
        <v>8.07</v>
      </c>
      <c r="X21" s="3">
        <f t="shared" ref="X21:X22" si="143">D21*W21</f>
        <v>16.937316000000003</v>
      </c>
      <c r="Y21" s="9">
        <f t="shared" ref="Y21:Y22" si="144">(X21*24)/1000</f>
        <v>0.40649558400000008</v>
      </c>
      <c r="Z21" s="33">
        <v>1.41</v>
      </c>
      <c r="AA21" s="3">
        <f t="shared" ref="AA21:AA22" si="145">D21*Z21</f>
        <v>2.959308</v>
      </c>
      <c r="AB21" s="9">
        <f t="shared" ref="AB21:AB22" si="146">(AA21*24)/1000</f>
        <v>7.1023392000000005E-2</v>
      </c>
      <c r="AC21" s="33"/>
      <c r="AD21" s="3"/>
      <c r="AE21" s="9"/>
      <c r="AF21" s="33"/>
      <c r="AG21" s="3"/>
      <c r="AH21" s="9"/>
      <c r="AI21" s="33"/>
      <c r="AJ21" s="3"/>
      <c r="AK21" s="9"/>
      <c r="AL21" s="33">
        <v>36</v>
      </c>
      <c r="AM21" s="3">
        <f t="shared" ref="AM21:AM22" si="147">D21*AL21</f>
        <v>75.55680000000001</v>
      </c>
      <c r="AN21" s="9">
        <f t="shared" ref="AN21:AN22" si="148">(AM21*24)/1000</f>
        <v>1.8133632000000002</v>
      </c>
      <c r="AO21" s="33">
        <v>0.99</v>
      </c>
      <c r="AP21" s="3">
        <f t="shared" ref="AP21:AP22" si="149">D21*AO21</f>
        <v>2.0778120000000002</v>
      </c>
      <c r="AQ21" s="9">
        <f t="shared" ref="AQ21:AQ22" si="150">(AP21*24)/1000</f>
        <v>4.9867488000000008E-2</v>
      </c>
      <c r="AR21" s="33">
        <v>0.99</v>
      </c>
      <c r="AS21" s="3">
        <f t="shared" ref="AS21:AS22" si="151">D21*AR21</f>
        <v>2.0778120000000002</v>
      </c>
      <c r="AT21" s="9">
        <f t="shared" ref="AT21:AT22" si="152">(AS21*24)/1000</f>
        <v>4.9867488000000008E-2</v>
      </c>
      <c r="AU21" s="33">
        <f t="shared" ref="AU21:AU22" si="153">AO21-AR21</f>
        <v>0</v>
      </c>
      <c r="AV21" s="3">
        <f t="shared" ref="AV21:AV22" si="154">D21*AU21</f>
        <v>0</v>
      </c>
      <c r="AW21" s="9">
        <f t="shared" ref="AW21:AW22" si="155">(AV21*24)/1000</f>
        <v>0</v>
      </c>
      <c r="AX21" s="33">
        <v>0.96499999999999997</v>
      </c>
      <c r="AY21" s="3">
        <f t="shared" ref="AY21:AY22" si="156">D21*AX21</f>
        <v>2.0253420000000002</v>
      </c>
      <c r="AZ21" s="9">
        <f t="shared" ref="AZ21:AZ22" si="157">(AY21*24)/1000</f>
        <v>4.8608208000000007E-2</v>
      </c>
      <c r="BA21" s="33">
        <v>3.91</v>
      </c>
      <c r="BB21" s="3">
        <f t="shared" ref="BB21:BB22" si="158">D21*BA21</f>
        <v>8.2063080000000017</v>
      </c>
      <c r="BC21" s="9">
        <f t="shared" ref="BC21:BC22" si="159">(BB21*24)/1000</f>
        <v>0.19695139200000006</v>
      </c>
      <c r="BD21" s="33">
        <f t="shared" ref="BD21:BD22" si="160">AO21+AX21+BA21</f>
        <v>5.8650000000000002</v>
      </c>
      <c r="BE21" s="3">
        <f t="shared" ref="BE21:BE22" si="161">D21*BD21</f>
        <v>12.309462000000002</v>
      </c>
      <c r="BF21" s="9">
        <f t="shared" ref="BF21:BF22" si="162">(BE21*24)/1000</f>
        <v>0.295427088</v>
      </c>
      <c r="BG21" s="33">
        <v>0.94499999999999995</v>
      </c>
      <c r="BH21" s="3">
        <f t="shared" ref="BH21:BH22" si="163">D21*BG21</f>
        <v>1.9833660000000002</v>
      </c>
      <c r="BI21" s="9">
        <f t="shared" ref="BI21:BI22" si="164">(BH21*24)/1000</f>
        <v>4.7600784000000007E-2</v>
      </c>
      <c r="BJ21" s="33"/>
      <c r="BK21" s="3"/>
      <c r="BL21" s="9"/>
      <c r="BM21" s="33"/>
      <c r="BN21" s="3"/>
      <c r="BO21" s="9"/>
      <c r="BP21" s="33"/>
      <c r="BQ21" s="3"/>
      <c r="BR21" s="9"/>
      <c r="BS21" s="33">
        <f t="shared" ref="BS21:BS22" si="165">G21</f>
        <v>3.9390278400000005</v>
      </c>
      <c r="BT21" s="3">
        <f t="shared" ref="BT21:BT22" si="166">AN21</f>
        <v>1.8133632000000002</v>
      </c>
      <c r="BU21" s="3">
        <f t="shared" ref="BU21:BU22" si="167">BS21-BT21</f>
        <v>2.1256646400000001</v>
      </c>
      <c r="BV21" s="9">
        <f t="shared" ref="BV21:BV22" si="168">(BU21/BS21)*100</f>
        <v>53.964194373401533</v>
      </c>
      <c r="BW21" s="33">
        <f t="shared" si="85"/>
        <v>0.399443616</v>
      </c>
      <c r="BX21" s="3">
        <f t="shared" si="86"/>
        <v>4.9867488000000008E-2</v>
      </c>
      <c r="BY21" s="3">
        <f t="shared" ref="BY21:BY22" si="169">BW21-BX21</f>
        <v>0.34957612799999999</v>
      </c>
      <c r="BZ21" s="9">
        <f t="shared" ref="BZ21:BZ22" si="170">(BY21/BW21)*100</f>
        <v>87.515762925598978</v>
      </c>
      <c r="CA21" s="33">
        <f t="shared" ref="CA21:CA22" si="171">M21</f>
        <v>0.16773609600000003</v>
      </c>
      <c r="CB21" s="3">
        <f t="shared" ref="CB21:CB22" si="172">AT21</f>
        <v>4.9867488000000008E-2</v>
      </c>
      <c r="CC21" s="3">
        <f t="shared" ref="CC21:CC22" si="173">CA21-CB21</f>
        <v>0.11786860800000001</v>
      </c>
      <c r="CD21" s="9">
        <f t="shared" ref="CD21:CD22" si="174">(CC21/CA21)*100</f>
        <v>70.27027027027026</v>
      </c>
      <c r="CE21" s="33">
        <f t="shared" ref="CE21:CE22" si="175">P21</f>
        <v>0.23170752</v>
      </c>
      <c r="CF21" s="3">
        <f t="shared" ref="CF21:CF22" si="176">AW21</f>
        <v>0</v>
      </c>
      <c r="CG21" s="3">
        <f t="shared" ref="CG21:CG22" si="177">CE21-CF21</f>
        <v>0.23170752</v>
      </c>
      <c r="CH21" s="9">
        <f t="shared" ref="CH21:CH22" si="178">(CG21/CE21)*100</f>
        <v>100</v>
      </c>
      <c r="CI21" s="33">
        <f t="shared" ref="CI21:CI22" si="179">S21</f>
        <v>1.5111359999999999E-3</v>
      </c>
      <c r="CJ21" s="3">
        <f t="shared" ref="CJ21:CJ22" si="180">AZ21</f>
        <v>4.8608208000000007E-2</v>
      </c>
      <c r="CK21" s="3">
        <f t="shared" ref="CK21:CK22" si="181">CI21-CJ21</f>
        <v>-4.7097072000000004E-2</v>
      </c>
      <c r="CL21" s="9">
        <f t="shared" ref="CL21:CL22" si="182">(CK21/CI21)*100</f>
        <v>-3116.666666666667</v>
      </c>
      <c r="CM21" s="33">
        <f t="shared" ref="CM21:CM22" si="183">V21</f>
        <v>5.5408319999999999E-3</v>
      </c>
      <c r="CN21" s="3">
        <f t="shared" ref="CN21:CN22" si="184">BC21</f>
        <v>0.19695139200000006</v>
      </c>
      <c r="CO21" s="3">
        <f t="shared" ref="CO21:CO22" si="185">CM21-CN21</f>
        <v>-0.19141056000000006</v>
      </c>
      <c r="CP21" s="9">
        <f t="shared" ref="CP21:CP22" si="186">(CO21/CM21)*100</f>
        <v>-3454.5454545454559</v>
      </c>
      <c r="CQ21" s="33">
        <f t="shared" ref="CQ21:CQ22" si="187">Y21</f>
        <v>0.40649558400000008</v>
      </c>
      <c r="CR21" s="3">
        <f t="shared" ref="CR21:CR22" si="188">BF21</f>
        <v>0.295427088</v>
      </c>
      <c r="CS21" s="3">
        <f t="shared" ref="CS21:CS22" si="189">CQ21-CR21</f>
        <v>0.11106849600000007</v>
      </c>
      <c r="CT21" s="9">
        <f t="shared" ref="CT21:CT22" si="190">(CS21/CQ21)*100</f>
        <v>27.323420074349453</v>
      </c>
      <c r="CU21" s="33">
        <f t="shared" ref="CU21:CU22" si="191">AB21</f>
        <v>7.1023392000000005E-2</v>
      </c>
      <c r="CV21" s="3">
        <f t="shared" ref="CV21:CV22" si="192">BI21</f>
        <v>4.7600784000000007E-2</v>
      </c>
      <c r="CW21" s="3">
        <f t="shared" ref="CW21:CW22" si="193">CU21-CV21</f>
        <v>2.3422607999999998E-2</v>
      </c>
      <c r="CX21" s="9">
        <f t="shared" ref="CX21:CX22" si="194">(CW21/CU21)*100</f>
        <v>32.978723404255312</v>
      </c>
      <c r="CY21" s="33"/>
      <c r="CZ21" s="3"/>
      <c r="DA21" s="3"/>
      <c r="DB21" s="9"/>
      <c r="DC21" s="33"/>
      <c r="DD21" s="3"/>
      <c r="DE21" s="3"/>
      <c r="DF21" s="9"/>
      <c r="DG21" s="33"/>
      <c r="DH21" s="3"/>
      <c r="DI21" s="3"/>
      <c r="DJ21" s="9"/>
      <c r="DK21" s="48"/>
      <c r="DL21" s="48"/>
      <c r="DM21" s="61">
        <v>101</v>
      </c>
      <c r="DN21" s="2">
        <f t="shared" si="80"/>
        <v>5.2773696682464486</v>
      </c>
      <c r="DO21" s="2">
        <f t="shared" si="81"/>
        <v>1.1129146919431279</v>
      </c>
      <c r="DP21" s="36"/>
    </row>
    <row r="22" spans="1:120" ht="15" thickBot="1" x14ac:dyDescent="0.4">
      <c r="A22" s="22" t="s">
        <v>66</v>
      </c>
      <c r="B22" s="60">
        <v>243</v>
      </c>
      <c r="C22" s="58">
        <v>24</v>
      </c>
      <c r="D22" s="24">
        <v>2.0988000000000002</v>
      </c>
      <c r="E22" s="34">
        <v>41.3</v>
      </c>
      <c r="F22" s="35">
        <f t="shared" si="129"/>
        <v>86.680440000000004</v>
      </c>
      <c r="G22" s="24">
        <f t="shared" si="130"/>
        <v>2.0803305600000002</v>
      </c>
      <c r="H22" s="34">
        <v>10.4</v>
      </c>
      <c r="I22" s="35">
        <f t="shared" si="131"/>
        <v>21.827520000000003</v>
      </c>
      <c r="J22" s="24">
        <f t="shared" si="132"/>
        <v>0.52386048000000007</v>
      </c>
      <c r="K22" s="34">
        <v>2.79</v>
      </c>
      <c r="L22" s="35">
        <f t="shared" si="133"/>
        <v>5.855652000000001</v>
      </c>
      <c r="M22" s="24">
        <f t="shared" si="134"/>
        <v>0.14053564800000004</v>
      </c>
      <c r="N22" s="34">
        <f t="shared" si="135"/>
        <v>7.61</v>
      </c>
      <c r="O22" s="35">
        <f t="shared" si="136"/>
        <v>15.971868000000002</v>
      </c>
      <c r="P22" s="24">
        <f t="shared" si="137"/>
        <v>0.38332483200000006</v>
      </c>
      <c r="Q22" s="34">
        <v>0.03</v>
      </c>
      <c r="R22" s="35">
        <f t="shared" si="138"/>
        <v>6.2964000000000006E-2</v>
      </c>
      <c r="S22" s="24">
        <f t="shared" si="139"/>
        <v>1.5111359999999999E-3</v>
      </c>
      <c r="T22" s="34">
        <v>0.11</v>
      </c>
      <c r="U22" s="35">
        <f t="shared" si="140"/>
        <v>0.23086800000000002</v>
      </c>
      <c r="V22" s="24">
        <f t="shared" si="141"/>
        <v>5.5408319999999999E-3</v>
      </c>
      <c r="W22" s="34">
        <f t="shared" si="142"/>
        <v>10.54</v>
      </c>
      <c r="X22" s="35">
        <f t="shared" si="143"/>
        <v>22.121352000000002</v>
      </c>
      <c r="Y22" s="24">
        <f t="shared" si="144"/>
        <v>0.53091244800000004</v>
      </c>
      <c r="Z22" s="34">
        <v>0.89600000000000002</v>
      </c>
      <c r="AA22" s="35">
        <f t="shared" si="145"/>
        <v>1.8805248000000003</v>
      </c>
      <c r="AB22" s="24">
        <f t="shared" si="146"/>
        <v>4.5132595200000014E-2</v>
      </c>
      <c r="AC22" s="34"/>
      <c r="AD22" s="35"/>
      <c r="AE22" s="24"/>
      <c r="AF22" s="34"/>
      <c r="AG22" s="35"/>
      <c r="AH22" s="24"/>
      <c r="AI22" s="34"/>
      <c r="AJ22" s="35"/>
      <c r="AK22" s="24"/>
      <c r="AL22" s="34">
        <v>9.99</v>
      </c>
      <c r="AM22" s="35">
        <f t="shared" si="147"/>
        <v>20.967012000000004</v>
      </c>
      <c r="AN22" s="24">
        <f t="shared" si="148"/>
        <v>0.50320828800000006</v>
      </c>
      <c r="AO22" s="34">
        <v>4.75</v>
      </c>
      <c r="AP22" s="35">
        <f t="shared" si="149"/>
        <v>9.9693000000000005</v>
      </c>
      <c r="AQ22" s="24">
        <f t="shared" si="150"/>
        <v>0.23926320000000001</v>
      </c>
      <c r="AR22" s="34">
        <v>0.99</v>
      </c>
      <c r="AS22" s="35">
        <f t="shared" si="151"/>
        <v>2.0778120000000002</v>
      </c>
      <c r="AT22" s="24">
        <f t="shared" si="152"/>
        <v>4.9867488000000008E-2</v>
      </c>
      <c r="AU22" s="34">
        <f t="shared" si="153"/>
        <v>3.76</v>
      </c>
      <c r="AV22" s="35">
        <f t="shared" si="154"/>
        <v>7.8914880000000007</v>
      </c>
      <c r="AW22" s="24">
        <f t="shared" si="155"/>
        <v>0.18939571199999999</v>
      </c>
      <c r="AX22" s="34">
        <v>0.251</v>
      </c>
      <c r="AY22" s="35">
        <f t="shared" si="156"/>
        <v>0.52679880000000001</v>
      </c>
      <c r="AZ22" s="24">
        <f t="shared" si="157"/>
        <v>1.2643171200000001E-2</v>
      </c>
      <c r="BA22" s="34">
        <v>3.08</v>
      </c>
      <c r="BB22" s="35">
        <f t="shared" si="158"/>
        <v>6.4643040000000012</v>
      </c>
      <c r="BC22" s="24">
        <f t="shared" si="159"/>
        <v>0.15514329600000001</v>
      </c>
      <c r="BD22" s="34">
        <f t="shared" si="160"/>
        <v>8.0809999999999995</v>
      </c>
      <c r="BE22" s="35">
        <f t="shared" si="161"/>
        <v>16.960402800000001</v>
      </c>
      <c r="BF22" s="24">
        <f t="shared" si="162"/>
        <v>0.40704966720000002</v>
      </c>
      <c r="BG22" s="34">
        <v>0.433</v>
      </c>
      <c r="BH22" s="35">
        <f t="shared" si="163"/>
        <v>0.90878040000000004</v>
      </c>
      <c r="BI22" s="24">
        <f t="shared" si="164"/>
        <v>2.1810729600000002E-2</v>
      </c>
      <c r="BJ22" s="34"/>
      <c r="BK22" s="35"/>
      <c r="BL22" s="24"/>
      <c r="BM22" s="34"/>
      <c r="BN22" s="35"/>
      <c r="BO22" s="24"/>
      <c r="BP22" s="34"/>
      <c r="BQ22" s="35"/>
      <c r="BR22" s="24"/>
      <c r="BS22" s="34">
        <f t="shared" si="165"/>
        <v>2.0803305600000002</v>
      </c>
      <c r="BT22" s="35">
        <f t="shared" si="166"/>
        <v>0.50320828800000006</v>
      </c>
      <c r="BU22" s="35">
        <f t="shared" si="167"/>
        <v>1.577122272</v>
      </c>
      <c r="BV22" s="24">
        <f t="shared" si="168"/>
        <v>75.811138014527842</v>
      </c>
      <c r="BW22" s="34">
        <f t="shared" si="85"/>
        <v>0.52386048000000007</v>
      </c>
      <c r="BX22" s="35">
        <f t="shared" si="86"/>
        <v>0.23926320000000001</v>
      </c>
      <c r="BY22" s="35">
        <f t="shared" si="169"/>
        <v>0.28459728000000006</v>
      </c>
      <c r="BZ22" s="24">
        <f t="shared" si="170"/>
        <v>54.32692307692308</v>
      </c>
      <c r="CA22" s="34">
        <f t="shared" si="171"/>
        <v>0.14053564800000004</v>
      </c>
      <c r="CB22" s="35">
        <f t="shared" si="172"/>
        <v>4.9867488000000008E-2</v>
      </c>
      <c r="CC22" s="35">
        <f t="shared" si="173"/>
        <v>9.0668160000000025E-2</v>
      </c>
      <c r="CD22" s="24">
        <f t="shared" si="174"/>
        <v>64.516129032258064</v>
      </c>
      <c r="CE22" s="34">
        <f t="shared" si="175"/>
        <v>0.38332483200000006</v>
      </c>
      <c r="CF22" s="35">
        <f t="shared" si="176"/>
        <v>0.18939571199999999</v>
      </c>
      <c r="CG22" s="35">
        <f t="shared" si="177"/>
        <v>0.19392912000000007</v>
      </c>
      <c r="CH22" s="24">
        <f t="shared" si="178"/>
        <v>50.591327201051264</v>
      </c>
      <c r="CI22" s="34">
        <f t="shared" si="179"/>
        <v>1.5111359999999999E-3</v>
      </c>
      <c r="CJ22" s="35">
        <f t="shared" si="180"/>
        <v>1.2643171200000001E-2</v>
      </c>
      <c r="CK22" s="35">
        <f t="shared" si="181"/>
        <v>-1.1132035200000001E-2</v>
      </c>
      <c r="CL22" s="24">
        <f t="shared" si="182"/>
        <v>-736.66666666666686</v>
      </c>
      <c r="CM22" s="34">
        <f t="shared" si="183"/>
        <v>5.5408319999999999E-3</v>
      </c>
      <c r="CN22" s="35">
        <f t="shared" si="184"/>
        <v>0.15514329600000001</v>
      </c>
      <c r="CO22" s="35">
        <f t="shared" si="185"/>
        <v>-0.14960246400000002</v>
      </c>
      <c r="CP22" s="24">
        <f t="shared" si="186"/>
        <v>-2700.0000000000005</v>
      </c>
      <c r="CQ22" s="34">
        <f t="shared" si="187"/>
        <v>0.53091244800000004</v>
      </c>
      <c r="CR22" s="35">
        <f t="shared" si="188"/>
        <v>0.40704966720000002</v>
      </c>
      <c r="CS22" s="35">
        <f t="shared" si="189"/>
        <v>0.12386278080000002</v>
      </c>
      <c r="CT22" s="24">
        <f t="shared" si="190"/>
        <v>23.330170777988616</v>
      </c>
      <c r="CU22" s="34">
        <f t="shared" si="191"/>
        <v>4.5132595200000014E-2</v>
      </c>
      <c r="CV22" s="35">
        <f t="shared" si="192"/>
        <v>2.1810729600000002E-2</v>
      </c>
      <c r="CW22" s="35">
        <f t="shared" si="193"/>
        <v>2.3321865600000012E-2</v>
      </c>
      <c r="CX22" s="24">
        <f t="shared" si="194"/>
        <v>51.674107142857153</v>
      </c>
      <c r="CY22" s="34"/>
      <c r="CZ22" s="35"/>
      <c r="DA22" s="35"/>
      <c r="DB22" s="24"/>
      <c r="DC22" s="34"/>
      <c r="DD22" s="35"/>
      <c r="DE22" s="35"/>
      <c r="DF22" s="24"/>
      <c r="DG22" s="34"/>
      <c r="DH22" s="35"/>
      <c r="DI22" s="35"/>
      <c r="DJ22" s="24"/>
      <c r="DK22" s="48"/>
      <c r="DL22" s="48"/>
      <c r="DM22" s="58">
        <v>102</v>
      </c>
      <c r="DN22" s="59">
        <f t="shared" si="80"/>
        <v>8.0107952730756953</v>
      </c>
      <c r="DO22" s="59">
        <f t="shared" si="81"/>
        <v>1.5083359948898125</v>
      </c>
      <c r="DP22" s="60"/>
    </row>
  </sheetData>
  <mergeCells count="20">
    <mergeCell ref="A1:A4"/>
    <mergeCell ref="B1:B4"/>
    <mergeCell ref="E2:AK2"/>
    <mergeCell ref="AL2:BR2"/>
    <mergeCell ref="BS2:DJ2"/>
    <mergeCell ref="BS3:BV3"/>
    <mergeCell ref="BW3:BZ3"/>
    <mergeCell ref="CA3:CD3"/>
    <mergeCell ref="CE3:CH3"/>
    <mergeCell ref="CI3:CL3"/>
    <mergeCell ref="CM3:CP3"/>
    <mergeCell ref="CU3:CX3"/>
    <mergeCell ref="CY3:DB3"/>
    <mergeCell ref="DG3:DJ3"/>
    <mergeCell ref="DC3:DF3"/>
    <mergeCell ref="DM2:DP3"/>
    <mergeCell ref="C1:DJ1"/>
    <mergeCell ref="CQ3:CT3"/>
    <mergeCell ref="D2:D4"/>
    <mergeCell ref="C2:C4"/>
  </mergeCells>
  <pageMargins left="0.7" right="0.7" top="0.75" bottom="0.75" header="0.3" footer="0.3"/>
  <ignoredErrors>
    <ignoredError sqref="A5:A20 A21:A22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999B1-2331-457C-93DC-88BC23FC6EF5}">
  <dimension ref="A1:BE20"/>
  <sheetViews>
    <sheetView workbookViewId="0">
      <selection activeCell="A5" sqref="A5"/>
    </sheetView>
  </sheetViews>
  <sheetFormatPr baseColWidth="10" defaultRowHeight="14.5" x14ac:dyDescent="0.35"/>
  <sheetData>
    <row r="1" spans="1:57" ht="15" thickBot="1" x14ac:dyDescent="0.4">
      <c r="A1" s="84" t="s">
        <v>0</v>
      </c>
      <c r="B1" s="86" t="s">
        <v>1</v>
      </c>
      <c r="C1" s="79" t="s">
        <v>59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105"/>
    </row>
    <row r="2" spans="1:57" ht="15" thickBot="1" x14ac:dyDescent="0.4">
      <c r="A2" s="90"/>
      <c r="B2" s="91"/>
      <c r="C2" s="92" t="s">
        <v>42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4"/>
    </row>
    <row r="3" spans="1:57" ht="16.5" x14ac:dyDescent="0.35">
      <c r="A3" s="90"/>
      <c r="B3" s="91"/>
      <c r="C3" s="81" t="s">
        <v>43</v>
      </c>
      <c r="D3" s="82"/>
      <c r="E3" s="82"/>
      <c r="F3" s="82"/>
      <c r="G3" s="83"/>
      <c r="H3" s="81" t="s">
        <v>44</v>
      </c>
      <c r="I3" s="82"/>
      <c r="J3" s="82"/>
      <c r="K3" s="82"/>
      <c r="L3" s="83"/>
      <c r="M3" s="81" t="s">
        <v>45</v>
      </c>
      <c r="N3" s="82"/>
      <c r="O3" s="82"/>
      <c r="P3" s="82"/>
      <c r="Q3" s="83"/>
      <c r="R3" s="81" t="s">
        <v>48</v>
      </c>
      <c r="S3" s="82"/>
      <c r="T3" s="82"/>
      <c r="U3" s="82"/>
      <c r="V3" s="83"/>
      <c r="W3" s="81" t="s">
        <v>46</v>
      </c>
      <c r="X3" s="82"/>
      <c r="Y3" s="82"/>
      <c r="Z3" s="82"/>
      <c r="AA3" s="83"/>
      <c r="AB3" s="81" t="s">
        <v>47</v>
      </c>
      <c r="AC3" s="82"/>
      <c r="AD3" s="82"/>
      <c r="AE3" s="82"/>
      <c r="AF3" s="83"/>
      <c r="AG3" s="81" t="s">
        <v>49</v>
      </c>
      <c r="AH3" s="82"/>
      <c r="AI3" s="82"/>
      <c r="AJ3" s="82"/>
      <c r="AK3" s="83"/>
      <c r="AL3" s="81" t="s">
        <v>50</v>
      </c>
      <c r="AM3" s="82"/>
      <c r="AN3" s="82"/>
      <c r="AO3" s="82"/>
      <c r="AP3" s="83"/>
      <c r="AQ3" s="81" t="s">
        <v>51</v>
      </c>
      <c r="AR3" s="82"/>
      <c r="AS3" s="82"/>
      <c r="AT3" s="82"/>
      <c r="AU3" s="83"/>
      <c r="AV3" s="81" t="s">
        <v>67</v>
      </c>
      <c r="AW3" s="82"/>
      <c r="AX3" s="82"/>
      <c r="AY3" s="82"/>
      <c r="AZ3" s="83"/>
      <c r="BA3" s="81" t="s">
        <v>52</v>
      </c>
      <c r="BB3" s="82"/>
      <c r="BC3" s="82"/>
      <c r="BD3" s="82"/>
      <c r="BE3" s="83"/>
    </row>
    <row r="4" spans="1:57" ht="16.5" thickBot="1" x14ac:dyDescent="0.4">
      <c r="A4" s="87"/>
      <c r="B4" s="89"/>
      <c r="C4" s="37" t="s">
        <v>8</v>
      </c>
      <c r="D4" s="6" t="s">
        <v>60</v>
      </c>
      <c r="E4" s="6" t="s">
        <v>61</v>
      </c>
      <c r="F4" s="6" t="s">
        <v>40</v>
      </c>
      <c r="G4" s="38" t="s">
        <v>41</v>
      </c>
      <c r="H4" s="37" t="s">
        <v>8</v>
      </c>
      <c r="I4" s="6" t="s">
        <v>60</v>
      </c>
      <c r="J4" s="6" t="s">
        <v>61</v>
      </c>
      <c r="K4" s="6" t="s">
        <v>40</v>
      </c>
      <c r="L4" s="38" t="s">
        <v>41</v>
      </c>
      <c r="M4" s="37" t="s">
        <v>8</v>
      </c>
      <c r="N4" s="6" t="s">
        <v>60</v>
      </c>
      <c r="O4" s="6" t="s">
        <v>61</v>
      </c>
      <c r="P4" s="6" t="s">
        <v>40</v>
      </c>
      <c r="Q4" s="38" t="s">
        <v>41</v>
      </c>
      <c r="R4" s="37" t="s">
        <v>8</v>
      </c>
      <c r="S4" s="6" t="s">
        <v>60</v>
      </c>
      <c r="T4" s="6" t="s">
        <v>61</v>
      </c>
      <c r="U4" s="6" t="s">
        <v>40</v>
      </c>
      <c r="V4" s="38" t="s">
        <v>41</v>
      </c>
      <c r="W4" s="37" t="s">
        <v>8</v>
      </c>
      <c r="X4" s="6" t="s">
        <v>60</v>
      </c>
      <c r="Y4" s="6" t="s">
        <v>61</v>
      </c>
      <c r="Z4" s="6" t="s">
        <v>40</v>
      </c>
      <c r="AA4" s="38" t="s">
        <v>41</v>
      </c>
      <c r="AB4" s="37" t="s">
        <v>8</v>
      </c>
      <c r="AC4" s="6" t="s">
        <v>60</v>
      </c>
      <c r="AD4" s="6" t="s">
        <v>61</v>
      </c>
      <c r="AE4" s="6" t="s">
        <v>40</v>
      </c>
      <c r="AF4" s="38" t="s">
        <v>41</v>
      </c>
      <c r="AG4" s="37" t="s">
        <v>8</v>
      </c>
      <c r="AH4" s="6" t="s">
        <v>60</v>
      </c>
      <c r="AI4" s="6" t="s">
        <v>61</v>
      </c>
      <c r="AJ4" s="6" t="s">
        <v>40</v>
      </c>
      <c r="AK4" s="38" t="s">
        <v>41</v>
      </c>
      <c r="AL4" s="37" t="s">
        <v>8</v>
      </c>
      <c r="AM4" s="6" t="s">
        <v>60</v>
      </c>
      <c r="AN4" s="6" t="s">
        <v>61</v>
      </c>
      <c r="AO4" s="6" t="s">
        <v>40</v>
      </c>
      <c r="AP4" s="38" t="s">
        <v>41</v>
      </c>
      <c r="AQ4" s="37" t="s">
        <v>8</v>
      </c>
      <c r="AR4" s="6" t="s">
        <v>60</v>
      </c>
      <c r="AS4" s="6" t="s">
        <v>61</v>
      </c>
      <c r="AT4" s="6" t="s">
        <v>40</v>
      </c>
      <c r="AU4" s="38" t="s">
        <v>41</v>
      </c>
      <c r="AV4" s="37" t="s">
        <v>8</v>
      </c>
      <c r="AW4" s="6" t="s">
        <v>60</v>
      </c>
      <c r="AX4" s="6" t="s">
        <v>61</v>
      </c>
      <c r="AY4" s="6" t="s">
        <v>40</v>
      </c>
      <c r="AZ4" s="38" t="s">
        <v>41</v>
      </c>
      <c r="BA4" s="37" t="s">
        <v>8</v>
      </c>
      <c r="BB4" s="6" t="s">
        <v>60</v>
      </c>
      <c r="BC4" s="6" t="s">
        <v>61</v>
      </c>
      <c r="BD4" s="6" t="s">
        <v>40</v>
      </c>
      <c r="BE4" s="38" t="s">
        <v>41</v>
      </c>
    </row>
    <row r="5" spans="1:57" x14ac:dyDescent="0.35">
      <c r="A5" s="20" t="s">
        <v>16</v>
      </c>
      <c r="B5" s="16">
        <v>56</v>
      </c>
      <c r="C5" s="31">
        <f>'Balance UASB'!G5</f>
        <v>255.38339689852705</v>
      </c>
      <c r="D5" s="32">
        <f>'Balance UASB'!AN5</f>
        <v>34.907153319091044</v>
      </c>
      <c r="E5" s="32">
        <f>'Balance FTBR'!AN5</f>
        <v>0</v>
      </c>
      <c r="F5" s="32">
        <f t="shared" ref="F5:F20" si="0">C5-(D5+E5)</f>
        <v>220.47624357943602</v>
      </c>
      <c r="G5" s="39">
        <f t="shared" ref="G5:G20" si="1">(F5/C5)*100</f>
        <v>86.331471135940404</v>
      </c>
      <c r="H5" s="31">
        <f>'Balance UASB'!J5</f>
        <v>24.539633668461821</v>
      </c>
      <c r="I5" s="32">
        <f>'Balance UASB'!AQ5</f>
        <v>17.738921237085773</v>
      </c>
      <c r="J5" s="32">
        <f>'Balance FTBR'!AQ5</f>
        <v>0</v>
      </c>
      <c r="K5" s="32">
        <f>H5-(I5+J5)</f>
        <v>6.8007124313760485</v>
      </c>
      <c r="L5" s="39">
        <f t="shared" ref="L5:L20" si="2">(K5/H5)*100</f>
        <v>27.713178294573648</v>
      </c>
      <c r="M5" s="31">
        <f>'Balance UASB'!M5</f>
        <v>0.71336144385063427</v>
      </c>
      <c r="N5" s="32">
        <f>'Balance UASB'!AT5</f>
        <v>14.172114017832602</v>
      </c>
      <c r="O5" s="32">
        <f>'Balance FTBR'!AT5</f>
        <v>0</v>
      </c>
      <c r="P5" s="32">
        <f>M5-(N5+O5)</f>
        <v>-13.458752573981968</v>
      </c>
      <c r="Q5" s="39">
        <f t="shared" ref="Q5:Q20" si="3">(P5/M5)*100</f>
        <v>-1886.666666666667</v>
      </c>
      <c r="R5" s="31">
        <f>'Balance UASB'!P5</f>
        <v>23.826272224611188</v>
      </c>
      <c r="S5" s="32">
        <f>'Balance UASB'!AW5</f>
        <v>3.5668072192531701</v>
      </c>
      <c r="T5" s="32">
        <f>'Balance FTBR'!AW5</f>
        <v>0</v>
      </c>
      <c r="U5" s="32">
        <f>R5-(S5+T5)</f>
        <v>20.259465005358017</v>
      </c>
      <c r="V5" s="39">
        <f t="shared" ref="V5:V20" si="4">(U5/R5)*100</f>
        <v>85.029940119760482</v>
      </c>
      <c r="W5" s="31">
        <f>'Balance UASB'!S5</f>
        <v>1.3791654581112265E-2</v>
      </c>
      <c r="X5" s="32">
        <f>'Balance UASB'!AZ5</f>
        <v>1.3791654581112265E-2</v>
      </c>
      <c r="Y5" s="32">
        <f>'Balance FTBR'!AZ5</f>
        <v>0</v>
      </c>
      <c r="Z5" s="32">
        <f>W5-(X5+Y5)</f>
        <v>0</v>
      </c>
      <c r="AA5" s="39">
        <f t="shared" ref="AA5:AA20" si="5">(Z5/W5)*100</f>
        <v>0</v>
      </c>
      <c r="AB5" s="31">
        <f>'Balance UASB'!V5</f>
        <v>5.3264321140847358E-2</v>
      </c>
      <c r="AC5" s="32">
        <f>'Balance UASB'!BC5</f>
        <v>5.3264321140847358E-2</v>
      </c>
      <c r="AD5" s="32">
        <f>'Balance FTBR'!BC5</f>
        <v>0</v>
      </c>
      <c r="AE5" s="32">
        <f>AB5-(AC5+AD5)</f>
        <v>0</v>
      </c>
      <c r="AF5" s="39">
        <f t="shared" ref="AF5:AF20" si="6">(AE5/AB5)*100</f>
        <v>0</v>
      </c>
      <c r="AG5" s="31">
        <f>'Balance UASB'!Y5</f>
        <v>24.606689644183781</v>
      </c>
      <c r="AH5" s="32">
        <f>'Balance UASB'!BF5</f>
        <v>17.805977212807733</v>
      </c>
      <c r="AI5" s="32">
        <f>'Balance FTBR'!BF5</f>
        <v>0</v>
      </c>
      <c r="AJ5" s="32">
        <f>AG5-(AH5+AI5)</f>
        <v>6.8007124313760485</v>
      </c>
      <c r="AK5" s="39">
        <f t="shared" ref="AK5:AK20" si="7">(AJ5/AG5)*100</f>
        <v>27.637656790552949</v>
      </c>
      <c r="AL5" s="31">
        <f>'Balance UASB'!AB5</f>
        <v>3.3575545290569853</v>
      </c>
      <c r="AM5" s="32">
        <f>'Balance UASB'!BI5</f>
        <v>3.0674542085577277</v>
      </c>
      <c r="AN5" s="32">
        <f>'Balance FTBR'!BI5</f>
        <v>0</v>
      </c>
      <c r="AO5" s="32">
        <f>AL5-(AM5+AN5)</f>
        <v>0.2901003204992576</v>
      </c>
      <c r="AP5" s="39">
        <f t="shared" ref="AP5:AP20" si="8">(AO5/AL5)*100</f>
        <v>8.6402266288951743</v>
      </c>
      <c r="AQ5" s="31"/>
      <c r="AR5" s="32"/>
      <c r="AS5" s="32"/>
      <c r="AT5" s="32"/>
      <c r="AU5" s="39"/>
      <c r="AV5" s="31"/>
      <c r="AW5" s="32"/>
      <c r="AX5" s="32"/>
      <c r="AY5" s="32"/>
      <c r="AZ5" s="39"/>
      <c r="BA5" s="31"/>
      <c r="BB5" s="32"/>
      <c r="BC5" s="32"/>
      <c r="BD5" s="32"/>
      <c r="BE5" s="39"/>
    </row>
    <row r="6" spans="1:57" x14ac:dyDescent="0.35">
      <c r="A6" s="21" t="s">
        <v>17</v>
      </c>
      <c r="B6" s="36">
        <v>62</v>
      </c>
      <c r="C6" s="33">
        <f>'Balance UASB'!G6</f>
        <v>266.79718000013725</v>
      </c>
      <c r="D6" s="3">
        <f>'Balance UASB'!AN6</f>
        <v>38.188615960803951</v>
      </c>
      <c r="E6" s="3">
        <f>'Balance FTBR'!AN6</f>
        <v>0</v>
      </c>
      <c r="F6" s="3">
        <f t="shared" si="0"/>
        <v>228.60856403933329</v>
      </c>
      <c r="G6" s="9">
        <f t="shared" si="1"/>
        <v>85.686274509803923</v>
      </c>
      <c r="H6" s="33">
        <f>'Balance UASB'!J6</f>
        <v>26.156586274523256</v>
      </c>
      <c r="I6" s="3">
        <f>'Balance UASB'!AQ6</f>
        <v>17.310904370775393</v>
      </c>
      <c r="J6" s="3">
        <f>'Balance FTBR'!AQ6</f>
        <v>0</v>
      </c>
      <c r="K6" s="3">
        <f t="shared" ref="K6:K20" si="9">H6-(I6+J6)</f>
        <v>8.8456819037478631</v>
      </c>
      <c r="L6" s="9">
        <f t="shared" si="2"/>
        <v>33.818181818181813</v>
      </c>
      <c r="M6" s="33">
        <f>'Balance UASB'!M6</f>
        <v>2.563345454903279</v>
      </c>
      <c r="N6" s="3">
        <f>'Balance UASB'!AT6</f>
        <v>17.215789511595307</v>
      </c>
      <c r="O6" s="3">
        <f>'Balance FTBR'!AT6</f>
        <v>0</v>
      </c>
      <c r="P6" s="3">
        <f t="shared" ref="P6:P20" si="10">M6-(N6+O6)</f>
        <v>-14.652444056692028</v>
      </c>
      <c r="Q6" s="9">
        <f t="shared" si="3"/>
        <v>-571.61410018552874</v>
      </c>
      <c r="R6" s="33">
        <f>'Balance UASB'!P6</f>
        <v>23.593240819619975</v>
      </c>
      <c r="S6" s="3">
        <f>'Balance UASB'!AW6</f>
        <v>9.5114859180082542E-2</v>
      </c>
      <c r="T6" s="3">
        <f>'Balance FTBR'!AW6</f>
        <v>0</v>
      </c>
      <c r="U6" s="3">
        <f t="shared" ref="U6:U20" si="11">R6-(S6+T6)</f>
        <v>23.498125960439893</v>
      </c>
      <c r="V6" s="9">
        <f t="shared" si="4"/>
        <v>99.596855472686968</v>
      </c>
      <c r="W6" s="33">
        <f>'Balance UASB'!S6</f>
        <v>1.3791654581112265E-2</v>
      </c>
      <c r="X6" s="3">
        <f>'Balance UASB'!AZ6</f>
        <v>1.3791654581112265E-2</v>
      </c>
      <c r="Y6" s="3">
        <f>'Balance FTBR'!AZ6</f>
        <v>0</v>
      </c>
      <c r="Z6" s="3">
        <f t="shared" ref="Z6:Z20" si="12">W6-(X6+Y6)</f>
        <v>0</v>
      </c>
      <c r="AA6" s="9">
        <f t="shared" si="5"/>
        <v>0</v>
      </c>
      <c r="AB6" s="33">
        <f>'Balance UASB'!V6</f>
        <v>5.3264321140847358E-2</v>
      </c>
      <c r="AC6" s="3">
        <f>'Balance UASB'!BC6</f>
        <v>5.3264321140847358E-2</v>
      </c>
      <c r="AD6" s="3">
        <f>'Balance FTBR'!BC6</f>
        <v>0</v>
      </c>
      <c r="AE6" s="3">
        <f t="shared" ref="AE6:AE20" si="13">AB6-(AC6+AD6)</f>
        <v>0</v>
      </c>
      <c r="AF6" s="9">
        <f t="shared" si="6"/>
        <v>0</v>
      </c>
      <c r="AG6" s="33">
        <f>'Balance UASB'!Y6</f>
        <v>26.223642250245224</v>
      </c>
      <c r="AH6" s="3">
        <f>'Balance UASB'!BF6</f>
        <v>17.377960346497357</v>
      </c>
      <c r="AI6" s="3">
        <f>'Balance FTBR'!BF6</f>
        <v>0</v>
      </c>
      <c r="AJ6" s="3">
        <f t="shared" ref="AJ6:AJ20" si="14">AG6-(AH6+AI6)</f>
        <v>8.8456819037478667</v>
      </c>
      <c r="AK6" s="9">
        <f t="shared" si="7"/>
        <v>33.731705990098106</v>
      </c>
      <c r="AL6" s="33">
        <f>'Balance UASB'!AB6</f>
        <v>2.8914917190745708</v>
      </c>
      <c r="AM6" s="3">
        <f>'Balance UASB'!BI6</f>
        <v>2.1115498737978777</v>
      </c>
      <c r="AN6" s="3">
        <f>'Balance FTBR'!BI6</f>
        <v>0</v>
      </c>
      <c r="AO6" s="3">
        <f t="shared" ref="AO6:AO20" si="15">AL6-(AM6+AN6)</f>
        <v>0.77994184527669308</v>
      </c>
      <c r="AP6" s="9">
        <f t="shared" si="8"/>
        <v>26.973684210526304</v>
      </c>
      <c r="AQ6" s="33"/>
      <c r="AR6" s="3"/>
      <c r="AS6" s="3"/>
      <c r="AT6" s="3"/>
      <c r="AU6" s="9"/>
      <c r="AV6" s="33"/>
      <c r="AW6" s="3"/>
      <c r="AX6" s="3"/>
      <c r="AY6" s="3"/>
      <c r="AZ6" s="9"/>
      <c r="BA6" s="33"/>
      <c r="BB6" s="3"/>
      <c r="BC6" s="3"/>
      <c r="BD6" s="3"/>
      <c r="BE6" s="9"/>
    </row>
    <row r="7" spans="1:57" x14ac:dyDescent="0.35">
      <c r="A7" s="21" t="s">
        <v>18</v>
      </c>
      <c r="B7" s="36">
        <v>104</v>
      </c>
      <c r="C7" s="33">
        <f>'Balance UASB'!G7</f>
        <v>386.64190256704376</v>
      </c>
      <c r="D7" s="3">
        <f>'Balance UASB'!AN7</f>
        <v>71.81171868096385</v>
      </c>
      <c r="E7" s="3">
        <f>'Balance FTBR'!AN7</f>
        <v>0</v>
      </c>
      <c r="F7" s="3">
        <f t="shared" si="0"/>
        <v>314.83018388607991</v>
      </c>
      <c r="G7" s="9">
        <f t="shared" si="1"/>
        <v>81.426814268142678</v>
      </c>
      <c r="H7" s="33">
        <f>'Balance UASB'!J7</f>
        <v>44.371081807509455</v>
      </c>
      <c r="I7" s="3">
        <f>'Balance UASB'!AQ7</f>
        <v>28.867359761155669</v>
      </c>
      <c r="J7" s="3">
        <f>'Balance FTBR'!AQ7</f>
        <v>0</v>
      </c>
      <c r="K7" s="3">
        <f t="shared" si="9"/>
        <v>15.503722046353786</v>
      </c>
      <c r="L7" s="9">
        <f t="shared" si="2"/>
        <v>34.941050375133976</v>
      </c>
      <c r="M7" s="33">
        <f>'Balance UASB'!M7</f>
        <v>1.32685228556218</v>
      </c>
      <c r="N7" s="3">
        <f>'Balance UASB'!AT7</f>
        <v>23.731157365431098</v>
      </c>
      <c r="O7" s="3">
        <f>'Balance FTBR'!AT7</f>
        <v>0</v>
      </c>
      <c r="P7" s="3">
        <f t="shared" si="10"/>
        <v>-22.404305079868919</v>
      </c>
      <c r="Q7" s="9">
        <f t="shared" si="3"/>
        <v>-1688.5304659498204</v>
      </c>
      <c r="R7" s="33">
        <f>'Balance UASB'!P7</f>
        <v>43.044229521947273</v>
      </c>
      <c r="S7" s="3">
        <f>'Balance UASB'!AW7</f>
        <v>5.1362023957245695</v>
      </c>
      <c r="T7" s="3">
        <f>'Balance FTBR'!AW7</f>
        <v>0</v>
      </c>
      <c r="U7" s="3">
        <f t="shared" si="11"/>
        <v>37.908027126222706</v>
      </c>
      <c r="V7" s="9">
        <f t="shared" si="4"/>
        <v>88.067616837918465</v>
      </c>
      <c r="W7" s="33">
        <f>'Balance UASB'!S7</f>
        <v>1.3791654581112265E-2</v>
      </c>
      <c r="X7" s="3">
        <f>'Balance UASB'!AZ7</f>
        <v>1.3791654581112265E-2</v>
      </c>
      <c r="Y7" s="3">
        <f>'Balance FTBR'!AZ7</f>
        <v>0</v>
      </c>
      <c r="Z7" s="3">
        <f t="shared" si="12"/>
        <v>0</v>
      </c>
      <c r="AA7" s="9">
        <f t="shared" si="5"/>
        <v>0</v>
      </c>
      <c r="AB7" s="33">
        <f>'Balance UASB'!V7</f>
        <v>5.3264321140847358E-2</v>
      </c>
      <c r="AC7" s="3">
        <f>'Balance UASB'!BC7</f>
        <v>5.3264321140847358E-2</v>
      </c>
      <c r="AD7" s="3">
        <f>'Balance FTBR'!BC7</f>
        <v>0</v>
      </c>
      <c r="AE7" s="3">
        <f t="shared" si="13"/>
        <v>0</v>
      </c>
      <c r="AF7" s="9">
        <f t="shared" si="6"/>
        <v>0</v>
      </c>
      <c r="AG7" s="33">
        <f>'Balance UASB'!Y7</f>
        <v>44.438137783231412</v>
      </c>
      <c r="AH7" s="3">
        <f>'Balance UASB'!BF7</f>
        <v>28.934415736877632</v>
      </c>
      <c r="AI7" s="3">
        <f>'Balance FTBR'!BF7</f>
        <v>0</v>
      </c>
      <c r="AJ7" s="3">
        <f t="shared" si="14"/>
        <v>15.503722046353779</v>
      </c>
      <c r="AK7" s="9">
        <f t="shared" si="7"/>
        <v>34.888325253368421</v>
      </c>
      <c r="AL7" s="33">
        <f>'Balance UASB'!AB7</f>
        <v>2.7297964584684271</v>
      </c>
      <c r="AM7" s="3">
        <f>'Balance UASB'!BI7</f>
        <v>2.7868653739764784</v>
      </c>
      <c r="AN7" s="3">
        <f>'Balance FTBR'!BI7</f>
        <v>0</v>
      </c>
      <c r="AO7" s="3">
        <f t="shared" si="15"/>
        <v>-5.7068915508051266E-2</v>
      </c>
      <c r="AP7" s="9">
        <f t="shared" si="8"/>
        <v>-2.0905923344947928</v>
      </c>
      <c r="AQ7" s="33"/>
      <c r="AR7" s="3"/>
      <c r="AS7" s="3"/>
      <c r="AT7" s="3"/>
      <c r="AU7" s="9"/>
      <c r="AV7" s="33"/>
      <c r="AW7" s="3"/>
      <c r="AX7" s="3"/>
      <c r="AY7" s="3"/>
      <c r="AZ7" s="9"/>
      <c r="BA7" s="33"/>
      <c r="BB7" s="3"/>
      <c r="BC7" s="3"/>
      <c r="BD7" s="3"/>
      <c r="BE7" s="9"/>
    </row>
    <row r="8" spans="1:57" x14ac:dyDescent="0.35">
      <c r="A8" s="21" t="s">
        <v>19</v>
      </c>
      <c r="B8" s="36">
        <v>111</v>
      </c>
      <c r="C8" s="33">
        <f>'Balance UASB'!G8</f>
        <v>426.11456912677892</v>
      </c>
      <c r="D8" s="3">
        <f>'Balance UASB'!AN8</f>
        <v>49.459726773643986</v>
      </c>
      <c r="E8" s="3">
        <f>'Balance FTBR'!AN8</f>
        <v>0</v>
      </c>
      <c r="F8" s="3">
        <f t="shared" si="0"/>
        <v>376.65484235313494</v>
      </c>
      <c r="G8" s="9">
        <f t="shared" si="1"/>
        <v>88.392857142857139</v>
      </c>
      <c r="H8" s="33">
        <f>'Balance UASB'!J8</f>
        <v>45.132000680950135</v>
      </c>
      <c r="I8" s="3">
        <f>'Balance UASB'!AQ8</f>
        <v>23.350697928710765</v>
      </c>
      <c r="J8" s="3">
        <f>'Balance FTBR'!AQ8</f>
        <v>0</v>
      </c>
      <c r="K8" s="3">
        <f t="shared" si="9"/>
        <v>21.78130275223937</v>
      </c>
      <c r="L8" s="9">
        <f t="shared" si="2"/>
        <v>48.261327713382506</v>
      </c>
      <c r="M8" s="33">
        <f>'Balance UASB'!M8</f>
        <v>1.8737627258476659</v>
      </c>
      <c r="N8" s="3">
        <f>'Balance UASB'!AT8</f>
        <v>19.879005568637677</v>
      </c>
      <c r="O8" s="3">
        <f>'Balance FTBR'!AT8</f>
        <v>0</v>
      </c>
      <c r="P8" s="3">
        <f t="shared" si="10"/>
        <v>-18.005242842790011</v>
      </c>
      <c r="Q8" s="9">
        <f t="shared" si="3"/>
        <v>-960.91370558375638</v>
      </c>
      <c r="R8" s="33">
        <f>'Balance UASB'!P8</f>
        <v>43.258237955102466</v>
      </c>
      <c r="S8" s="3">
        <f>'Balance UASB'!AW8</f>
        <v>3.4716923600730887</v>
      </c>
      <c r="T8" s="3">
        <f>'Balance FTBR'!AW8</f>
        <v>0</v>
      </c>
      <c r="U8" s="3">
        <f t="shared" si="11"/>
        <v>39.786545595029381</v>
      </c>
      <c r="V8" s="9">
        <f t="shared" si="4"/>
        <v>91.974494283201409</v>
      </c>
      <c r="W8" s="33">
        <f>'Balance UASB'!S8</f>
        <v>1.3791654581112265E-2</v>
      </c>
      <c r="X8" s="3">
        <f>'Balance UASB'!AZ8</f>
        <v>6.6580401426059197E-3</v>
      </c>
      <c r="Y8" s="3">
        <f>'Balance FTBR'!AZ8</f>
        <v>0</v>
      </c>
      <c r="Z8" s="3">
        <f t="shared" si="12"/>
        <v>7.1336144385063449E-3</v>
      </c>
      <c r="AA8" s="9">
        <f t="shared" si="5"/>
        <v>51.724137931034484</v>
      </c>
      <c r="AB8" s="33">
        <f>'Balance UASB'!V8</f>
        <v>2.4254289090921567E-2</v>
      </c>
      <c r="AC8" s="3">
        <f>'Balance UASB'!BC8</f>
        <v>1.0462634509809303E-2</v>
      </c>
      <c r="AD8" s="3">
        <f>'Balance FTBR'!BC8</f>
        <v>0</v>
      </c>
      <c r="AE8" s="3">
        <f t="shared" si="13"/>
        <v>1.3791654581112265E-2</v>
      </c>
      <c r="AF8" s="9">
        <f t="shared" si="6"/>
        <v>56.862745098039227</v>
      </c>
      <c r="AG8" s="33">
        <f>'Balance UASB'!Y8</f>
        <v>45.170046624622159</v>
      </c>
      <c r="AH8" s="3">
        <f>'Balance UASB'!BF8</f>
        <v>23.36781860336318</v>
      </c>
      <c r="AI8" s="3">
        <f>'Balance FTBR'!BF8</f>
        <v>0</v>
      </c>
      <c r="AJ8" s="3">
        <f t="shared" si="14"/>
        <v>21.80222802125898</v>
      </c>
      <c r="AK8" s="9">
        <f t="shared" si="7"/>
        <v>48.267003579700976</v>
      </c>
      <c r="AL8" s="33">
        <f>'Balance UASB'!AB8</f>
        <v>3.3527987860979809</v>
      </c>
      <c r="AM8" s="3">
        <f>'Balance UASB'!BI8</f>
        <v>2.9152704338695923</v>
      </c>
      <c r="AN8" s="3">
        <f>'Balance FTBR'!BI8</f>
        <v>0</v>
      </c>
      <c r="AO8" s="3">
        <f t="shared" si="15"/>
        <v>0.4375283522283886</v>
      </c>
      <c r="AP8" s="9">
        <f t="shared" si="8"/>
        <v>13.049645390070911</v>
      </c>
      <c r="AQ8" s="33">
        <f>'Balance UASB'!AE8</f>
        <v>2.220931961854975</v>
      </c>
      <c r="AR8" s="3">
        <f>'Balance UASB'!BL8</f>
        <v>2.392138708379127</v>
      </c>
      <c r="AS8" s="3">
        <f>'Balance FTBR'!BL8</f>
        <v>0</v>
      </c>
      <c r="AT8" s="3">
        <f t="shared" ref="AT8:AT20" si="16">AQ8-(AR8+AS8)</f>
        <v>-0.17120674652415202</v>
      </c>
      <c r="AU8" s="9">
        <f t="shared" ref="AU8:AU20" si="17">(AT8/AQ8)*100</f>
        <v>-7.7087794432548078</v>
      </c>
      <c r="AV8" s="33">
        <f>'Balance UASB'!AH8</f>
        <v>1.1318668242430063</v>
      </c>
      <c r="AW8" s="3">
        <f>'Balance UASB'!BO8</f>
        <v>0.52313172549046494</v>
      </c>
      <c r="AX8" s="3">
        <f>'Balance FTBR'!DD8</f>
        <v>0</v>
      </c>
      <c r="AY8" s="3">
        <f t="shared" ref="AY8" si="18">AV8-(AW8+AX8)</f>
        <v>0.60873509875254139</v>
      </c>
      <c r="AZ8" s="9">
        <f t="shared" ref="AZ8" si="19">(AY8/AV8)*100</f>
        <v>53.781512605042039</v>
      </c>
      <c r="BA8" s="33">
        <f>'Balance UASB'!AK8</f>
        <v>10.034617643498922</v>
      </c>
      <c r="BB8" s="3">
        <f>'Balance UASB'!BR8</f>
        <v>7.5140738752266829</v>
      </c>
      <c r="BC8" s="3">
        <f>'Balance FTBR'!BR8</f>
        <v>0</v>
      </c>
      <c r="BD8" s="3">
        <f t="shared" ref="BD8:BD15" si="20">BA8-(BB8+BC8)</f>
        <v>2.5205437682722396</v>
      </c>
      <c r="BE8" s="9">
        <f t="shared" ref="BE8:BE15" si="21">(BD8/BA8)*100</f>
        <v>25.118483412322256</v>
      </c>
    </row>
    <row r="9" spans="1:57" x14ac:dyDescent="0.35">
      <c r="A9" s="21" t="s">
        <v>20</v>
      </c>
      <c r="B9" s="36">
        <v>118</v>
      </c>
      <c r="C9" s="33">
        <f>'Balance UASB'!G9</f>
        <v>224.47106766499957</v>
      </c>
      <c r="D9" s="3">
        <f>'Balance UASB'!AN9</f>
        <v>48.033003885942705</v>
      </c>
      <c r="E9" s="3">
        <f>'Balance FTBR'!AN9</f>
        <v>0</v>
      </c>
      <c r="F9" s="3">
        <f t="shared" si="0"/>
        <v>176.43806377905685</v>
      </c>
      <c r="G9" s="9">
        <f t="shared" si="1"/>
        <v>78.601694915254228</v>
      </c>
      <c r="H9" s="33">
        <f>'Balance UASB'!J9</f>
        <v>23.493370217480891</v>
      </c>
      <c r="I9" s="3">
        <f>'Balance UASB'!AQ9</f>
        <v>20.449694723718185</v>
      </c>
      <c r="J9" s="3">
        <f>'Balance FTBR'!AQ9</f>
        <v>0</v>
      </c>
      <c r="K9" s="3">
        <f t="shared" si="9"/>
        <v>3.0436754937627057</v>
      </c>
      <c r="L9" s="9">
        <f t="shared" si="2"/>
        <v>12.955465587044532</v>
      </c>
      <c r="M9" s="33">
        <f>'Balance UASB'!M9</f>
        <v>0.93688136292383295</v>
      </c>
      <c r="N9" s="3">
        <f>'Balance UASB'!AT9</f>
        <v>17.596248948315647</v>
      </c>
      <c r="O9" s="3">
        <f>'Balance FTBR'!AT9</f>
        <v>0</v>
      </c>
      <c r="P9" s="3">
        <f t="shared" si="10"/>
        <v>-16.659367585391813</v>
      </c>
      <c r="Q9" s="9">
        <f t="shared" si="3"/>
        <v>-1778.1725888324875</v>
      </c>
      <c r="R9" s="33">
        <f>'Balance UASB'!P9</f>
        <v>22.556488854557056</v>
      </c>
      <c r="S9" s="3">
        <f>'Balance UASB'!AW9</f>
        <v>2.8534457754025371</v>
      </c>
      <c r="T9" s="3">
        <f>'Balance FTBR'!AW9</f>
        <v>0</v>
      </c>
      <c r="U9" s="3">
        <f t="shared" si="11"/>
        <v>19.703043079154519</v>
      </c>
      <c r="V9" s="9">
        <f t="shared" si="4"/>
        <v>87.349778621125878</v>
      </c>
      <c r="W9" s="33">
        <f>'Balance UASB'!S9</f>
        <v>1.3791654581112265E-2</v>
      </c>
      <c r="X9" s="3">
        <f>'Balance UASB'!AZ9</f>
        <v>6.6580401426059197E-3</v>
      </c>
      <c r="Y9" s="3">
        <f>'Balance FTBR'!AZ9</f>
        <v>0</v>
      </c>
      <c r="Z9" s="3">
        <f t="shared" si="12"/>
        <v>7.1336144385063449E-3</v>
      </c>
      <c r="AA9" s="9">
        <f t="shared" si="5"/>
        <v>51.724137931034484</v>
      </c>
      <c r="AB9" s="33">
        <f>'Balance UASB'!V9</f>
        <v>0.15075705180043406</v>
      </c>
      <c r="AC9" s="3">
        <f>'Balance UASB'!BC9</f>
        <v>5.3264321140847358E-2</v>
      </c>
      <c r="AD9" s="3">
        <f>'Balance FTBR'!BC9</f>
        <v>0</v>
      </c>
      <c r="AE9" s="3">
        <f t="shared" si="13"/>
        <v>9.749273065958669E-2</v>
      </c>
      <c r="AF9" s="9">
        <f t="shared" si="6"/>
        <v>64.66876971608832</v>
      </c>
      <c r="AG9" s="33">
        <f>'Balance UASB'!Y9</f>
        <v>23.657918923862439</v>
      </c>
      <c r="AH9" s="3">
        <f>'Balance UASB'!BF9</f>
        <v>20.50961708500164</v>
      </c>
      <c r="AI9" s="3">
        <f>'Balance FTBR'!BF9</f>
        <v>0</v>
      </c>
      <c r="AJ9" s="3">
        <f t="shared" si="14"/>
        <v>3.1483018388607995</v>
      </c>
      <c r="AK9" s="9">
        <f t="shared" si="7"/>
        <v>13.307602621316287</v>
      </c>
      <c r="AL9" s="33">
        <f>'Balance UASB'!AB9</f>
        <v>2.8629572613205454</v>
      </c>
      <c r="AM9" s="3">
        <f>'Balance UASB'!BI9</f>
        <v>2.8819802331565625</v>
      </c>
      <c r="AN9" s="3">
        <f>'Balance FTBR'!BI9</f>
        <v>0</v>
      </c>
      <c r="AO9" s="3">
        <f t="shared" si="15"/>
        <v>-1.9022971836017089E-2</v>
      </c>
      <c r="AP9" s="9">
        <f t="shared" si="8"/>
        <v>-0.66445182724253105</v>
      </c>
      <c r="AQ9" s="33">
        <f>'Balance UASB'!AE9</f>
        <v>2.8677130042795502</v>
      </c>
      <c r="AR9" s="3">
        <f>'Balance UASB'!BL9</f>
        <v>2.8439342894845288</v>
      </c>
      <c r="AS9" s="3">
        <f>'Balance FTBR'!BL9</f>
        <v>0</v>
      </c>
      <c r="AT9" s="3">
        <f t="shared" si="16"/>
        <v>2.3778714795021472E-2</v>
      </c>
      <c r="AU9" s="9">
        <f t="shared" si="17"/>
        <v>0.82918739635158678</v>
      </c>
      <c r="AV9" s="33">
        <f>'Balance UASB'!AH9</f>
        <v>-4.7557429590045488E-3</v>
      </c>
      <c r="AW9" s="3">
        <f>'Balance UASB'!BO9</f>
        <v>3.8045943672033448E-2</v>
      </c>
      <c r="AX9" s="3">
        <f>'Balance FTBR'!DD9</f>
        <v>0</v>
      </c>
      <c r="AY9" s="3">
        <f t="shared" ref="AY9:AY20" si="22">AV9-(AW9+AX9)</f>
        <v>-4.2801686631037998E-2</v>
      </c>
      <c r="AZ9" s="9">
        <f t="shared" ref="AZ9:AZ20" si="23">(AY9/AV9)*100</f>
        <v>899.99999999993815</v>
      </c>
      <c r="BA9" s="33"/>
      <c r="BB9" s="3"/>
      <c r="BC9" s="3"/>
      <c r="BD9" s="3"/>
      <c r="BE9" s="9"/>
    </row>
    <row r="10" spans="1:57" x14ac:dyDescent="0.35">
      <c r="A10" s="21" t="s">
        <v>21</v>
      </c>
      <c r="B10" s="36">
        <v>125</v>
      </c>
      <c r="C10" s="33">
        <f>'Balance UASB'!G10</f>
        <v>210.67941308388731</v>
      </c>
      <c r="D10" s="3">
        <f>'Balance UASB'!AN10</f>
        <v>52.313172549046513</v>
      </c>
      <c r="E10" s="3">
        <f>'Balance FTBR'!AN10</f>
        <v>0</v>
      </c>
      <c r="F10" s="3">
        <f t="shared" si="0"/>
        <v>158.36624053484081</v>
      </c>
      <c r="G10" s="9">
        <f t="shared" si="1"/>
        <v>75.169300225733636</v>
      </c>
      <c r="H10" s="33">
        <f>'Balance UASB'!J10</f>
        <v>21.305728456338944</v>
      </c>
      <c r="I10" s="3">
        <f>'Balance UASB'!AQ10</f>
        <v>20.021677857407802</v>
      </c>
      <c r="J10" s="3">
        <f>'Balance FTBR'!AQ10</f>
        <v>0</v>
      </c>
      <c r="K10" s="3">
        <f t="shared" si="9"/>
        <v>1.2840505989311417</v>
      </c>
      <c r="L10" s="9">
        <f t="shared" si="2"/>
        <v>6.0267857142857144</v>
      </c>
      <c r="M10" s="33">
        <f>'Balance UASB'!M10</f>
        <v>0.57068915508050733</v>
      </c>
      <c r="N10" s="3">
        <f>'Balance UASB'!AT10</f>
        <v>16.312198349384502</v>
      </c>
      <c r="O10" s="3">
        <f>'Balance FTBR'!AT10</f>
        <v>0</v>
      </c>
      <c r="P10" s="3">
        <f t="shared" si="10"/>
        <v>-15.741509194303994</v>
      </c>
      <c r="Q10" s="9">
        <f t="shared" si="3"/>
        <v>-2758.333333333333</v>
      </c>
      <c r="R10" s="33">
        <f>'Balance UASB'!P10</f>
        <v>20.735039301258436</v>
      </c>
      <c r="S10" s="3">
        <f>'Balance UASB'!AW10</f>
        <v>3.7094795080233007</v>
      </c>
      <c r="T10" s="3">
        <f>'Balance FTBR'!AW10</f>
        <v>0</v>
      </c>
      <c r="U10" s="3">
        <f t="shared" si="11"/>
        <v>17.025559793235136</v>
      </c>
      <c r="V10" s="9">
        <f t="shared" si="4"/>
        <v>82.110091743119256</v>
      </c>
      <c r="W10" s="33">
        <f>'Balance UASB'!S10</f>
        <v>1.3791654581112265E-2</v>
      </c>
      <c r="X10" s="3">
        <f>'Balance UASB'!AZ10</f>
        <v>1.3791654581112265E-2</v>
      </c>
      <c r="Y10" s="3">
        <f>'Balance FTBR'!AZ10</f>
        <v>0</v>
      </c>
      <c r="Z10" s="3">
        <f t="shared" si="12"/>
        <v>0</v>
      </c>
      <c r="AA10" s="9">
        <f t="shared" si="5"/>
        <v>0</v>
      </c>
      <c r="AB10" s="33">
        <f>'Balance UASB'!V10</f>
        <v>0.14505016024962897</v>
      </c>
      <c r="AC10" s="3">
        <f>'Balance UASB'!BC10</f>
        <v>5.3264321140847358E-2</v>
      </c>
      <c r="AD10" s="3">
        <f>'Balance FTBR'!BC10</f>
        <v>0</v>
      </c>
      <c r="AE10" s="3">
        <f t="shared" si="13"/>
        <v>9.1785839108781603E-2</v>
      </c>
      <c r="AF10" s="9">
        <f t="shared" si="6"/>
        <v>63.278688524590152</v>
      </c>
      <c r="AG10" s="33">
        <f>'Balance UASB'!Y10</f>
        <v>21.464570271169688</v>
      </c>
      <c r="AH10" s="3">
        <f>'Balance UASB'!BF10</f>
        <v>20.088733833129766</v>
      </c>
      <c r="AI10" s="3">
        <f>'Balance FTBR'!BF10</f>
        <v>0</v>
      </c>
      <c r="AJ10" s="3">
        <f t="shared" si="14"/>
        <v>1.3758364380399222</v>
      </c>
      <c r="AK10" s="9">
        <f t="shared" si="7"/>
        <v>6.4098019231621342</v>
      </c>
      <c r="AL10" s="33">
        <f>'Balance UASB'!AB10</f>
        <v>3.1863477825328332</v>
      </c>
      <c r="AM10" s="3">
        <f>'Balance UASB'!BI10</f>
        <v>3.2339052121228753</v>
      </c>
      <c r="AN10" s="3">
        <f>'Balance FTBR'!BI10</f>
        <v>0</v>
      </c>
      <c r="AO10" s="3">
        <f t="shared" si="15"/>
        <v>-4.7557429590042055E-2</v>
      </c>
      <c r="AP10" s="9">
        <f t="shared" si="8"/>
        <v>-1.4925373134328286</v>
      </c>
      <c r="AQ10" s="33">
        <f>'Balance UASB'!AE10</f>
        <v>3.1387903529427903</v>
      </c>
      <c r="AR10" s="3">
        <f>'Balance UASB'!BL10</f>
        <v>3.2101264973278538</v>
      </c>
      <c r="AS10" s="3">
        <f>'Balance FTBR'!BL10</f>
        <v>0</v>
      </c>
      <c r="AT10" s="3">
        <f t="shared" si="16"/>
        <v>-7.1336144385063527E-2</v>
      </c>
      <c r="AU10" s="9">
        <f t="shared" si="17"/>
        <v>-2.272727272727276</v>
      </c>
      <c r="AV10" s="33">
        <f>'Balance UASB'!AH10</f>
        <v>4.7557429590042541E-2</v>
      </c>
      <c r="AW10" s="3">
        <f>'Balance UASB'!BO10</f>
        <v>2.3778714795021059E-2</v>
      </c>
      <c r="AX10" s="3">
        <f>'Balance FTBR'!DD10</f>
        <v>0</v>
      </c>
      <c r="AY10" s="3">
        <f t="shared" si="22"/>
        <v>2.3778714795021482E-2</v>
      </c>
      <c r="AZ10" s="9">
        <f t="shared" si="23"/>
        <v>50.000000000000441</v>
      </c>
      <c r="BA10" s="33"/>
      <c r="BB10" s="3"/>
      <c r="BC10" s="3"/>
      <c r="BD10" s="3"/>
      <c r="BE10" s="9"/>
    </row>
    <row r="11" spans="1:57" x14ac:dyDescent="0.35">
      <c r="A11" s="21" t="s">
        <v>22</v>
      </c>
      <c r="B11" s="36">
        <v>153</v>
      </c>
      <c r="C11" s="33">
        <f>'Balance UASB'!G11</f>
        <v>204.49694723718181</v>
      </c>
      <c r="D11" s="3">
        <f>'Balance UASB'!AN11</f>
        <v>22.44710676649996</v>
      </c>
      <c r="E11" s="3">
        <f>'Balance FTBR'!AN11</f>
        <v>3.0575318400000007</v>
      </c>
      <c r="F11" s="3">
        <f t="shared" si="0"/>
        <v>178.99230863068186</v>
      </c>
      <c r="G11" s="9">
        <f t="shared" si="1"/>
        <v>87.528107900349781</v>
      </c>
      <c r="H11" s="33">
        <f>'Balance UASB'!J11</f>
        <v>26.537045711243596</v>
      </c>
      <c r="I11" s="3">
        <f>'Balance UASB'!AQ11</f>
        <v>15.693951764713955</v>
      </c>
      <c r="J11" s="3">
        <f>'Balance FTBR'!AQ11</f>
        <v>0.42563664000000007</v>
      </c>
      <c r="K11" s="3">
        <f t="shared" si="9"/>
        <v>10.417457306529641</v>
      </c>
      <c r="L11" s="9">
        <f t="shared" si="2"/>
        <v>39.256281275182879</v>
      </c>
      <c r="M11" s="33"/>
      <c r="N11" s="3"/>
      <c r="O11" s="3"/>
      <c r="P11" s="3"/>
      <c r="Q11" s="9"/>
      <c r="R11" s="33"/>
      <c r="S11" s="3"/>
      <c r="T11" s="3"/>
      <c r="U11" s="3"/>
      <c r="V11" s="9"/>
      <c r="W11" s="33">
        <f>'Balance UASB'!S11</f>
        <v>1.3791654581112265E-2</v>
      </c>
      <c r="X11" s="3">
        <f>'Balance UASB'!AZ11</f>
        <v>1.3791654581112265E-2</v>
      </c>
      <c r="Y11" s="3">
        <f>'Balance FTBR'!AZ11</f>
        <v>1.5161731200000004</v>
      </c>
      <c r="Z11" s="3">
        <f t="shared" si="12"/>
        <v>-1.5161731200000004</v>
      </c>
      <c r="AA11" s="9">
        <f t="shared" si="5"/>
        <v>-10993.409899319888</v>
      </c>
      <c r="AB11" s="33">
        <f>'Balance UASB'!V11</f>
        <v>5.3264321140847358E-2</v>
      </c>
      <c r="AC11" s="3">
        <f>'Balance UASB'!BC11</f>
        <v>5.3264321140847358E-2</v>
      </c>
      <c r="AD11" s="3">
        <f>'Balance FTBR'!BC11</f>
        <v>2.9819750400000004E-2</v>
      </c>
      <c r="AE11" s="3">
        <f t="shared" si="13"/>
        <v>-2.9819750400000004E-2</v>
      </c>
      <c r="AF11" s="9">
        <f t="shared" si="6"/>
        <v>-55.984474712720647</v>
      </c>
      <c r="AG11" s="33">
        <f>'Balance UASB'!Y11</f>
        <v>26.604101686965556</v>
      </c>
      <c r="AH11" s="3">
        <f>'Balance UASB'!BF11</f>
        <v>15.761007740435918</v>
      </c>
      <c r="AI11" s="3">
        <f>'Balance FTBR'!BF11</f>
        <v>1.9716295103999999</v>
      </c>
      <c r="AJ11" s="3">
        <f t="shared" si="14"/>
        <v>8.8714644361296386</v>
      </c>
      <c r="AK11" s="9">
        <f t="shared" si="7"/>
        <v>33.346228113675167</v>
      </c>
      <c r="AL11" s="33">
        <f>'Balance UASB'!AB11</f>
        <v>2.7773538880584692</v>
      </c>
      <c r="AM11" s="3">
        <f>'Balance UASB'!BI11</f>
        <v>2.1971532470599535</v>
      </c>
      <c r="AN11" s="3">
        <f>'Balance FTBR'!BI11</f>
        <v>0.24379660800000005</v>
      </c>
      <c r="AO11" s="3">
        <f t="shared" si="15"/>
        <v>0.3364040329985154</v>
      </c>
      <c r="AP11" s="9">
        <f t="shared" si="8"/>
        <v>12.112393542822202</v>
      </c>
      <c r="AQ11" s="33">
        <f>'Balance UASB'!AE11</f>
        <v>2.5585897119442746</v>
      </c>
      <c r="AR11" s="3">
        <f>'Balance UASB'!BL11</f>
        <v>2.1020383878798694</v>
      </c>
      <c r="AS11" s="3">
        <f>'Balance FTBR'!BL11</f>
        <v>0.20853676800000001</v>
      </c>
      <c r="AT11" s="3">
        <f t="shared" si="16"/>
        <v>0.24801455606440515</v>
      </c>
      <c r="AU11" s="9">
        <f t="shared" si="17"/>
        <v>9.6934086347098862</v>
      </c>
      <c r="AV11" s="33">
        <f>'Balance UASB'!AH11</f>
        <v>0.21876417611419452</v>
      </c>
      <c r="AW11" s="3">
        <f>'Balance UASB'!BO11</f>
        <v>9.5114859180084665E-2</v>
      </c>
      <c r="AX11" s="3">
        <f>'Balance FTBR'!DD11</f>
        <v>3.5259840000000015E-2</v>
      </c>
      <c r="AY11" s="3">
        <f t="shared" si="22"/>
        <v>8.838947693410984E-2</v>
      </c>
      <c r="AZ11" s="9">
        <f t="shared" si="23"/>
        <v>40.403999642048653</v>
      </c>
      <c r="BA11" s="33">
        <f>'Balance UASB'!AK11</f>
        <v>11.651570249560359</v>
      </c>
      <c r="BB11" s="3">
        <f>'Balance UASB'!BR11</f>
        <v>2.9580721205006304</v>
      </c>
      <c r="BC11" s="3">
        <f>'Balance FTBR'!BR11</f>
        <v>2.0148480000000002</v>
      </c>
      <c r="BD11" s="3">
        <f t="shared" si="20"/>
        <v>6.6786501290597293</v>
      </c>
      <c r="BE11" s="9">
        <f t="shared" si="21"/>
        <v>57.319743056192195</v>
      </c>
    </row>
    <row r="12" spans="1:57" x14ac:dyDescent="0.35">
      <c r="A12" s="21" t="s">
        <v>23</v>
      </c>
      <c r="B12" s="36">
        <v>160</v>
      </c>
      <c r="C12" s="33">
        <f>'Balance UASB'!G12</f>
        <v>284.39342894845288</v>
      </c>
      <c r="D12" s="3">
        <f>'Balance UASB'!AN12</f>
        <v>34.288906734420479</v>
      </c>
      <c r="E12" s="3">
        <f>'Balance FTBR'!AN12</f>
        <v>1.6118784000000002</v>
      </c>
      <c r="F12" s="3">
        <f t="shared" si="0"/>
        <v>248.49264381403239</v>
      </c>
      <c r="G12" s="9">
        <f t="shared" si="1"/>
        <v>87.376366160370182</v>
      </c>
      <c r="H12" s="33">
        <f>'Balance UASB'!J12</f>
        <v>27.963768598944863</v>
      </c>
      <c r="I12" s="3">
        <f>'Balance UASB'!AQ12</f>
        <v>21.781302752239366</v>
      </c>
      <c r="J12" s="3">
        <f>'Balance FTBR'!AQ12</f>
        <v>0.271500768</v>
      </c>
      <c r="K12" s="3">
        <f t="shared" si="9"/>
        <v>5.9109650787054981</v>
      </c>
      <c r="L12" s="9">
        <f t="shared" si="2"/>
        <v>21.13794161109076</v>
      </c>
      <c r="M12" s="33">
        <f>'Balance UASB'!M12</f>
        <v>0.78469758823569757</v>
      </c>
      <c r="N12" s="3">
        <f>'Balance UASB'!AT12</f>
        <v>19.593660991097423</v>
      </c>
      <c r="O12" s="3">
        <f>'Balance FTBR'!AT12</f>
        <v>9.8727551999999996E-2</v>
      </c>
      <c r="P12" s="3">
        <f t="shared" si="10"/>
        <v>-18.907690954861724</v>
      </c>
      <c r="Q12" s="9">
        <f t="shared" si="3"/>
        <v>-2409.5513020976014</v>
      </c>
      <c r="R12" s="33">
        <f>'Balance UASB'!P12</f>
        <v>27.179071010709166</v>
      </c>
      <c r="S12" s="3">
        <f>'Balance UASB'!AW12</f>
        <v>2.187641761141943</v>
      </c>
      <c r="T12" s="3">
        <f>'Balance FTBR'!AW12</f>
        <v>0.17277321600000001</v>
      </c>
      <c r="U12" s="3">
        <f t="shared" si="11"/>
        <v>24.818656033567223</v>
      </c>
      <c r="V12" s="9">
        <f t="shared" si="4"/>
        <v>91.31532135071177</v>
      </c>
      <c r="W12" s="33">
        <f>'Balance UASB'!S12</f>
        <v>1.3791654581112265E-2</v>
      </c>
      <c r="X12" s="3">
        <f>'Balance UASB'!AZ12</f>
        <v>1.3791654581112265E-2</v>
      </c>
      <c r="Y12" s="3">
        <f>'Balance FTBR'!AZ12</f>
        <v>1.77810336</v>
      </c>
      <c r="Z12" s="3">
        <f t="shared" si="12"/>
        <v>-1.77810336</v>
      </c>
      <c r="AA12" s="9">
        <f t="shared" si="5"/>
        <v>-12892.603636079466</v>
      </c>
      <c r="AB12" s="33">
        <f>'Balance UASB'!V12</f>
        <v>5.3264321140847358E-2</v>
      </c>
      <c r="AC12" s="3">
        <f>'Balance UASB'!BC12</f>
        <v>5.3264321140847358E-2</v>
      </c>
      <c r="AD12" s="3">
        <f>'Balance FTBR'!BC12</f>
        <v>5.6415744000000018E-3</v>
      </c>
      <c r="AE12" s="3">
        <f t="shared" si="13"/>
        <v>-5.6415744000000018E-3</v>
      </c>
      <c r="AF12" s="9">
        <f t="shared" si="6"/>
        <v>-10.591657378082285</v>
      </c>
      <c r="AG12" s="33">
        <f>'Balance UASB'!Y12</f>
        <v>28.030824574666827</v>
      </c>
      <c r="AH12" s="3">
        <f>'Balance UASB'!BF12</f>
        <v>21.848358727961326</v>
      </c>
      <c r="AI12" s="3">
        <f>'Balance FTBR'!BF12</f>
        <v>2.0552457024000006</v>
      </c>
      <c r="AJ12" s="3">
        <f t="shared" si="14"/>
        <v>4.1272201443055003</v>
      </c>
      <c r="AK12" s="9">
        <f t="shared" si="7"/>
        <v>14.723862772255092</v>
      </c>
      <c r="AL12" s="33">
        <f>'Balance UASB'!AB12</f>
        <v>5.61177669162499</v>
      </c>
      <c r="AM12" s="3">
        <f>'Balance UASB'!BI12</f>
        <v>4.5227115540130214</v>
      </c>
      <c r="AN12" s="3">
        <f>'Balance FTBR'!BI12</f>
        <v>0.36770976</v>
      </c>
      <c r="AO12" s="3">
        <f t="shared" si="15"/>
        <v>0.72135537761196833</v>
      </c>
      <c r="AP12" s="9">
        <f t="shared" si="8"/>
        <v>12.854313655932149</v>
      </c>
      <c r="AQ12" s="33">
        <f>'Balance UASB'!AE12</f>
        <v>4.3134588638168356</v>
      </c>
      <c r="AR12" s="3">
        <f>'Balance UASB'!BL12</f>
        <v>4.3134588638168356</v>
      </c>
      <c r="AS12" s="3">
        <f>'Balance FTBR'!BL12</f>
        <v>0.35410953600000006</v>
      </c>
      <c r="AT12" s="3">
        <f t="shared" si="16"/>
        <v>-0.35410953600000017</v>
      </c>
      <c r="AU12" s="9">
        <f t="shared" si="17"/>
        <v>-8.2094102941475722</v>
      </c>
      <c r="AV12" s="33">
        <f>'Balance UASB'!AH12</f>
        <v>1.2983178278081546</v>
      </c>
      <c r="AW12" s="3">
        <f>'Balance UASB'!BO12</f>
        <v>0.20925269019618584</v>
      </c>
      <c r="AX12" s="3">
        <f>'Balance FTBR'!DD12</f>
        <v>1.360022399999998E-2</v>
      </c>
      <c r="AY12" s="3">
        <f t="shared" si="22"/>
        <v>1.0754649136119689</v>
      </c>
      <c r="AZ12" s="9">
        <f t="shared" si="23"/>
        <v>82.835257328907645</v>
      </c>
      <c r="BA12" s="33">
        <f>'Balance UASB'!AK12</f>
        <v>2.1828860181829408</v>
      </c>
      <c r="BB12" s="3">
        <f>'Balance UASB'!BR12</f>
        <v>2.1828860181829408</v>
      </c>
      <c r="BC12" s="3">
        <f>'Balance FTBR'!BR12</f>
        <v>2.2515926400000001</v>
      </c>
      <c r="BD12" s="3">
        <f t="shared" si="20"/>
        <v>-2.2515926400000006</v>
      </c>
      <c r="BE12" s="9">
        <f t="shared" si="21"/>
        <v>-103.14751302838303</v>
      </c>
    </row>
    <row r="13" spans="1:57" x14ac:dyDescent="0.35">
      <c r="A13" s="21" t="s">
        <v>24</v>
      </c>
      <c r="B13" s="36">
        <v>168</v>
      </c>
      <c r="C13" s="33">
        <f>'Balance UASB'!G13</f>
        <v>383.78845679164124</v>
      </c>
      <c r="D13" s="3">
        <f>'Balance UASB'!AN13</f>
        <v>41.470078602516878</v>
      </c>
      <c r="E13" s="3">
        <f>'Balance FTBR'!AN13</f>
        <v>2.3321865600000002</v>
      </c>
      <c r="F13" s="3">
        <f t="shared" si="0"/>
        <v>339.98619162912439</v>
      </c>
      <c r="G13" s="9">
        <f t="shared" si="1"/>
        <v>88.586872693178194</v>
      </c>
      <c r="H13" s="33">
        <f>'Balance UASB'!J13</f>
        <v>32.957298705899305</v>
      </c>
      <c r="I13" s="3">
        <f>'Balance UASB'!AQ13</f>
        <v>25.300552541902501</v>
      </c>
      <c r="J13" s="3">
        <f>'Balance FTBR'!AQ13</f>
        <v>0.149098752</v>
      </c>
      <c r="K13" s="3">
        <f t="shared" si="9"/>
        <v>7.5076474119968033</v>
      </c>
      <c r="L13" s="9">
        <f t="shared" si="2"/>
        <v>22.77992343666487</v>
      </c>
      <c r="M13" s="33">
        <f>'Balance UASB'!M13</f>
        <v>0.89883541925179922</v>
      </c>
      <c r="N13" s="3">
        <f>'Balance UASB'!AT13</f>
        <v>22.637336484860128</v>
      </c>
      <c r="O13" s="3">
        <f>'Balance FTBR'!AT13</f>
        <v>4.9867488000000008E-2</v>
      </c>
      <c r="P13" s="3">
        <f t="shared" si="10"/>
        <v>-21.788368553608329</v>
      </c>
      <c r="Q13" s="9">
        <f t="shared" si="3"/>
        <v>-2424.0665295260856</v>
      </c>
      <c r="R13" s="33">
        <f>'Balance UASB'!P13</f>
        <v>32.058463286647502</v>
      </c>
      <c r="S13" s="3">
        <f>'Balance UASB'!AW13</f>
        <v>2.6632160570423684</v>
      </c>
      <c r="T13" s="3">
        <f>'Balance FTBR'!AW13</f>
        <v>9.9231264000000013E-2</v>
      </c>
      <c r="U13" s="3">
        <f t="shared" si="11"/>
        <v>29.296015965605132</v>
      </c>
      <c r="V13" s="9">
        <f t="shared" si="4"/>
        <v>91.383095015059752</v>
      </c>
      <c r="W13" s="33">
        <f>'Balance UASB'!S13</f>
        <v>1.3791654581112265E-2</v>
      </c>
      <c r="X13" s="3">
        <f>'Balance UASB'!AZ13</f>
        <v>1.3791654581112265E-2</v>
      </c>
      <c r="Y13" s="3">
        <f>'Balance FTBR'!AZ13</f>
        <v>0</v>
      </c>
      <c r="Z13" s="3">
        <f t="shared" si="12"/>
        <v>0</v>
      </c>
      <c r="AA13" s="9">
        <f t="shared" si="5"/>
        <v>0</v>
      </c>
      <c r="AB13" s="33">
        <f>'Balance UASB'!V13</f>
        <v>5.3264321140847358E-2</v>
      </c>
      <c r="AC13" s="3">
        <f>'Balance UASB'!BC13</f>
        <v>5.3264321140847358E-2</v>
      </c>
      <c r="AD13" s="3">
        <f>'Balance FTBR'!BC13</f>
        <v>0</v>
      </c>
      <c r="AE13" s="3">
        <f t="shared" si="13"/>
        <v>0</v>
      </c>
      <c r="AF13" s="9">
        <f t="shared" si="6"/>
        <v>0</v>
      </c>
      <c r="AG13" s="33">
        <f>'Balance UASB'!Y13</f>
        <v>33.024354681621254</v>
      </c>
      <c r="AH13" s="3">
        <f>'Balance UASB'!BF13</f>
        <v>25.367608517624461</v>
      </c>
      <c r="AI13" s="3">
        <f>'Balance FTBR'!BF13</f>
        <v>0.149098752</v>
      </c>
      <c r="AJ13" s="3">
        <f t="shared" si="14"/>
        <v>7.5076474119967926</v>
      </c>
      <c r="AK13" s="9">
        <f t="shared" si="7"/>
        <v>22.733668785888362</v>
      </c>
      <c r="AL13" s="33">
        <f>'Balance UASB'!AB13</f>
        <v>6.0397935579353703</v>
      </c>
      <c r="AM13" s="3">
        <f>'Balance UASB'!BI13</f>
        <v>4.9459726773643977</v>
      </c>
      <c r="AN13" s="3">
        <f>'Balance FTBR'!BI13</f>
        <v>0.47348928000000007</v>
      </c>
      <c r="AO13" s="3">
        <f t="shared" si="15"/>
        <v>0.6203316005709727</v>
      </c>
      <c r="AP13" s="9">
        <f t="shared" si="8"/>
        <v>10.270741783151699</v>
      </c>
      <c r="AQ13" s="33">
        <f>'Balance UASB'!AE13</f>
        <v>3.714235250982302</v>
      </c>
      <c r="AR13" s="3">
        <f>'Balance UASB'!BL13</f>
        <v>3.6428991065972394</v>
      </c>
      <c r="AS13" s="3">
        <f>'Balance FTBR'!BL13</f>
        <v>0</v>
      </c>
      <c r="AT13" s="3">
        <f t="shared" si="16"/>
        <v>7.1336144385062639E-2</v>
      </c>
      <c r="AU13" s="9">
        <f t="shared" si="17"/>
        <v>1.9206145966709136</v>
      </c>
      <c r="AV13" s="33">
        <f>'Balance UASB'!AH13</f>
        <v>2.3255583069530674</v>
      </c>
      <c r="AW13" s="3">
        <f>'Balance UASB'!BO13</f>
        <v>1.3030735707671588</v>
      </c>
      <c r="AX13" s="3">
        <f>'Balance FTBR'!DD13</f>
        <v>0</v>
      </c>
      <c r="AY13" s="3">
        <f t="shared" si="22"/>
        <v>1.0224847361859086</v>
      </c>
      <c r="AZ13" s="9">
        <f t="shared" si="23"/>
        <v>43.967280163599163</v>
      </c>
      <c r="BA13" s="33">
        <f>'Balance UASB'!AK13</f>
        <v>9.5114859180084572</v>
      </c>
      <c r="BB13" s="3">
        <f>'Balance UASB'!BR13</f>
        <v>4.7557429590042286</v>
      </c>
      <c r="BC13" s="3">
        <f>'Balance FTBR'!BR13</f>
        <v>1.4960246400000001</v>
      </c>
      <c r="BD13" s="3">
        <f t="shared" si="20"/>
        <v>3.2597183190042287</v>
      </c>
      <c r="BE13" s="9">
        <f t="shared" si="21"/>
        <v>34.271388793547814</v>
      </c>
    </row>
    <row r="14" spans="1:57" x14ac:dyDescent="0.35">
      <c r="A14" s="21" t="s">
        <v>25</v>
      </c>
      <c r="B14" s="36">
        <v>174</v>
      </c>
      <c r="C14" s="33">
        <f>'Balance UASB'!G14</f>
        <v>317.68362966148248</v>
      </c>
      <c r="D14" s="3">
        <f>'Balance UASB'!AN14</f>
        <v>61.824658467054974</v>
      </c>
      <c r="E14" s="3">
        <f>'Balance FTBR'!AN14</f>
        <v>1.95943968</v>
      </c>
      <c r="F14" s="3">
        <f t="shared" si="0"/>
        <v>253.89953151442751</v>
      </c>
      <c r="G14" s="9">
        <f t="shared" si="1"/>
        <v>79.92213252693503</v>
      </c>
      <c r="H14" s="33">
        <f>'Balance UASB'!J14</f>
        <v>31.483018388607995</v>
      </c>
      <c r="I14" s="3">
        <f>'Balance UASB'!AQ14</f>
        <v>25.728569408212881</v>
      </c>
      <c r="J14" s="3">
        <f>'Balance FTBR'!AQ14</f>
        <v>0.92683008</v>
      </c>
      <c r="K14" s="3">
        <f t="shared" si="9"/>
        <v>4.827618900395116</v>
      </c>
      <c r="L14" s="9">
        <f t="shared" si="2"/>
        <v>15.334040849596461</v>
      </c>
      <c r="M14" s="33">
        <f>'Balance UASB'!M14</f>
        <v>1.3078293137261627</v>
      </c>
      <c r="N14" s="3">
        <f>'Balance UASB'!AT14</f>
        <v>22.732451344040211</v>
      </c>
      <c r="O14" s="3">
        <f>'Balance FTBR'!AT14</f>
        <v>0.80593920000000008</v>
      </c>
      <c r="P14" s="3">
        <f t="shared" si="10"/>
        <v>-22.230561230314049</v>
      </c>
      <c r="Q14" s="9">
        <f t="shared" si="3"/>
        <v>-1699.8060065633879</v>
      </c>
      <c r="R14" s="33">
        <f>'Balance UASB'!P14</f>
        <v>30.175189074881832</v>
      </c>
      <c r="S14" s="3">
        <f>'Balance UASB'!AW14</f>
        <v>2.9961180641726659</v>
      </c>
      <c r="T14" s="3">
        <f>'Balance FTBR'!AW14</f>
        <v>0.12089087999999992</v>
      </c>
      <c r="U14" s="3">
        <f t="shared" si="11"/>
        <v>27.058180130709168</v>
      </c>
      <c r="V14" s="9">
        <f t="shared" si="4"/>
        <v>89.670291919505161</v>
      </c>
      <c r="W14" s="33">
        <f>'Balance UASB'!S14</f>
        <v>0.27916211169354821</v>
      </c>
      <c r="X14" s="3">
        <f>'Balance UASB'!AZ14</f>
        <v>1.3791654581112265E-2</v>
      </c>
      <c r="Y14" s="3">
        <f>'Balance FTBR'!AZ14</f>
        <v>1.7378064000000002</v>
      </c>
      <c r="Z14" s="3">
        <f t="shared" si="12"/>
        <v>-1.4724359428875644</v>
      </c>
      <c r="AA14" s="9">
        <f t="shared" si="5"/>
        <v>-527.4483467527067</v>
      </c>
      <c r="AB14" s="33">
        <f>'Balance UASB'!V14</f>
        <v>0.1436234373619277</v>
      </c>
      <c r="AC14" s="3">
        <f>'Balance UASB'!BC14</f>
        <v>5.3264321140847358E-2</v>
      </c>
      <c r="AD14" s="3">
        <f>'Balance FTBR'!BC14</f>
        <v>0.19644768000000001</v>
      </c>
      <c r="AE14" s="3">
        <f t="shared" si="13"/>
        <v>-0.10608856377891968</v>
      </c>
      <c r="AF14" s="9">
        <f t="shared" si="6"/>
        <v>-73.865774087817556</v>
      </c>
      <c r="AG14" s="33">
        <f>'Balance UASB'!Y14</f>
        <v>31.905803937663478</v>
      </c>
      <c r="AH14" s="3">
        <f>'Balance UASB'!BF14</f>
        <v>25.795625383934844</v>
      </c>
      <c r="AI14" s="3">
        <f>'Balance FTBR'!BF14</f>
        <v>2.8610841600000003</v>
      </c>
      <c r="AJ14" s="3">
        <f t="shared" si="14"/>
        <v>3.2490943937286332</v>
      </c>
      <c r="AK14" s="9">
        <f t="shared" si="7"/>
        <v>10.183396099583035</v>
      </c>
      <c r="AL14" s="33">
        <f>'Balance UASB'!AB14</f>
        <v>5.4215469732648218</v>
      </c>
      <c r="AM14" s="3">
        <f>'Balance UASB'!BI14</f>
        <v>4.7081855294141857</v>
      </c>
      <c r="AN14" s="3">
        <f>'Balance FTBR'!BI14</f>
        <v>0.49565260800000011</v>
      </c>
      <c r="AO14" s="3">
        <f t="shared" si="15"/>
        <v>0.21770883585063583</v>
      </c>
      <c r="AP14" s="9">
        <f t="shared" si="8"/>
        <v>4.0156220526026898</v>
      </c>
      <c r="AQ14" s="33">
        <f>'Balance UASB'!AE14</f>
        <v>5.1837598253146098</v>
      </c>
      <c r="AR14" s="3">
        <f>'Balance UASB'!BL14</f>
        <v>4.6986740434961778</v>
      </c>
      <c r="AS14" s="3">
        <f>'Balance FTBR'!BL14</f>
        <v>0.48608208000000003</v>
      </c>
      <c r="AT14" s="3">
        <f t="shared" si="16"/>
        <v>-9.9629818156810046E-4</v>
      </c>
      <c r="AU14" s="9">
        <f t="shared" si="17"/>
        <v>-1.9219605366412471E-2</v>
      </c>
      <c r="AV14" s="33">
        <f>'Balance UASB'!AH14</f>
        <v>0.23778714795021141</v>
      </c>
      <c r="AW14" s="3">
        <f>'Balance UASB'!BO14</f>
        <v>9.5114859180082546E-3</v>
      </c>
      <c r="AX14" s="3">
        <f>'Balance FTBR'!DD14</f>
        <v>9.5705279999999757E-3</v>
      </c>
      <c r="AY14" s="3">
        <f t="shared" si="22"/>
        <v>0.21870513403220318</v>
      </c>
      <c r="AZ14" s="9">
        <f t="shared" si="23"/>
        <v>91.975170196328833</v>
      </c>
      <c r="BA14" s="33">
        <f>'Balance UASB'!AK14</f>
        <v>10.890651376119683</v>
      </c>
      <c r="BB14" s="3">
        <f>'Balance UASB'!BR14</f>
        <v>4.1089619165796538</v>
      </c>
      <c r="BC14" s="3">
        <f>'Balance FTBR'!BR14</f>
        <v>1.6421011200000002</v>
      </c>
      <c r="BD14" s="3">
        <f t="shared" si="20"/>
        <v>5.1395883395400288</v>
      </c>
      <c r="BE14" s="9">
        <f t="shared" si="21"/>
        <v>47.192662422468004</v>
      </c>
    </row>
    <row r="15" spans="1:57" x14ac:dyDescent="0.35">
      <c r="A15" s="21" t="s">
        <v>26</v>
      </c>
      <c r="B15" s="36">
        <v>181</v>
      </c>
      <c r="C15" s="33">
        <f>'Balance UASB'!G15</f>
        <v>298.18508352956513</v>
      </c>
      <c r="D15" s="3">
        <f>'Balance UASB'!AN15</f>
        <v>94.16371058828372</v>
      </c>
      <c r="E15" s="3">
        <f>'Balance FTBR'!AN15</f>
        <v>1.8486230400000003</v>
      </c>
      <c r="F15" s="3">
        <f t="shared" si="0"/>
        <v>202.17274990128141</v>
      </c>
      <c r="G15" s="9">
        <f t="shared" si="1"/>
        <v>67.801094376753397</v>
      </c>
      <c r="H15" s="33">
        <f>'Balance UASB'!J15</f>
        <v>28.629572613205454</v>
      </c>
      <c r="I15" s="3">
        <f>'Balance UASB'!AQ15</f>
        <v>26.346815992883428</v>
      </c>
      <c r="J15" s="3">
        <f>'Balance FTBR'!AQ15</f>
        <v>0.91171872000000032</v>
      </c>
      <c r="K15" s="3">
        <f t="shared" si="9"/>
        <v>1.3710379003220261</v>
      </c>
      <c r="L15" s="9">
        <f t="shared" si="2"/>
        <v>4.7888870673872086</v>
      </c>
      <c r="M15" s="33"/>
      <c r="N15" s="3"/>
      <c r="O15" s="3"/>
      <c r="P15" s="3"/>
      <c r="Q15" s="9"/>
      <c r="R15" s="33"/>
      <c r="S15" s="3"/>
      <c r="T15" s="3"/>
      <c r="U15" s="3"/>
      <c r="V15" s="9"/>
      <c r="W15" s="33">
        <f>'Balance UASB'!S15</f>
        <v>1.3791654581112265E-2</v>
      </c>
      <c r="X15" s="3">
        <f>'Balance UASB'!AZ15</f>
        <v>1.3791654581112265E-2</v>
      </c>
      <c r="Y15" s="3">
        <f>'Balance FTBR'!AZ15</f>
        <v>0.52386048000000007</v>
      </c>
      <c r="Z15" s="3">
        <f t="shared" si="12"/>
        <v>-0.52386048000000007</v>
      </c>
      <c r="AA15" s="9">
        <f t="shared" si="5"/>
        <v>-3798.3874735191634</v>
      </c>
      <c r="AB15" s="33">
        <f>'Balance UASB'!V15</f>
        <v>5.3264321140847358E-2</v>
      </c>
      <c r="AC15" s="3">
        <f>'Balance UASB'!BC15</f>
        <v>5.3264321140847358E-2</v>
      </c>
      <c r="AD15" s="3">
        <f>'Balance FTBR'!BC15</f>
        <v>0.64475136000000011</v>
      </c>
      <c r="AE15" s="3">
        <f t="shared" si="13"/>
        <v>-0.64475136000000011</v>
      </c>
      <c r="AF15" s="9">
        <f t="shared" si="6"/>
        <v>-1210.4751289236897</v>
      </c>
      <c r="AG15" s="33">
        <f>'Balance UASB'!Y15</f>
        <v>28.696628588927418</v>
      </c>
      <c r="AH15" s="3">
        <f>'Balance UASB'!BF15</f>
        <v>26.413871968605388</v>
      </c>
      <c r="AI15" s="3">
        <f>'Balance FTBR'!BF15</f>
        <v>2.0803305600000002</v>
      </c>
      <c r="AJ15" s="3">
        <f t="shared" si="14"/>
        <v>0.20242606032202914</v>
      </c>
      <c r="AK15" s="9">
        <f t="shared" si="7"/>
        <v>0.70540014724982414</v>
      </c>
      <c r="AL15" s="33">
        <f>'Balance UASB'!AB15</f>
        <v>5.3264321140847359</v>
      </c>
      <c r="AM15" s="3">
        <f>'Balance UASB'!BI15</f>
        <v>5.0410875365444827</v>
      </c>
      <c r="AN15" s="3">
        <f>'Balance FTBR'!BI15</f>
        <v>0.50874912000000005</v>
      </c>
      <c r="AO15" s="3">
        <f t="shared" si="15"/>
        <v>-0.22340454245974684</v>
      </c>
      <c r="AP15" s="9">
        <f t="shared" si="8"/>
        <v>-4.1942624570206393</v>
      </c>
      <c r="AQ15" s="33">
        <f>'Balance UASB'!AE15</f>
        <v>5.7068915508050742</v>
      </c>
      <c r="AR15" s="3">
        <f>'Balance UASB'!BL15</f>
        <v>5.2788746844946939</v>
      </c>
      <c r="AS15" s="3">
        <f>'Balance FTBR'!BL15</f>
        <v>0.51378624000000006</v>
      </c>
      <c r="AT15" s="3">
        <f t="shared" si="16"/>
        <v>-8.5769373689619677E-2</v>
      </c>
      <c r="AU15" s="9">
        <f t="shared" si="17"/>
        <v>-1.5029087713699438</v>
      </c>
      <c r="AV15" s="33">
        <f>'Balance UASB'!AH15</f>
        <v>-0.38045943672033866</v>
      </c>
      <c r="AW15" s="3">
        <f>'Balance UASB'!BO15</f>
        <v>-0.23778714795021141</v>
      </c>
      <c r="AX15" s="3">
        <f>'Balance FTBR'!DD15</f>
        <v>-5.0371199999999826E-3</v>
      </c>
      <c r="AY15" s="3">
        <f t="shared" si="22"/>
        <v>-0.13763516877012727</v>
      </c>
      <c r="AZ15" s="9">
        <f t="shared" si="23"/>
        <v>36.176042827739785</v>
      </c>
      <c r="BA15" s="33">
        <f>'Balance UASB'!AK15</f>
        <v>9.5114859180084572</v>
      </c>
      <c r="BB15" s="3">
        <f>'Balance UASB'!BR15</f>
        <v>2.7440636873454394</v>
      </c>
      <c r="BC15" s="3">
        <f>'Balance FTBR'!BR15</f>
        <v>1.5312844800000003</v>
      </c>
      <c r="BD15" s="3">
        <f t="shared" si="20"/>
        <v>5.2361377506630173</v>
      </c>
      <c r="BE15" s="9">
        <f t="shared" si="21"/>
        <v>55.050680785314931</v>
      </c>
    </row>
    <row r="16" spans="1:57" x14ac:dyDescent="0.35">
      <c r="A16" s="21" t="s">
        <v>27</v>
      </c>
      <c r="B16" s="36">
        <v>188</v>
      </c>
      <c r="C16" s="33">
        <f>'Balance UASB'!G16</f>
        <v>321.01264973278541</v>
      </c>
      <c r="D16" s="3">
        <f>'Balance UASB'!AN16</f>
        <v>87.030096149777378</v>
      </c>
      <c r="E16" s="3">
        <f>'Balance FTBR'!AN16</f>
        <v>1.3549852800000002</v>
      </c>
      <c r="F16" s="3">
        <f t="shared" si="0"/>
        <v>232.62756830300805</v>
      </c>
      <c r="G16" s="9">
        <f t="shared" si="1"/>
        <v>72.466791728191978</v>
      </c>
      <c r="H16" s="33">
        <f>'Balance UASB'!J16</f>
        <v>32.339052121228754</v>
      </c>
      <c r="I16" s="3">
        <f>'Balance UASB'!AQ16</f>
        <v>22.922681062400386</v>
      </c>
      <c r="J16" s="3">
        <f>'Balance FTBR'!AQ16</f>
        <v>0.22969267199999999</v>
      </c>
      <c r="K16" s="3">
        <f t="shared" si="9"/>
        <v>9.186678386828369</v>
      </c>
      <c r="L16" s="9">
        <f t="shared" si="2"/>
        <v>28.40738297582271</v>
      </c>
      <c r="M16" s="33">
        <f>'Balance UASB'!M16</f>
        <v>1.8499840110526451</v>
      </c>
      <c r="N16" s="3">
        <f>'Balance UASB'!AT16</f>
        <v>17.738921237085773</v>
      </c>
      <c r="O16" s="3">
        <f>'Balance FTBR'!AT16</f>
        <v>5.9438016000000003E-2</v>
      </c>
      <c r="P16" s="3">
        <f t="shared" si="10"/>
        <v>-15.94837524203313</v>
      </c>
      <c r="Q16" s="9">
        <f t="shared" si="3"/>
        <v>-862.08178809926414</v>
      </c>
      <c r="R16" s="33">
        <f>'Balance UASB'!P16</f>
        <v>30.489068110176106</v>
      </c>
      <c r="S16" s="3">
        <f>'Balance UASB'!AW16</f>
        <v>5.1837598253146124</v>
      </c>
      <c r="T16" s="3">
        <f>'Balance FTBR'!AW16</f>
        <v>0.170254656</v>
      </c>
      <c r="U16" s="3">
        <f t="shared" si="11"/>
        <v>25.135053628861492</v>
      </c>
      <c r="V16" s="9">
        <f t="shared" si="4"/>
        <v>82.439560100796768</v>
      </c>
      <c r="W16" s="33">
        <f>'Balance UASB'!S16</f>
        <v>1.3791654581112265E-2</v>
      </c>
      <c r="X16" s="3">
        <f>'Balance UASB'!AZ16</f>
        <v>1.3791654581112265E-2</v>
      </c>
      <c r="Y16" s="3">
        <f>'Balance FTBR'!AZ16</f>
        <v>0.22667040000000002</v>
      </c>
      <c r="Z16" s="3">
        <f t="shared" si="12"/>
        <v>-0.22667040000000002</v>
      </c>
      <c r="AA16" s="9">
        <f t="shared" si="5"/>
        <v>-1643.5330414265611</v>
      </c>
      <c r="AB16" s="33">
        <f>'Balance UASB'!V16</f>
        <v>5.3264321140847358E-2</v>
      </c>
      <c r="AC16" s="3">
        <f>'Balance UASB'!BC16</f>
        <v>5.3264321140847358E-2</v>
      </c>
      <c r="AD16" s="3">
        <f>'Balance FTBR'!BC16</f>
        <v>2.5487827200000002</v>
      </c>
      <c r="AE16" s="3">
        <f t="shared" si="13"/>
        <v>-2.5487827200000002</v>
      </c>
      <c r="AF16" s="9">
        <f t="shared" si="6"/>
        <v>-4785.1594940264595</v>
      </c>
      <c r="AG16" s="33">
        <f>'Balance UASB'!Y16</f>
        <v>32.40610809695071</v>
      </c>
      <c r="AH16" s="3">
        <f>'Balance UASB'!BF16</f>
        <v>22.989737038122346</v>
      </c>
      <c r="AI16" s="3">
        <f>'Balance FTBR'!BF16</f>
        <v>3.0051457920000004</v>
      </c>
      <c r="AJ16" s="3">
        <f t="shared" si="14"/>
        <v>6.4112252668283638</v>
      </c>
      <c r="AK16" s="9">
        <f t="shared" si="7"/>
        <v>19.784002594966456</v>
      </c>
      <c r="AL16" s="33">
        <f>'Balance UASB'!AB16</f>
        <v>2.7821096310174735</v>
      </c>
      <c r="AM16" s="3">
        <f>'Balance UASB'!BI16</f>
        <v>4.3182146067758405</v>
      </c>
      <c r="AN16" s="3">
        <f>'Balance FTBR'!BI16</f>
        <v>0.5641574399999999</v>
      </c>
      <c r="AO16" s="3">
        <f t="shared" si="15"/>
        <v>-2.1002624157583667</v>
      </c>
      <c r="AP16" s="9">
        <f t="shared" si="8"/>
        <v>-75.491720108465259</v>
      </c>
      <c r="AQ16" s="33">
        <f>'Balance UASB'!AE16</f>
        <v>3.714235250982302</v>
      </c>
      <c r="AR16" s="3">
        <f>'Balance UASB'!BL16</f>
        <v>4.2896801490218142</v>
      </c>
      <c r="AS16" s="3">
        <f>'Balance FTBR'!BL16</f>
        <v>0.5440089600000001</v>
      </c>
      <c r="AT16" s="3">
        <f t="shared" si="16"/>
        <v>-1.1194538580395124</v>
      </c>
      <c r="AU16" s="9">
        <f t="shared" si="17"/>
        <v>-30.139551816042104</v>
      </c>
      <c r="AV16" s="33">
        <f>'Balance UASB'!AH16</f>
        <v>-0.93212561996482868</v>
      </c>
      <c r="AW16" s="3">
        <f>'Balance UASB'!BO16</f>
        <v>2.8534457754025605E-2</v>
      </c>
      <c r="AX16" s="3">
        <f>'Balance FTBR'!DD16</f>
        <v>2.014847999999993E-2</v>
      </c>
      <c r="AY16" s="3">
        <f t="shared" si="22"/>
        <v>-0.98080855771885422</v>
      </c>
      <c r="AZ16" s="9">
        <f t="shared" si="23"/>
        <v>105.22278722001681</v>
      </c>
      <c r="BA16" s="33"/>
      <c r="BB16" s="3"/>
      <c r="BC16" s="3"/>
      <c r="BD16" s="3"/>
      <c r="BE16" s="9"/>
    </row>
    <row r="17" spans="1:57" x14ac:dyDescent="0.35">
      <c r="A17" s="21" t="s">
        <v>28</v>
      </c>
      <c r="B17" s="36">
        <v>202</v>
      </c>
      <c r="C17" s="33">
        <f>'Balance UASB'!G17</f>
        <v>300.08738071316685</v>
      </c>
      <c r="D17" s="3">
        <f>'Balance UASB'!AN17</f>
        <v>57.068915508050743</v>
      </c>
      <c r="E17" s="3">
        <f>'Balance FTBR'!AN17</f>
        <v>1.2340944000000003</v>
      </c>
      <c r="F17" s="3">
        <f t="shared" si="0"/>
        <v>241.78437080511611</v>
      </c>
      <c r="G17" s="9">
        <f t="shared" si="1"/>
        <v>80.571322336350221</v>
      </c>
      <c r="H17" s="33">
        <f>'Balance UASB'!J17</f>
        <v>29.295376627466052</v>
      </c>
      <c r="I17" s="3">
        <f>'Balance UASB'!AQ17</f>
        <v>27.963768598944863</v>
      </c>
      <c r="J17" s="3">
        <f>'Balance FTBR'!AQ17</f>
        <v>0.22868524800000004</v>
      </c>
      <c r="K17" s="3">
        <f t="shared" si="9"/>
        <v>1.1029227805211868</v>
      </c>
      <c r="L17" s="9">
        <f t="shared" si="2"/>
        <v>3.764835641290698</v>
      </c>
      <c r="M17" s="33">
        <f>'Balance UASB'!M17</f>
        <v>0.83225501782574007</v>
      </c>
      <c r="N17" s="3">
        <f>'Balance UASB'!AT17</f>
        <v>23.588485076660973</v>
      </c>
      <c r="O17" s="3">
        <f>'Balance FTBR'!AT17</f>
        <v>4.9867488000000008E-2</v>
      </c>
      <c r="P17" s="3">
        <f t="shared" si="10"/>
        <v>-22.806097546835232</v>
      </c>
      <c r="Q17" s="9">
        <f t="shared" si="3"/>
        <v>-2740.277566173886</v>
      </c>
      <c r="R17" s="33">
        <f>'Balance UASB'!P17</f>
        <v>28.463121609640307</v>
      </c>
      <c r="S17" s="3">
        <f>'Balance UASB'!AW17</f>
        <v>4.3752835222838877</v>
      </c>
      <c r="T17" s="3">
        <f>'Balance FTBR'!AW17</f>
        <v>0.17881776000000002</v>
      </c>
      <c r="U17" s="3">
        <f t="shared" si="11"/>
        <v>23.909020327356419</v>
      </c>
      <c r="V17" s="9">
        <f t="shared" si="4"/>
        <v>83.9999935891029</v>
      </c>
      <c r="W17" s="33">
        <f>'Balance UASB'!S17</f>
        <v>1.3791654581112265E-2</v>
      </c>
      <c r="X17" s="3">
        <f>'Balance UASB'!AZ17</f>
        <v>1.3791654581112265E-2</v>
      </c>
      <c r="Y17" s="3">
        <f>'Balance FTBR'!AZ17</f>
        <v>0.10074240000000001</v>
      </c>
      <c r="Z17" s="3">
        <f t="shared" si="12"/>
        <v>-0.10074240000000001</v>
      </c>
      <c r="AA17" s="9">
        <f t="shared" si="5"/>
        <v>-730.45912952291599</v>
      </c>
      <c r="AB17" s="33">
        <f>'Balance UASB'!V17</f>
        <v>5.3264321140847358E-2</v>
      </c>
      <c r="AC17" s="3">
        <f>'Balance UASB'!BC17</f>
        <v>5.3264321140847358E-2</v>
      </c>
      <c r="AD17" s="3">
        <f>'Balance FTBR'!BC17</f>
        <v>2.3926320000000003</v>
      </c>
      <c r="AE17" s="3">
        <f t="shared" si="13"/>
        <v>-2.3926320000000003</v>
      </c>
      <c r="AF17" s="9">
        <f t="shared" si="6"/>
        <v>-4491.9975487402535</v>
      </c>
      <c r="AG17" s="33">
        <f>'Balance UASB'!Y17</f>
        <v>29.362432603188012</v>
      </c>
      <c r="AH17" s="3">
        <f>'Balance UASB'!BF17</f>
        <v>28.030824574666827</v>
      </c>
      <c r="AI17" s="3">
        <f>'Balance FTBR'!BF17</f>
        <v>2.7220596480000006</v>
      </c>
      <c r="AJ17" s="3">
        <f t="shared" si="14"/>
        <v>-1.3904516194788172</v>
      </c>
      <c r="AK17" s="9">
        <f t="shared" si="7"/>
        <v>-4.7354782836618572</v>
      </c>
      <c r="AL17" s="33">
        <f>'Balance UASB'!AB17</f>
        <v>5.3264321140847359</v>
      </c>
      <c r="AM17" s="3">
        <f>'Balance UASB'!BI17</f>
        <v>4.8984152477743557</v>
      </c>
      <c r="AN17" s="3">
        <f>'Balance FTBR'!BI17</f>
        <v>0.52386048000000007</v>
      </c>
      <c r="AO17" s="3">
        <f t="shared" si="15"/>
        <v>-9.5843613689619467E-2</v>
      </c>
      <c r="AP17" s="9">
        <f t="shared" si="8"/>
        <v>-1.799396136790691</v>
      </c>
      <c r="AQ17" s="33">
        <f>'Balance UASB'!AE17</f>
        <v>3.714235250982302</v>
      </c>
      <c r="AR17" s="3">
        <f>'Balance UASB'!BL17</f>
        <v>3.6428991065972394</v>
      </c>
      <c r="AS17" s="3">
        <f>'Balance FTBR'!BL17</f>
        <v>0.51378624000000006</v>
      </c>
      <c r="AT17" s="3">
        <f t="shared" si="16"/>
        <v>-0.44245009561493731</v>
      </c>
      <c r="AU17" s="9">
        <f t="shared" si="17"/>
        <v>-11.912279802361004</v>
      </c>
      <c r="AV17" s="33">
        <f>'Balance UASB'!AH17</f>
        <v>1.6121968631024333</v>
      </c>
      <c r="AW17" s="3">
        <f>'Balance UASB'!BO17</f>
        <v>1.2555161411771167</v>
      </c>
      <c r="AX17" s="3">
        <f>'Balance FTBR'!DD17</f>
        <v>1.0074240000000055E-2</v>
      </c>
      <c r="AY17" s="3">
        <f t="shared" si="22"/>
        <v>0.34660648192531651</v>
      </c>
      <c r="AZ17" s="9">
        <f t="shared" si="23"/>
        <v>21.499017263829916</v>
      </c>
      <c r="BA17" s="33"/>
      <c r="BB17" s="3"/>
      <c r="BC17" s="3"/>
      <c r="BD17" s="3"/>
      <c r="BE17" s="9"/>
    </row>
    <row r="18" spans="1:57" x14ac:dyDescent="0.35">
      <c r="A18" s="21" t="s">
        <v>29</v>
      </c>
      <c r="B18" s="36">
        <v>209</v>
      </c>
      <c r="C18" s="33">
        <f>'Balance UASB'!G18</f>
        <v>298.4418936493513</v>
      </c>
      <c r="D18" s="3">
        <f>'Balance UASB'!AN18</f>
        <v>85.603373262076119</v>
      </c>
      <c r="E18" s="3">
        <f>'Balance FTBR'!AN18</f>
        <v>1.5111360000000003</v>
      </c>
      <c r="F18" s="3">
        <f t="shared" si="0"/>
        <v>211.32738438727517</v>
      </c>
      <c r="G18" s="9">
        <f t="shared" si="1"/>
        <v>70.810227680558242</v>
      </c>
      <c r="H18" s="33">
        <f>'Balance UASB'!J18</f>
        <v>30.322617106610959</v>
      </c>
      <c r="I18" s="3">
        <f>'Balance UASB'!AQ18</f>
        <v>26.727275429603768</v>
      </c>
      <c r="J18" s="3">
        <f>'Balance FTBR'!AQ18</f>
        <v>0.19997366400000005</v>
      </c>
      <c r="K18" s="3">
        <f t="shared" si="9"/>
        <v>3.3953680130071895</v>
      </c>
      <c r="L18" s="9">
        <f t="shared" si="2"/>
        <v>11.197476791232933</v>
      </c>
      <c r="M18" s="33">
        <f>'Balance UASB'!M18</f>
        <v>1.2412489123001038</v>
      </c>
      <c r="N18" s="3">
        <f>'Balance UASB'!AT18</f>
        <v>20.259465005358013</v>
      </c>
      <c r="O18" s="3">
        <f>'Balance FTBR'!AT18</f>
        <v>4.9867488000000008E-2</v>
      </c>
      <c r="P18" s="3">
        <f t="shared" si="10"/>
        <v>-19.068083581057909</v>
      </c>
      <c r="Q18" s="9">
        <f t="shared" si="3"/>
        <v>-1536.2014332583526</v>
      </c>
      <c r="R18" s="33">
        <f>'Balance UASB'!P18</f>
        <v>29.081368194310862</v>
      </c>
      <c r="S18" s="3">
        <f>'Balance UASB'!AW18</f>
        <v>6.4678104242457524</v>
      </c>
      <c r="T18" s="3">
        <f>'Balance FTBR'!AW18</f>
        <v>0.15010617600000006</v>
      </c>
      <c r="U18" s="3">
        <f t="shared" si="11"/>
        <v>22.463451594065109</v>
      </c>
      <c r="V18" s="9">
        <f t="shared" si="4"/>
        <v>77.243448258598761</v>
      </c>
      <c r="W18" s="33">
        <f>'Balance UASB'!S18</f>
        <v>1.3791654581112265E-2</v>
      </c>
      <c r="X18" s="3">
        <f>'Balance UASB'!AZ18</f>
        <v>1.3791654581112265E-2</v>
      </c>
      <c r="Y18" s="3">
        <f>'Balance FTBR'!AZ18</f>
        <v>7.0519680000000005E-3</v>
      </c>
      <c r="Z18" s="3">
        <f t="shared" si="12"/>
        <v>-7.0519680000000005E-3</v>
      </c>
      <c r="AA18" s="9">
        <f t="shared" si="5"/>
        <v>-51.132139066604118</v>
      </c>
      <c r="AB18" s="33">
        <f>'Balance UASB'!V18</f>
        <v>5.3264321140847358E-2</v>
      </c>
      <c r="AC18" s="3">
        <f>'Balance UASB'!BC18</f>
        <v>5.3264321140847358E-2</v>
      </c>
      <c r="AD18" s="3">
        <f>'Balance FTBR'!BC18</f>
        <v>2.7553046400000003</v>
      </c>
      <c r="AE18" s="3">
        <f t="shared" si="13"/>
        <v>-2.7553046400000003</v>
      </c>
      <c r="AF18" s="9">
        <f t="shared" si="6"/>
        <v>-5172.88980875983</v>
      </c>
      <c r="AG18" s="33">
        <f>'Balance UASB'!Y18</f>
        <v>30.389673082332923</v>
      </c>
      <c r="AH18" s="3">
        <f>'Balance UASB'!BF18</f>
        <v>26.794331405325732</v>
      </c>
      <c r="AI18" s="3">
        <f>'Balance FTBR'!BF18</f>
        <v>2.9623302720000004</v>
      </c>
      <c r="AJ18" s="3">
        <f t="shared" si="14"/>
        <v>0.633011405007192</v>
      </c>
      <c r="AK18" s="9">
        <f t="shared" si="7"/>
        <v>2.0829819501256628</v>
      </c>
      <c r="AL18" s="33">
        <f>'Balance UASB'!AB18</f>
        <v>3.9758011137275346</v>
      </c>
      <c r="AM18" s="3">
        <f>'Balance UASB'!BI18</f>
        <v>4.6986740434961778</v>
      </c>
      <c r="AN18" s="3">
        <f>'Balance FTBR'!BI18</f>
        <v>0.5440089600000001</v>
      </c>
      <c r="AO18" s="3">
        <f t="shared" si="15"/>
        <v>-1.2668818897686434</v>
      </c>
      <c r="AP18" s="9">
        <f t="shared" si="8"/>
        <v>-31.864820536278565</v>
      </c>
      <c r="AQ18" s="33">
        <f>'Balance UASB'!AE18</f>
        <v>3.714235250982302</v>
      </c>
      <c r="AR18" s="3">
        <f>'Balance UASB'!BL18</f>
        <v>3.6428991065972394</v>
      </c>
      <c r="AS18" s="3">
        <f>'Balance FTBR'!BL18</f>
        <v>0.35108726400000001</v>
      </c>
      <c r="AT18" s="3">
        <f t="shared" si="16"/>
        <v>-0.27975111961493759</v>
      </c>
      <c r="AU18" s="9">
        <f t="shared" si="17"/>
        <v>-7.5318632426675709</v>
      </c>
      <c r="AV18" s="33">
        <f>'Balance UASB'!AH18</f>
        <v>0.26156586274523247</v>
      </c>
      <c r="AW18" s="3">
        <f>'Balance UASB'!BO18</f>
        <v>1.0557749368989389</v>
      </c>
      <c r="AX18" s="3">
        <f>'Balance FTBR'!DD18</f>
        <v>0.19292169600000009</v>
      </c>
      <c r="AY18" s="3">
        <f t="shared" si="22"/>
        <v>-0.98713077015370643</v>
      </c>
      <c r="AZ18" s="9">
        <f t="shared" si="23"/>
        <v>-377.39281410555503</v>
      </c>
      <c r="BA18" s="33"/>
      <c r="BB18" s="3"/>
      <c r="BC18" s="3"/>
      <c r="BD18" s="3"/>
      <c r="BE18" s="9"/>
    </row>
    <row r="19" spans="1:57" x14ac:dyDescent="0.35">
      <c r="A19" s="21" t="s">
        <v>30</v>
      </c>
      <c r="B19" s="36">
        <v>223</v>
      </c>
      <c r="C19" s="33">
        <f>'Balance UASB'!G19</f>
        <v>298.4418936493513</v>
      </c>
      <c r="D19" s="3">
        <f>'Balance UASB'!AN19</f>
        <v>109.38208805709725</v>
      </c>
      <c r="E19" s="3">
        <f>'Balance FTBR'!AN19</f>
        <v>4.2412550400000013</v>
      </c>
      <c r="F19" s="3">
        <f t="shared" si="0"/>
        <v>184.81855055225407</v>
      </c>
      <c r="G19" s="9">
        <f t="shared" si="1"/>
        <v>61.927817268644979</v>
      </c>
      <c r="H19" s="33">
        <f>'Balance UASB'!J19</f>
        <v>30.322617106610959</v>
      </c>
      <c r="I19" s="3">
        <f>'Balance UASB'!AQ19</f>
        <v>28.486900324435329</v>
      </c>
      <c r="J19" s="3">
        <f>'Balance FTBR'!AQ19</f>
        <v>0.24379660800000005</v>
      </c>
      <c r="K19" s="3">
        <f t="shared" si="9"/>
        <v>1.5919201741756304</v>
      </c>
      <c r="L19" s="9">
        <f t="shared" si="2"/>
        <v>5.2499431977741748</v>
      </c>
      <c r="M19" s="33">
        <f>'Balance UASB'!M19</f>
        <v>1.2412489123001038</v>
      </c>
      <c r="N19" s="3">
        <f>'Balance UASB'!AT19</f>
        <v>13.981884299472432</v>
      </c>
      <c r="O19" s="3">
        <f>'Balance FTBR'!AT19</f>
        <v>8.9157024000000001E-2</v>
      </c>
      <c r="P19" s="3">
        <f t="shared" si="10"/>
        <v>-12.829792411172328</v>
      </c>
      <c r="Q19" s="9">
        <f t="shared" si="3"/>
        <v>-1033.6196297161705</v>
      </c>
      <c r="R19" s="33">
        <f>'Balance UASB'!P19</f>
        <v>29.081368194310862</v>
      </c>
      <c r="S19" s="3">
        <f>'Balance UASB'!AW19</f>
        <v>14.505016024962897</v>
      </c>
      <c r="T19" s="3">
        <f>'Balance FTBR'!AW19</f>
        <v>0.15463958400000002</v>
      </c>
      <c r="U19" s="3">
        <f t="shared" si="11"/>
        <v>14.421712585347965</v>
      </c>
      <c r="V19" s="9">
        <f t="shared" si="4"/>
        <v>49.590901256734057</v>
      </c>
      <c r="W19" s="33">
        <f>'Balance UASB'!S19</f>
        <v>1.3791654581112265E-2</v>
      </c>
      <c r="X19" s="3">
        <f>'Balance UASB'!AZ19</f>
        <v>1.3791654581112265E-2</v>
      </c>
      <c r="Y19" s="3">
        <f>'Balance FTBR'!AZ19</f>
        <v>1.4607648000000003E-3</v>
      </c>
      <c r="Z19" s="3">
        <f t="shared" si="12"/>
        <v>-1.4607648000000001E-3</v>
      </c>
      <c r="AA19" s="9">
        <f t="shared" si="5"/>
        <v>-10.591657378082282</v>
      </c>
      <c r="AB19" s="33">
        <f>'Balance UASB'!V19</f>
        <v>5.3264321140847358E-2</v>
      </c>
      <c r="AC19" s="3">
        <f>'Balance UASB'!BC19</f>
        <v>5.3264321140847358E-2</v>
      </c>
      <c r="AD19" s="3">
        <f>'Balance FTBR'!BC19</f>
        <v>1.7025465600000003</v>
      </c>
      <c r="AE19" s="3">
        <f t="shared" si="13"/>
        <v>-1.7025465600000003</v>
      </c>
      <c r="AF19" s="9">
        <f t="shared" si="6"/>
        <v>-3196.4108873141176</v>
      </c>
      <c r="AG19" s="33">
        <f>'Balance UASB'!Y19</f>
        <v>30.389673082332923</v>
      </c>
      <c r="AH19" s="3">
        <f>'Balance UASB'!BF19</f>
        <v>28.553956300157289</v>
      </c>
      <c r="AI19" s="3">
        <f>'Balance FTBR'!BF19</f>
        <v>1.9478039328000001</v>
      </c>
      <c r="AJ19" s="3">
        <f t="shared" si="14"/>
        <v>-0.11208715062436525</v>
      </c>
      <c r="AK19" s="9">
        <f t="shared" si="7"/>
        <v>-0.36883302535270529</v>
      </c>
      <c r="AL19" s="33">
        <f>'Balance UASB'!AB19</f>
        <v>3.9758011137275346</v>
      </c>
      <c r="AM19" s="3">
        <f>'Balance UASB'!BI19</f>
        <v>2.149595817469911</v>
      </c>
      <c r="AN19" s="3">
        <f>'Balance FTBR'!BI19</f>
        <v>0.34202044800000003</v>
      </c>
      <c r="AO19" s="3">
        <f t="shared" si="15"/>
        <v>1.4841848482576236</v>
      </c>
      <c r="AP19" s="9">
        <f t="shared" si="8"/>
        <v>37.33046009603126</v>
      </c>
      <c r="AQ19" s="33">
        <f>'Balance UASB'!AE19</f>
        <v>3.714235250982302</v>
      </c>
      <c r="AR19" s="3">
        <f>'Balance UASB'!BL19</f>
        <v>3.6428991065972394</v>
      </c>
      <c r="AS19" s="3">
        <f>'Balance FTBR'!BL19</f>
        <v>0.31733856000000005</v>
      </c>
      <c r="AT19" s="3">
        <f t="shared" si="16"/>
        <v>-0.24600241561493741</v>
      </c>
      <c r="AU19" s="9">
        <f t="shared" si="17"/>
        <v>-6.6232319439076264</v>
      </c>
      <c r="AV19" s="33">
        <f>'Balance UASB'!AH19</f>
        <v>0.26156586274523247</v>
      </c>
      <c r="AW19" s="3">
        <f>'Balance UASB'!BO19</f>
        <v>-1.4933032891273281</v>
      </c>
      <c r="AX19" s="3">
        <f>'Balance FTBR'!DD19</f>
        <v>2.4681888000000016E-2</v>
      </c>
      <c r="AY19" s="3">
        <f t="shared" si="22"/>
        <v>1.7301872638725606</v>
      </c>
      <c r="AZ19" s="9">
        <f t="shared" si="23"/>
        <v>661.4728870631634</v>
      </c>
      <c r="BA19" s="33"/>
      <c r="BB19" s="3"/>
      <c r="BC19" s="3"/>
      <c r="BD19" s="3"/>
      <c r="BE19" s="9"/>
    </row>
    <row r="20" spans="1:57" ht="15" thickBot="1" x14ac:dyDescent="0.4">
      <c r="A20" s="22" t="s">
        <v>31</v>
      </c>
      <c r="B20" s="12">
        <v>230</v>
      </c>
      <c r="C20" s="34">
        <f>'Balance UASB'!G20</f>
        <v>298.4418936493513</v>
      </c>
      <c r="D20" s="35">
        <f>'Balance UASB'!AN20</f>
        <v>59.199488353684643</v>
      </c>
      <c r="E20" s="35">
        <f>'Balance FTBR'!AN20</f>
        <v>2.1911472000000005</v>
      </c>
      <c r="F20" s="35">
        <f t="shared" si="0"/>
        <v>237.05125809566664</v>
      </c>
      <c r="G20" s="24">
        <f t="shared" si="1"/>
        <v>79.429618676185441</v>
      </c>
      <c r="H20" s="34">
        <f>'Balance UASB'!J20</f>
        <v>30.322617106610959</v>
      </c>
      <c r="I20" s="35">
        <f>'Balance UASB'!AQ20</f>
        <v>23.246071583612668</v>
      </c>
      <c r="J20" s="35">
        <f>'Balance FTBR'!AQ20</f>
        <v>0.98223840000000018</v>
      </c>
      <c r="K20" s="35">
        <f t="shared" si="9"/>
        <v>6.0943071229982912</v>
      </c>
      <c r="L20" s="24">
        <f t="shared" si="2"/>
        <v>20.098222727844973</v>
      </c>
      <c r="M20" s="34">
        <f>'Balance UASB'!M20</f>
        <v>1.2412489123001038</v>
      </c>
      <c r="N20" s="35">
        <f>'Balance UASB'!AT20</f>
        <v>19.189422839582061</v>
      </c>
      <c r="O20" s="35">
        <f>'Balance FTBR'!AT20</f>
        <v>0.74549376000000023</v>
      </c>
      <c r="P20" s="35">
        <f t="shared" si="10"/>
        <v>-18.693667687281955</v>
      </c>
      <c r="Q20" s="24">
        <f t="shared" si="3"/>
        <v>-1506.0369843661367</v>
      </c>
      <c r="R20" s="34">
        <f>'Balance UASB'!P20</f>
        <v>29.081368194310862</v>
      </c>
      <c r="S20" s="35">
        <f>'Balance UASB'!AW20</f>
        <v>4.0566487440306069</v>
      </c>
      <c r="T20" s="35">
        <f>'Balance FTBR'!AW20</f>
        <v>0.23674464000000001</v>
      </c>
      <c r="U20" s="35">
        <f t="shared" si="11"/>
        <v>24.787974810280254</v>
      </c>
      <c r="V20" s="24">
        <f t="shared" si="4"/>
        <v>85.236618320899638</v>
      </c>
      <c r="W20" s="34">
        <f>'Balance UASB'!S20</f>
        <v>1.3791654581112265E-2</v>
      </c>
      <c r="X20" s="35">
        <f>'Balance UASB'!AZ20</f>
        <v>1.3791654581112265E-2</v>
      </c>
      <c r="Y20" s="35">
        <f>'Balance FTBR'!AZ20</f>
        <v>0.17478806400000002</v>
      </c>
      <c r="Z20" s="35">
        <f t="shared" si="12"/>
        <v>-0.17478806400000002</v>
      </c>
      <c r="AA20" s="24">
        <f t="shared" si="5"/>
        <v>-1267.3465897222591</v>
      </c>
      <c r="AB20" s="34">
        <f>'Balance UASB'!V20</f>
        <v>5.3264321140847358E-2</v>
      </c>
      <c r="AC20" s="35">
        <f>'Balance UASB'!BC20</f>
        <v>5.3264321140847358E-2</v>
      </c>
      <c r="AD20" s="35">
        <f>'Balance FTBR'!BC20</f>
        <v>0.34504272000000002</v>
      </c>
      <c r="AE20" s="35">
        <f t="shared" si="13"/>
        <v>-0.34504272000000002</v>
      </c>
      <c r="AF20" s="24">
        <f t="shared" si="6"/>
        <v>-647.79333071306814</v>
      </c>
      <c r="AG20" s="34">
        <f>'Balance UASB'!Y20</f>
        <v>30.389673082332923</v>
      </c>
      <c r="AH20" s="35">
        <f>'Balance UASB'!BF20</f>
        <v>23.313127559334635</v>
      </c>
      <c r="AI20" s="35">
        <f>'Balance FTBR'!BF20</f>
        <v>1.5020691840000002</v>
      </c>
      <c r="AJ20" s="35">
        <f t="shared" si="14"/>
        <v>5.5744763389982879</v>
      </c>
      <c r="AK20" s="24">
        <f t="shared" si="7"/>
        <v>18.343324470439985</v>
      </c>
      <c r="AL20" s="34">
        <f>'Balance UASB'!AB20</f>
        <v>3.9758011137275346</v>
      </c>
      <c r="AM20" s="35">
        <f>'Balance UASB'!BI20</f>
        <v>3.6333876206792302</v>
      </c>
      <c r="AN20" s="35">
        <f>'Balance FTBR'!BI20</f>
        <v>0.20752934400000003</v>
      </c>
      <c r="AO20" s="35">
        <f t="shared" si="15"/>
        <v>0.13488414904830437</v>
      </c>
      <c r="AP20" s="24">
        <f t="shared" si="8"/>
        <v>3.3926281820934192</v>
      </c>
      <c r="AQ20" s="34">
        <f>'Balance UASB'!AE20</f>
        <v>3.714235250982302</v>
      </c>
      <c r="AR20" s="35">
        <f>'Balance UASB'!BL20</f>
        <v>3.6428991065972394</v>
      </c>
      <c r="AS20" s="35">
        <f>'Balance FTBR'!BL20</f>
        <v>0.20702563200000004</v>
      </c>
      <c r="AT20" s="35">
        <f t="shared" si="16"/>
        <v>-0.13568948761493749</v>
      </c>
      <c r="AU20" s="24">
        <f t="shared" si="17"/>
        <v>-3.6532281464684222</v>
      </c>
      <c r="AV20" s="34">
        <f>'Balance UASB'!AH20</f>
        <v>0.26156586274523247</v>
      </c>
      <c r="AW20" s="35">
        <f>'Balance UASB'!BO20</f>
        <v>-9.5114859180086778E-3</v>
      </c>
      <c r="AX20" s="35">
        <f>'Balance FTBR'!DD20</f>
        <v>5.0371199999998928E-4</v>
      </c>
      <c r="AY20" s="35">
        <f t="shared" si="22"/>
        <v>0.27057363666324113</v>
      </c>
      <c r="AZ20" s="24">
        <f t="shared" si="23"/>
        <v>103.44378804767132</v>
      </c>
      <c r="BA20" s="34"/>
      <c r="BB20" s="35"/>
      <c r="BC20" s="35"/>
      <c r="BD20" s="35"/>
      <c r="BE20" s="24"/>
    </row>
  </sheetData>
  <mergeCells count="15">
    <mergeCell ref="A1:A4"/>
    <mergeCell ref="B1:B4"/>
    <mergeCell ref="AL3:AP3"/>
    <mergeCell ref="BA3:BE3"/>
    <mergeCell ref="C1:BE1"/>
    <mergeCell ref="C2:BE2"/>
    <mergeCell ref="C3:G3"/>
    <mergeCell ref="H3:L3"/>
    <mergeCell ref="M3:Q3"/>
    <mergeCell ref="R3:V3"/>
    <mergeCell ref="W3:AA3"/>
    <mergeCell ref="AB3:AF3"/>
    <mergeCell ref="AG3:AK3"/>
    <mergeCell ref="AV3:AZ3"/>
    <mergeCell ref="AQ3:AU3"/>
  </mergeCells>
  <pageMargins left="0.7" right="0.7" top="0.75" bottom="0.75" header="0.3" footer="0.3"/>
  <ignoredErrors>
    <ignoredError sqref="A5:A2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UASB</vt:lpstr>
      <vt:lpstr>Balance FTBR</vt:lpstr>
      <vt:lpstr>Balance Sistema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JMBR</dc:creator>
  <cp:lastModifiedBy>JMBR</cp:lastModifiedBy>
  <dcterms:created xsi:type="dcterms:W3CDTF">2020-08-26T05:49:04Z</dcterms:created>
  <dcterms:modified xsi:type="dcterms:W3CDTF">2021-02-16T05:35:20Z</dcterms:modified>
</cp:coreProperties>
</file>