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C:\Users\ZEUS\Downloads\"/>
    </mc:Choice>
  </mc:AlternateContent>
  <xr:revisionPtr revIDLastSave="0" documentId="13_ncr:1_{4B8F5C65-C509-45DB-BD1A-20FD5BDFDAD9}" xr6:coauthVersionLast="47" xr6:coauthVersionMax="47" xr10:uidLastSave="{00000000-0000-0000-0000-000000000000}"/>
  <bookViews>
    <workbookView xWindow="-120" yWindow="-120" windowWidth="24240" windowHeight="13140" activeTab="3" xr2:uid="{00000000-000D-0000-FFFF-FFFF00000000}"/>
  </bookViews>
  <sheets>
    <sheet name="PRESUPUESTO" sheetId="1" r:id="rId1"/>
    <sheet name="NOMINA" sheetId="2" r:id="rId2"/>
    <sheet name="MATERIALES" sheetId="3" r:id="rId3"/>
    <sheet name="CRON" sheetId="40" r:id="rId4"/>
    <sheet name="1,1" sheetId="4" r:id="rId5"/>
    <sheet name="1,2" sheetId="5" r:id="rId6"/>
    <sheet name="1,3" sheetId="6" r:id="rId7"/>
    <sheet name="2,1" sheetId="7" r:id="rId8"/>
    <sheet name="2,2" sheetId="8" r:id="rId9"/>
    <sheet name="2,3" sheetId="9" r:id="rId10"/>
    <sheet name="2,4" sheetId="10" r:id="rId11"/>
    <sheet name="3,1" sheetId="11" r:id="rId12"/>
    <sheet name="4,1" sheetId="12" r:id="rId13"/>
    <sheet name="5,1" sheetId="13" r:id="rId14"/>
    <sheet name="6,1" sheetId="14" r:id="rId15"/>
    <sheet name="7,1" sheetId="15" r:id="rId16"/>
    <sheet name="7,2" sheetId="16" r:id="rId17"/>
    <sheet name="PROGRAMACION" sheetId="17" state="hidden" r:id="rId18"/>
    <sheet name="CRONOGRAMA" sheetId="18" state="hidden" r:id="rId19"/>
    <sheet name="2,6" sheetId="19" state="hidden" r:id="rId20"/>
    <sheet name="8,1" sheetId="20" r:id="rId21"/>
    <sheet name="8,2" sheetId="21" r:id="rId22"/>
    <sheet name="8,3" sheetId="22" r:id="rId23"/>
    <sheet name="8,4" sheetId="23" r:id="rId24"/>
    <sheet name="8,5" sheetId="24" r:id="rId25"/>
    <sheet name="8,6" sheetId="25" r:id="rId26"/>
    <sheet name="8,7" sheetId="26" r:id="rId27"/>
    <sheet name="9,1" sheetId="27" r:id="rId28"/>
    <sheet name="9,2" sheetId="28" r:id="rId29"/>
    <sheet name="9,3" sheetId="29" r:id="rId30"/>
    <sheet name="9,4" sheetId="30" r:id="rId31"/>
    <sheet name="9,5" sheetId="31" r:id="rId32"/>
    <sheet name="10,1" sheetId="32" r:id="rId33"/>
    <sheet name="10,2" sheetId="33" r:id="rId34"/>
    <sheet name="11,1" sheetId="34" r:id="rId35"/>
    <sheet name="12,1" sheetId="35" r:id="rId36"/>
    <sheet name="13,1" sheetId="36" r:id="rId37"/>
    <sheet name="13,2" sheetId="37" r:id="rId38"/>
    <sheet name="13,3" sheetId="38" r:id="rId39"/>
    <sheet name="15,2" sheetId="39" r:id="rId40"/>
  </sheets>
  <externalReferences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APU221" localSheetId="4">#REF!</definedName>
    <definedName name="_APU221" localSheetId="5">#REF!</definedName>
    <definedName name="_APU221">#REF!</definedName>
    <definedName name="_APU465" localSheetId="7">[1]!absc</definedName>
    <definedName name="_APU465" localSheetId="8">[1]!absc</definedName>
    <definedName name="_APU465" localSheetId="0">[1]!absc</definedName>
    <definedName name="_APU465">[1]!absc</definedName>
    <definedName name="_PJ50" localSheetId="4">#REF!</definedName>
    <definedName name="_PJ50" localSheetId="5">#REF!</definedName>
    <definedName name="_PJ50">#REF!</definedName>
    <definedName name="_pj51" localSheetId="4">#REF!</definedName>
    <definedName name="_pj51" localSheetId="5">#REF!</definedName>
    <definedName name="_pj51">#REF!</definedName>
    <definedName name="A" localSheetId="4">#REF!</definedName>
    <definedName name="A" localSheetId="5">#REF!</definedName>
    <definedName name="A">#REF!</definedName>
    <definedName name="A_impresión_IM" localSheetId="4">#REF!</definedName>
    <definedName name="A_impresión_IM" localSheetId="5">#REF!</definedName>
    <definedName name="A_impresión_IM" localSheetId="0">#REF!</definedName>
    <definedName name="A_impresión_IM">#REF!</definedName>
    <definedName name="absc" localSheetId="7">[2]!absc</definedName>
    <definedName name="absc" localSheetId="8">[2]!absc</definedName>
    <definedName name="absc" localSheetId="0">[2]!absc</definedName>
    <definedName name="absc">[2]!absc</definedName>
    <definedName name="adoq" localSheetId="7">[3]!absc</definedName>
    <definedName name="adoq" localSheetId="8">[3]!absc</definedName>
    <definedName name="adoq" localSheetId="0">[3]!absc</definedName>
    <definedName name="adoq">[3]!absc</definedName>
    <definedName name="APU" localSheetId="7">[4]!absc</definedName>
    <definedName name="APU" localSheetId="8">[4]!absc</definedName>
    <definedName name="APU" localSheetId="0">[4]!absc</definedName>
    <definedName name="APU">[4]!absc</definedName>
    <definedName name="APU_ejemplo" localSheetId="4">#REF!</definedName>
    <definedName name="APU_ejemplo" localSheetId="5">#REF!</definedName>
    <definedName name="APU_ejemplo">#REF!</definedName>
    <definedName name="APU221.1" localSheetId="4">#REF!</definedName>
    <definedName name="APU221.1" localSheetId="5">#REF!</definedName>
    <definedName name="APU221.1">#REF!</definedName>
    <definedName name="APU221.2" localSheetId="4">#REF!</definedName>
    <definedName name="APU221.2" localSheetId="5">#REF!</definedName>
    <definedName name="APU221.2">#REF!</definedName>
    <definedName name="C_" localSheetId="4">#REF!</definedName>
    <definedName name="C_" localSheetId="5">#REF!</definedName>
    <definedName name="C_">#REF!</definedName>
    <definedName name="CANT" localSheetId="4">#REF!</definedName>
    <definedName name="CANT" localSheetId="5">#REF!</definedName>
    <definedName name="CANT">#REF!</definedName>
    <definedName name="CCCCCC" localSheetId="7">'[5]A. P. U.'!#REF!</definedName>
    <definedName name="CCCCCC" localSheetId="8">'[5]A. P. U.'!#REF!</definedName>
    <definedName name="CCCCCC">'[5]A. P. U.'!#REF!</definedName>
    <definedName name="ccto210" localSheetId="4">#REF!</definedName>
    <definedName name="ccto210" localSheetId="5">#REF!</definedName>
    <definedName name="ccto210">#REF!</definedName>
    <definedName name="EQUIPO" localSheetId="4">#REF!</definedName>
    <definedName name="EQUIPO" localSheetId="5">#REF!</definedName>
    <definedName name="EQUIPO">#REF!</definedName>
    <definedName name="fd" localSheetId="7">'[5]A. P. U.'!#REF!</definedName>
    <definedName name="fd" localSheetId="8">'[5]A. P. U.'!#REF!</definedName>
    <definedName name="fd">'[5]A. P. U.'!#REF!</definedName>
    <definedName name="HOJA1" localSheetId="4">#REF!</definedName>
    <definedName name="HOJA1" localSheetId="5">#REF!</definedName>
    <definedName name="HOJA1">#REF!</definedName>
    <definedName name="I" localSheetId="4">#REF!</definedName>
    <definedName name="I" localSheetId="5">#REF!</definedName>
    <definedName name="I">#REF!</definedName>
    <definedName name="IF" localSheetId="7">'[5]A. P. U.'!#REF!</definedName>
    <definedName name="IF" localSheetId="8">'[5]A. P. U.'!#REF!</definedName>
    <definedName name="IF">'[5]A. P. U.'!#REF!</definedName>
    <definedName name="ijhflksdjflsdk" localSheetId="7">'[5]A. P. U.'!#REF!</definedName>
    <definedName name="ijhflksdjflsdk" localSheetId="8">'[5]A. P. U.'!#REF!</definedName>
    <definedName name="ijhflksdjflsdk">'[5]A. P. U.'!#REF!</definedName>
    <definedName name="inf" localSheetId="4">#REF!</definedName>
    <definedName name="inf" localSheetId="5">#REF!</definedName>
    <definedName name="inf" localSheetId="0">#REF!</definedName>
    <definedName name="inf">#REF!</definedName>
    <definedName name="INV_11">'[6]PR 1'!$A$2:$N$655</definedName>
    <definedName name="ITEM" localSheetId="4">#REF!</definedName>
    <definedName name="ITEM" localSheetId="5">#REF!</definedName>
    <definedName name="ITEM">#REF!</definedName>
    <definedName name="LICITACION" localSheetId="4">#REF!</definedName>
    <definedName name="LICITACION" localSheetId="5">#REF!</definedName>
    <definedName name="LICITACION">#REF!</definedName>
    <definedName name="LOCA" localSheetId="7">[4]!absc</definedName>
    <definedName name="LOCA" localSheetId="8">[4]!absc</definedName>
    <definedName name="LOCA" localSheetId="0">[4]!absc</definedName>
    <definedName name="LOCA">[4]!absc</definedName>
    <definedName name="LOCA1" localSheetId="7">[4]!absc</definedName>
    <definedName name="LOCA1" localSheetId="8">[4]!absc</definedName>
    <definedName name="LOCA1" localSheetId="0">[4]!absc</definedName>
    <definedName name="LOCA1">[4]!absc</definedName>
    <definedName name="MAT" localSheetId="4">#REF!</definedName>
    <definedName name="MAT" localSheetId="5">#REF!</definedName>
    <definedName name="MAT">#REF!</definedName>
    <definedName name="mm" localSheetId="5">#REF!</definedName>
    <definedName name="mm">#REF!</definedName>
    <definedName name="new" localSheetId="4">#REF!</definedName>
    <definedName name="new" localSheetId="5">#REF!</definedName>
    <definedName name="new">#REF!</definedName>
    <definedName name="NNN" localSheetId="7">[1]!absc</definedName>
    <definedName name="NNN" localSheetId="8">[1]!absc</definedName>
    <definedName name="NNN" localSheetId="0">[1]!absc</definedName>
    <definedName name="NNN">[1]!absc</definedName>
    <definedName name="NOMBRE" localSheetId="4">#REF!</definedName>
    <definedName name="NOMBRE" localSheetId="5">#REF!</definedName>
    <definedName name="NOMBRE">#REF!</definedName>
    <definedName name="ooo" localSheetId="4">#REF!</definedName>
    <definedName name="ooo" localSheetId="5">#REF!</definedName>
    <definedName name="ooo">#REF!</definedName>
    <definedName name="PRE" localSheetId="4">#REF!</definedName>
    <definedName name="PRE" localSheetId="5">#REF!</definedName>
    <definedName name="PRE">#REF!</definedName>
    <definedName name="Print_Area_MI" localSheetId="4">#REF!</definedName>
    <definedName name="Print_Area_MI" localSheetId="5">#REF!</definedName>
    <definedName name="Print_Area_MI">#REF!</definedName>
    <definedName name="PRUEBA2" localSheetId="4">#REF!</definedName>
    <definedName name="PRUEBA2" localSheetId="5">#REF!</definedName>
    <definedName name="PRUEBA2">#REF!</definedName>
    <definedName name="rell" localSheetId="4">#REF!</definedName>
    <definedName name="rell" localSheetId="5">#REF!</definedName>
    <definedName name="rell">#REF!</definedName>
    <definedName name="t" localSheetId="7">[1]!absc</definedName>
    <definedName name="t" localSheetId="8">[1]!absc</definedName>
    <definedName name="t" localSheetId="0">[1]!absc</definedName>
    <definedName name="t">[1]!absc</definedName>
    <definedName name="TABLA" localSheetId="4">#REF!</definedName>
    <definedName name="TABLA" localSheetId="5">#REF!</definedName>
    <definedName name="TABLA">#REF!</definedName>
    <definedName name="TITULO" localSheetId="4">#REF!</definedName>
    <definedName name="TITULO" localSheetId="5">#REF!</definedName>
    <definedName name="TITULO">#REF!</definedName>
    <definedName name="TOTAL" localSheetId="4">#REF!</definedName>
    <definedName name="TOTAL" localSheetId="5">#REF!</definedName>
    <definedName name="TOTAL">#REF!</definedName>
    <definedName name="TRAT">[7]desmonte!$E$48</definedName>
    <definedName name="U" localSheetId="4">#REF!</definedName>
    <definedName name="U" localSheetId="5">#REF!</definedName>
    <definedName name="U">#REF!</definedName>
    <definedName name="valor1" localSheetId="4">#REF!</definedName>
    <definedName name="valor1" localSheetId="5">#REF!</definedName>
    <definedName name="valor1">#REF!</definedName>
    <definedName name="valor2" localSheetId="4">#REF!</definedName>
    <definedName name="valor2" localSheetId="5">#REF!</definedName>
    <definedName name="valor2">#REF!</definedName>
    <definedName name="VALOR3" localSheetId="4">#REF!</definedName>
    <definedName name="VALOR3" localSheetId="5">#REF!</definedName>
    <definedName name="VALOR3">#REF!</definedName>
    <definedName name="VVV" localSheetId="4">#REF!</definedName>
    <definedName name="VVV" localSheetId="5">#REF!</definedName>
    <definedName name="VVV">#REF!</definedName>
    <definedName name="XXXXXXXXXX" localSheetId="4">#REF!</definedName>
    <definedName name="XXXXXXXXXX" localSheetId="5">#REF!</definedName>
    <definedName name="XXXXXXXXXX">#REF!</definedName>
    <definedName name="XXXXXXXXXXXX" localSheetId="4">#REF!</definedName>
    <definedName name="XXXXXXXXXXXX" localSheetId="5">#REF!</definedName>
    <definedName name="XXXXXXXXXXXX">#REF!</definedName>
    <definedName name="ZZZZZZZZZZZ" localSheetId="7">'[5]A. P. U.'!#REF!</definedName>
    <definedName name="ZZZZZZZZZZZ" localSheetId="8">'[5]A. P. U.'!#REF!</definedName>
    <definedName name="ZZZZZZZZZZZ">'[5]A. P. U.'!#REF!</definedName>
  </definedNames>
  <calcPr calcId="181029"/>
  <extLst>
    <ext uri="GoogleSheetsCustomDataVersion1">
      <go:sheetsCustomData xmlns:go="http://customooxmlschemas.google.com/" r:id="rId50" roundtripDataSignature="AMtx7mgQ8oh3a/MgofXuvwOiYsXV67PcDQ=="/>
    </ext>
  </extLst>
</workbook>
</file>

<file path=xl/calcChain.xml><?xml version="1.0" encoding="utf-8"?>
<calcChain xmlns="http://schemas.openxmlformats.org/spreadsheetml/2006/main">
  <c r="D51" i="40" l="1"/>
  <c r="D50" i="40"/>
  <c r="D49" i="40"/>
  <c r="D47" i="40"/>
  <c r="D44" i="40"/>
  <c r="D42" i="40"/>
  <c r="D41" i="40"/>
  <c r="D39" i="40"/>
  <c r="D37" i="40"/>
  <c r="D35" i="40"/>
  <c r="D33" i="40"/>
  <c r="D31" i="40"/>
  <c r="D30" i="40"/>
  <c r="D29" i="40"/>
  <c r="D28" i="40"/>
  <c r="D27" i="40"/>
  <c r="D22" i="40"/>
  <c r="D20" i="40"/>
  <c r="D63" i="40" s="1"/>
  <c r="D18" i="40"/>
  <c r="D16" i="40"/>
  <c r="D12" i="40"/>
  <c r="D58" i="40" s="1"/>
  <c r="D9" i="40"/>
  <c r="D53" i="40" s="1"/>
  <c r="E31" i="39"/>
  <c r="G31" i="39" s="1"/>
  <c r="E30" i="39"/>
  <c r="G30" i="39" s="1"/>
  <c r="H34" i="39" s="1"/>
  <c r="H27" i="39"/>
  <c r="G17" i="39"/>
  <c r="H18" i="39" s="1"/>
  <c r="H36" i="39" s="1"/>
  <c r="A8" i="39"/>
  <c r="G31" i="38"/>
  <c r="G30" i="38"/>
  <c r="H34" i="38" s="1"/>
  <c r="H27" i="38"/>
  <c r="G17" i="38"/>
  <c r="G12" i="38"/>
  <c r="H18" i="38" s="1"/>
  <c r="H36" i="38" s="1"/>
  <c r="A8" i="38"/>
  <c r="B7" i="38"/>
  <c r="G31" i="37"/>
  <c r="G30" i="37"/>
  <c r="H34" i="37" s="1"/>
  <c r="H27" i="37"/>
  <c r="G17" i="37"/>
  <c r="G12" i="37"/>
  <c r="H18" i="37" s="1"/>
  <c r="H36" i="37" s="1"/>
  <c r="A8" i="37"/>
  <c r="B7" i="37"/>
  <c r="G31" i="36"/>
  <c r="G30" i="36"/>
  <c r="H34" i="36" s="1"/>
  <c r="H27" i="36"/>
  <c r="G17" i="36"/>
  <c r="G12" i="36"/>
  <c r="H18" i="36" s="1"/>
  <c r="H36" i="36" s="1"/>
  <c r="A8" i="36"/>
  <c r="B7" i="36"/>
  <c r="G31" i="35"/>
  <c r="G30" i="35"/>
  <c r="H34" i="35" s="1"/>
  <c r="H27" i="35"/>
  <c r="G17" i="35"/>
  <c r="G12" i="35"/>
  <c r="H18" i="35" s="1"/>
  <c r="H36" i="35" s="1"/>
  <c r="A8" i="35"/>
  <c r="B7" i="35"/>
  <c r="G31" i="34"/>
  <c r="G30" i="34"/>
  <c r="H34" i="34" s="1"/>
  <c r="H27" i="34"/>
  <c r="G17" i="34"/>
  <c r="G12" i="34"/>
  <c r="H18" i="34" s="1"/>
  <c r="H36" i="34" s="1"/>
  <c r="A8" i="34"/>
  <c r="B7" i="34"/>
  <c r="G31" i="33"/>
  <c r="G30" i="33"/>
  <c r="H34" i="33" s="1"/>
  <c r="H27" i="33"/>
  <c r="G17" i="33"/>
  <c r="G12" i="33"/>
  <c r="H18" i="33" s="1"/>
  <c r="H36" i="33" s="1"/>
  <c r="A8" i="33"/>
  <c r="B7" i="33"/>
  <c r="G31" i="32"/>
  <c r="G30" i="32"/>
  <c r="H34" i="32" s="1"/>
  <c r="H27" i="32"/>
  <c r="G17" i="32"/>
  <c r="G12" i="32"/>
  <c r="H18" i="32" s="1"/>
  <c r="H36" i="32" s="1"/>
  <c r="A8" i="32"/>
  <c r="B7" i="32"/>
  <c r="E31" i="31"/>
  <c r="E30" i="31"/>
  <c r="G32" i="31" s="1"/>
  <c r="H34" i="31" s="1"/>
  <c r="G22" i="31"/>
  <c r="G21" i="31"/>
  <c r="H27" i="31" s="1"/>
  <c r="G17" i="31"/>
  <c r="G12" i="31"/>
  <c r="H18" i="31" s="1"/>
  <c r="H36" i="31" s="1"/>
  <c r="A8" i="31"/>
  <c r="B7" i="31"/>
  <c r="E31" i="30"/>
  <c r="E30" i="30"/>
  <c r="G32" i="30" s="1"/>
  <c r="H34" i="30" s="1"/>
  <c r="G26" i="30"/>
  <c r="G25" i="30"/>
  <c r="G24" i="30"/>
  <c r="G23" i="30"/>
  <c r="G22" i="30"/>
  <c r="G21" i="30"/>
  <c r="H27" i="30" s="1"/>
  <c r="G17" i="30"/>
  <c r="G12" i="30"/>
  <c r="H18" i="30" s="1"/>
  <c r="H36" i="30" s="1"/>
  <c r="A8" i="30"/>
  <c r="B7" i="30"/>
  <c r="E30" i="29"/>
  <c r="G30" i="29" s="1"/>
  <c r="H34" i="29" s="1"/>
  <c r="H27" i="29"/>
  <c r="G17" i="29"/>
  <c r="G12" i="29"/>
  <c r="H18" i="29" s="1"/>
  <c r="H36" i="29" s="1"/>
  <c r="A8" i="29"/>
  <c r="B7" i="29"/>
  <c r="E31" i="28"/>
  <c r="G31" i="28" s="1"/>
  <c r="E30" i="28"/>
  <c r="G24" i="28"/>
  <c r="G23" i="28"/>
  <c r="G22" i="28"/>
  <c r="G21" i="28"/>
  <c r="H27" i="28" s="1"/>
  <c r="G12" i="28"/>
  <c r="A8" i="28"/>
  <c r="B7" i="28"/>
  <c r="G31" i="27"/>
  <c r="E30" i="27"/>
  <c r="G30" i="27" s="1"/>
  <c r="H34" i="27" s="1"/>
  <c r="H27" i="27"/>
  <c r="G17" i="27"/>
  <c r="G12" i="27"/>
  <c r="H18" i="27" s="1"/>
  <c r="H36" i="27" s="1"/>
  <c r="A8" i="27"/>
  <c r="B7" i="27"/>
  <c r="E31" i="26"/>
  <c r="E30" i="26"/>
  <c r="G32" i="26" s="1"/>
  <c r="H34" i="26" s="1"/>
  <c r="G23" i="26"/>
  <c r="G22" i="26"/>
  <c r="G21" i="26"/>
  <c r="H27" i="26" s="1"/>
  <c r="G17" i="26"/>
  <c r="G12" i="26"/>
  <c r="H18" i="26" s="1"/>
  <c r="H36" i="26" s="1"/>
  <c r="H8" i="26"/>
  <c r="A8" i="26"/>
  <c r="B7" i="26"/>
  <c r="E32" i="25"/>
  <c r="E31" i="25"/>
  <c r="G33" i="25" s="1"/>
  <c r="H35" i="25" s="1"/>
  <c r="G26" i="25"/>
  <c r="G25" i="25"/>
  <c r="G24" i="25"/>
  <c r="G23" i="25"/>
  <c r="G22" i="25"/>
  <c r="G21" i="25"/>
  <c r="H28" i="25" s="1"/>
  <c r="G17" i="25"/>
  <c r="G13" i="25"/>
  <c r="G12" i="25"/>
  <c r="H18" i="25" s="1"/>
  <c r="H37" i="25" s="1"/>
  <c r="H8" i="25"/>
  <c r="A8" i="25"/>
  <c r="B7" i="25"/>
  <c r="E30" i="24"/>
  <c r="G30" i="24" s="1"/>
  <c r="H34" i="24" s="1"/>
  <c r="G21" i="24"/>
  <c r="H27" i="24" s="1"/>
  <c r="G17" i="24"/>
  <c r="G12" i="24"/>
  <c r="H18" i="24" s="1"/>
  <c r="H36" i="24" s="1"/>
  <c r="H8" i="24"/>
  <c r="A8" i="24"/>
  <c r="B7" i="24"/>
  <c r="G31" i="23"/>
  <c r="E30" i="23"/>
  <c r="G30" i="23" s="1"/>
  <c r="H34" i="23" s="1"/>
  <c r="G21" i="23"/>
  <c r="H27" i="23" s="1"/>
  <c r="G17" i="23"/>
  <c r="G12" i="23"/>
  <c r="H18" i="23" s="1"/>
  <c r="H36" i="23" s="1"/>
  <c r="H8" i="23"/>
  <c r="A8" i="23"/>
  <c r="B7" i="23"/>
  <c r="E31" i="22"/>
  <c r="E30" i="22"/>
  <c r="G32" i="22" s="1"/>
  <c r="H34" i="22" s="1"/>
  <c r="G24" i="22"/>
  <c r="G23" i="22"/>
  <c r="G22" i="22"/>
  <c r="G21" i="22"/>
  <c r="H27" i="22" s="1"/>
  <c r="G17" i="22"/>
  <c r="G12" i="22"/>
  <c r="H18" i="22" s="1"/>
  <c r="H36" i="22" s="1"/>
  <c r="H8" i="22"/>
  <c r="A8" i="22"/>
  <c r="B7" i="22"/>
  <c r="E30" i="21"/>
  <c r="G30" i="21" s="1"/>
  <c r="H34" i="21" s="1"/>
  <c r="G21" i="21"/>
  <c r="H27" i="21" s="1"/>
  <c r="G17" i="21"/>
  <c r="G12" i="21"/>
  <c r="H18" i="21" s="1"/>
  <c r="H36" i="21" s="1"/>
  <c r="H8" i="21"/>
  <c r="A8" i="21"/>
  <c r="B7" i="21"/>
  <c r="E31" i="20"/>
  <c r="E30" i="20"/>
  <c r="G32" i="20" s="1"/>
  <c r="H34" i="20" s="1"/>
  <c r="G22" i="20"/>
  <c r="G21" i="20"/>
  <c r="H27" i="20" s="1"/>
  <c r="G17" i="20"/>
  <c r="G12" i="20"/>
  <c r="H18" i="20" s="1"/>
  <c r="H36" i="20" s="1"/>
  <c r="H8" i="20"/>
  <c r="A8" i="20"/>
  <c r="B7" i="20"/>
  <c r="E31" i="19"/>
  <c r="G31" i="19" s="1"/>
  <c r="E30" i="19"/>
  <c r="G30" i="19" s="1"/>
  <c r="H34" i="19" s="1"/>
  <c r="G21" i="19"/>
  <c r="H27" i="19" s="1"/>
  <c r="G17" i="19"/>
  <c r="G12" i="19"/>
  <c r="H18" i="19" s="1"/>
  <c r="H36" i="19" s="1"/>
  <c r="H8" i="19"/>
  <c r="A8" i="19"/>
  <c r="B7" i="19"/>
  <c r="I30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1" i="17"/>
  <c r="I9" i="17"/>
  <c r="I8" i="17"/>
  <c r="I7" i="17"/>
  <c r="E31" i="16"/>
  <c r="E30" i="16"/>
  <c r="G32" i="16" s="1"/>
  <c r="H34" i="16" s="1"/>
  <c r="G26" i="16"/>
  <c r="G25" i="16"/>
  <c r="G24" i="16"/>
  <c r="G23" i="16"/>
  <c r="G22" i="16"/>
  <c r="G21" i="16"/>
  <c r="H27" i="16" s="1"/>
  <c r="G17" i="16"/>
  <c r="G12" i="16"/>
  <c r="H18" i="16" s="1"/>
  <c r="H36" i="16" s="1"/>
  <c r="H8" i="16"/>
  <c r="A8" i="16"/>
  <c r="B7" i="16"/>
  <c r="E31" i="15"/>
  <c r="E30" i="15"/>
  <c r="G32" i="15" s="1"/>
  <c r="H34" i="15" s="1"/>
  <c r="G26" i="15"/>
  <c r="G25" i="15"/>
  <c r="G24" i="15"/>
  <c r="G23" i="15"/>
  <c r="G22" i="15"/>
  <c r="G21" i="15"/>
  <c r="H27" i="15" s="1"/>
  <c r="G17" i="15"/>
  <c r="G12" i="15"/>
  <c r="H18" i="15" s="1"/>
  <c r="H36" i="15" s="1"/>
  <c r="H8" i="15"/>
  <c r="A8" i="15"/>
  <c r="B7" i="15"/>
  <c r="E31" i="14"/>
  <c r="E30" i="14"/>
  <c r="G32" i="14" s="1"/>
  <c r="H34" i="14" s="1"/>
  <c r="G21" i="14"/>
  <c r="H27" i="14" s="1"/>
  <c r="G17" i="14"/>
  <c r="G15" i="14"/>
  <c r="G14" i="14"/>
  <c r="G13" i="14"/>
  <c r="G12" i="14"/>
  <c r="H18" i="14" s="1"/>
  <c r="H36" i="14" s="1"/>
  <c r="H8" i="14"/>
  <c r="A8" i="14"/>
  <c r="B7" i="14"/>
  <c r="E35" i="13"/>
  <c r="E34" i="13"/>
  <c r="G36" i="13" s="1"/>
  <c r="H38" i="13" s="1"/>
  <c r="G30" i="13"/>
  <c r="G29" i="13"/>
  <c r="G28" i="13"/>
  <c r="G27" i="13"/>
  <c r="G26" i="13"/>
  <c r="G25" i="13"/>
  <c r="G24" i="13"/>
  <c r="G23" i="13"/>
  <c r="G22" i="13"/>
  <c r="G21" i="13"/>
  <c r="H31" i="13" s="1"/>
  <c r="G17" i="13"/>
  <c r="G12" i="13"/>
  <c r="H18" i="13" s="1"/>
  <c r="H40" i="13" s="1"/>
  <c r="H8" i="13"/>
  <c r="A8" i="13"/>
  <c r="B7" i="13"/>
  <c r="E30" i="12"/>
  <c r="G30" i="12" s="1"/>
  <c r="H33" i="12" s="1"/>
  <c r="G23" i="12"/>
  <c r="G22" i="12"/>
  <c r="G21" i="12"/>
  <c r="H27" i="12" s="1"/>
  <c r="G17" i="12"/>
  <c r="G12" i="12"/>
  <c r="H18" i="12" s="1"/>
  <c r="H35" i="12" s="1"/>
  <c r="H8" i="12"/>
  <c r="A8" i="12"/>
  <c r="B7" i="12"/>
  <c r="E30" i="11"/>
  <c r="E29" i="11"/>
  <c r="G31" i="11" s="1"/>
  <c r="H34" i="11" s="1"/>
  <c r="H26" i="11"/>
  <c r="G17" i="11"/>
  <c r="G12" i="11"/>
  <c r="H18" i="11" s="1"/>
  <c r="H36" i="11" s="1"/>
  <c r="H8" i="11"/>
  <c r="A8" i="11"/>
  <c r="B7" i="11"/>
  <c r="E31" i="10"/>
  <c r="E30" i="10"/>
  <c r="G32" i="10" s="1"/>
  <c r="H34" i="10" s="1"/>
  <c r="G25" i="10"/>
  <c r="G24" i="10"/>
  <c r="G23" i="10"/>
  <c r="G22" i="10"/>
  <c r="G21" i="10"/>
  <c r="H27" i="10" s="1"/>
  <c r="G17" i="10"/>
  <c r="G12" i="10"/>
  <c r="H18" i="10" s="1"/>
  <c r="H36" i="10" s="1"/>
  <c r="H8" i="10"/>
  <c r="A8" i="10"/>
  <c r="B7" i="10"/>
  <c r="E31" i="9"/>
  <c r="E30" i="9"/>
  <c r="G32" i="9" s="1"/>
  <c r="H34" i="9" s="1"/>
  <c r="G23" i="9"/>
  <c r="G22" i="9"/>
  <c r="G21" i="9"/>
  <c r="H27" i="9" s="1"/>
  <c r="G17" i="9"/>
  <c r="G12" i="9"/>
  <c r="H18" i="9" s="1"/>
  <c r="H36" i="9" s="1"/>
  <c r="H8" i="9"/>
  <c r="A8" i="9"/>
  <c r="B7" i="9"/>
  <c r="E31" i="8"/>
  <c r="E30" i="8"/>
  <c r="G32" i="8" s="1"/>
  <c r="H34" i="8" s="1"/>
  <c r="G23" i="8"/>
  <c r="G22" i="8"/>
  <c r="G21" i="8"/>
  <c r="H27" i="8" s="1"/>
  <c r="G17" i="8"/>
  <c r="G12" i="8"/>
  <c r="H18" i="8" s="1"/>
  <c r="H36" i="8" s="1"/>
  <c r="H8" i="8"/>
  <c r="A8" i="8"/>
  <c r="B7" i="8"/>
  <c r="E31" i="7"/>
  <c r="E30" i="7"/>
  <c r="G32" i="7" s="1"/>
  <c r="H34" i="7" s="1"/>
  <c r="G23" i="7"/>
  <c r="G22" i="7"/>
  <c r="G21" i="7"/>
  <c r="H27" i="7" s="1"/>
  <c r="G17" i="7"/>
  <c r="H18" i="7" s="1"/>
  <c r="H36" i="7" s="1"/>
  <c r="H8" i="7"/>
  <c r="A8" i="7"/>
  <c r="B7" i="7"/>
  <c r="E31" i="6"/>
  <c r="E30" i="6"/>
  <c r="G32" i="6" s="1"/>
  <c r="H34" i="6" s="1"/>
  <c r="G24" i="6"/>
  <c r="G23" i="6"/>
  <c r="G22" i="6"/>
  <c r="G21" i="6"/>
  <c r="H27" i="6" s="1"/>
  <c r="G17" i="6"/>
  <c r="G12" i="6"/>
  <c r="H18" i="6" s="1"/>
  <c r="H36" i="6" s="1"/>
  <c r="H8" i="6"/>
  <c r="A8" i="6"/>
  <c r="B7" i="6"/>
  <c r="E31" i="5"/>
  <c r="E30" i="5"/>
  <c r="G32" i="5" s="1"/>
  <c r="H34" i="5" s="1"/>
  <c r="G21" i="5"/>
  <c r="H27" i="5" s="1"/>
  <c r="G17" i="5"/>
  <c r="G12" i="5"/>
  <c r="H18" i="5" s="1"/>
  <c r="H36" i="5" s="1"/>
  <c r="H8" i="5"/>
  <c r="A8" i="5"/>
  <c r="B7" i="5"/>
  <c r="E31" i="4"/>
  <c r="E30" i="4"/>
  <c r="G32" i="4" s="1"/>
  <c r="H34" i="4" s="1"/>
  <c r="G21" i="4"/>
  <c r="H27" i="4" s="1"/>
  <c r="G17" i="4"/>
  <c r="G12" i="4"/>
  <c r="H18" i="4" s="1"/>
  <c r="H36" i="4" s="1"/>
  <c r="H8" i="4"/>
  <c r="A8" i="4"/>
  <c r="B7" i="4"/>
  <c r="E54" i="1"/>
  <c r="F54" i="1" s="1"/>
  <c r="F52" i="1"/>
  <c r="F51" i="1"/>
  <c r="F50" i="1"/>
  <c r="F48" i="1"/>
  <c r="F47" i="1"/>
  <c r="F45" i="1"/>
  <c r="F43" i="1"/>
  <c r="F42" i="1"/>
  <c r="F41" i="1"/>
  <c r="E39" i="1"/>
  <c r="F39" i="1" s="1"/>
  <c r="E38" i="1"/>
  <c r="F38" i="1" s="1"/>
  <c r="E37" i="1"/>
  <c r="F37" i="1" s="1"/>
  <c r="E35" i="1"/>
  <c r="F35" i="1" s="1"/>
  <c r="E33" i="1"/>
  <c r="D33" i="1"/>
  <c r="F33" i="1" s="1"/>
  <c r="E32" i="1"/>
  <c r="F32" i="1" s="1"/>
  <c r="E31" i="1"/>
  <c r="F31" i="1" s="1"/>
  <c r="E30" i="1"/>
  <c r="F30" i="1" s="1"/>
  <c r="E29" i="1"/>
  <c r="F29" i="1" s="1"/>
  <c r="E28" i="1"/>
  <c r="F28" i="1" s="1"/>
  <c r="E27" i="1"/>
  <c r="F27" i="1" s="1"/>
  <c r="E25" i="1"/>
  <c r="F25" i="1" s="1"/>
  <c r="E24" i="1"/>
  <c r="F24" i="1" s="1"/>
  <c r="E22" i="1"/>
  <c r="D22" i="1"/>
  <c r="E20" i="1"/>
  <c r="F20" i="1" s="1"/>
  <c r="E18" i="1"/>
  <c r="F18" i="1" s="1"/>
  <c r="E16" i="1"/>
  <c r="F16" i="1" s="1"/>
  <c r="E14" i="1"/>
  <c r="F14" i="1" s="1"/>
  <c r="E13" i="1"/>
  <c r="F13" i="1" s="1"/>
  <c r="E12" i="1"/>
  <c r="F12" i="1" s="1"/>
  <c r="E11" i="1"/>
  <c r="D11" i="1"/>
  <c r="F11" i="1" s="1"/>
  <c r="E9" i="1"/>
  <c r="D9" i="1"/>
  <c r="F9" i="1" s="1"/>
  <c r="E8" i="1"/>
  <c r="F8" i="1" s="1"/>
  <c r="E7" i="1"/>
  <c r="F7" i="1" s="1"/>
  <c r="D54" i="40" l="1"/>
  <c r="D55" i="40" s="1"/>
  <c r="D59" i="40"/>
  <c r="D60" i="40" s="1"/>
  <c r="D64" i="40"/>
  <c r="D65" i="40" s="1"/>
  <c r="F22" i="1"/>
  <c r="G32" i="28"/>
  <c r="G30" i="28"/>
  <c r="H34" i="28" s="1"/>
  <c r="G17" i="28" s="1"/>
  <c r="H18" i="28" s="1"/>
  <c r="H36" i="28" s="1"/>
  <c r="E36" i="1" s="1"/>
  <c r="F36" i="1" s="1"/>
  <c r="F55" i="1" l="1"/>
  <c r="F57" i="1" l="1"/>
  <c r="F56" i="1"/>
  <c r="F58" i="1" s="1"/>
</calcChain>
</file>

<file path=xl/sharedStrings.xml><?xml version="1.0" encoding="utf-8"?>
<sst xmlns="http://schemas.openxmlformats.org/spreadsheetml/2006/main" count="1660" uniqueCount="325">
  <si>
    <t>SECRETARÍA DE INFRAESTRUCTURA FÍSICA</t>
  </si>
  <si>
    <t xml:space="preserve">              MEJORAMIENTO, REHABILITACIÓN Y MANTENIMIENTO DE LA SECRETARÍA DE MOVILIDAD DE MEDELLÍN</t>
  </si>
  <si>
    <t>PRESUPUESTO OFICIAL</t>
  </si>
  <si>
    <t>CÓDIGO</t>
  </si>
  <si>
    <t>DESCRIPCION</t>
  </si>
  <si>
    <t>UN</t>
  </si>
  <si>
    <t>CANTIDAD</t>
  </si>
  <si>
    <t>VALOR UNITARIO</t>
  </si>
  <si>
    <t>VALOR TOTAL</t>
  </si>
  <si>
    <t>1. ESTRUCTURA</t>
  </si>
  <si>
    <t xml:space="preserve">Reparación de fisuras y grietas. Incluye inyección de sellante. </t>
  </si>
  <si>
    <t>ML</t>
  </si>
  <si>
    <t>Reparación del recubrimiento de los elementos externos con revoque</t>
  </si>
  <si>
    <t>M2</t>
  </si>
  <si>
    <t>Pintura general de paredes, ( Suministro y aplicación de pintura a base de agua, vinilo tipo 1 de primera calidad sobre pintura existente o muro revocado y/o estucado, tres manos. Incluye resanes con estuco plástico, adecuación de la superficie a intervenir, rasqueteada hasta obtener una superficie pareja y homogénea. Color a definir, según aprobación de la interventoría. Para muros y cielos en alturas mayores a 3 m. Incluye todo lo necesario para la realización de trabajo seguro en altura, según normatividad vigente.)</t>
  </si>
  <si>
    <t>2. CUBIERTA</t>
  </si>
  <si>
    <t xml:space="preserve">Aplicación de fajas para impermeabilización con mortero acrílico impermeable  y compuesto de poliuretano. Incluye retiro de material y limpieza con agua a presión. </t>
  </si>
  <si>
    <t>Limpieza y recubrimiento de cubiertas, canoas o canales y elementos metálicos con pintura anticorrosiva a dos manos de cualquier material y dimensión, y desagues. Incluye  retiro de materia vegetal (hojas, hiervas), escombros  y todos los demás residuos que impiden su adecuado funcionamiento y drenaje</t>
  </si>
  <si>
    <t>Mantenimiento de cubierta en tejas standing seam (Incluye pintura anticorrosiva y limpieza)</t>
  </si>
  <si>
    <t>Reparación de techo en teja de barro. (Incluye limpieza, desmonte y cambio por teja nueva, manto impermeabilizante)</t>
  </si>
  <si>
    <t>3. PISOS Y ZOCALOS</t>
  </si>
  <si>
    <t>Pulida y brillada de piso en baldosa de grano existente, incluye todo lo necesario para la correcta ejecución de la actividad.</t>
  </si>
  <si>
    <t>4. CERRAMIENTOS (MAMPOSTERIA DE DIFERENTES MATERIALES)</t>
  </si>
  <si>
    <t>Pintura de cerramientos</t>
  </si>
  <si>
    <t>5. CIELO RASOS</t>
  </si>
  <si>
    <t>Mantenimiento de cielos en Drywall y otros materiales(Incluye desmonte, limpieza, pintada y colocación de elementos pertenecientes al cielo raso)</t>
  </si>
  <si>
    <t>6. FACHADA</t>
  </si>
  <si>
    <t>Lavada, limpieza e hidrofugada de fachada y superficies de concreto en columnas, columnetas, vigas  y cielos de fachada, incluye hidrolavadora y cambio de piezas en estado de deterioro.</t>
  </si>
  <si>
    <t>7. REVOQUES Y PINTURA</t>
  </si>
  <si>
    <t>Mantenimiento de elementos metálicos como rejas, puertas rejas. Incluye resanes y pintura.</t>
  </si>
  <si>
    <t>Suministro y aplicación de pintura para elementos metálicos de la cubierta perteneciente al auditorio (cerchas, columnas, riostras, etc.). Incluye limpieza, lija, pintura anticorrosiva y pintura a base de aceite.</t>
  </si>
  <si>
    <t xml:space="preserve">8. PUERTAS Y VENTANAS </t>
  </si>
  <si>
    <t>Mantenimiento a puertas de evacuación (Antipánico) doble ala. Incluye Lubricación, ajuste de cerraduras, cierrepuertas y cambio de  bisagras,  desmonte y todo lo necesario para su buena instalación y funcionamiento.</t>
  </si>
  <si>
    <t>Suministro y colocación de papel polarizado para ventanas</t>
  </si>
  <si>
    <t xml:space="preserve">Suministro, transporte e instalación de cortina enrollable (Black Out)con fleje de 9cm, poleas, ejes, canales, bandera, resorte de 2", ángulo de 1" 1/2x1/8", pasadores en platina de 1"x1/4", acabado en anticorrosivo y pintura esmalte y todos los elementos necesarios para su correcta instalación </t>
  </si>
  <si>
    <t>Cambio de claves y/o reparación de cerraduras (Chapas) de sobreponer y/o
 chapas de bola.</t>
  </si>
  <si>
    <t>Suministro de copias de llaves para cerradura y candados.</t>
  </si>
  <si>
    <t>Reparación de pasamanos en acero inoxidable. Incluye retiro, reinstalación y anclaje que garantice una segura fijación.</t>
  </si>
  <si>
    <t xml:space="preserve">Limpieza y lavada de superficie en vidrio con líquido limpiador y gel exfoliante:  Incluye andamios y todo lo requerido para su ejecución. </t>
  </si>
  <si>
    <t>9. RED HIDROSANITARIA</t>
  </si>
  <si>
    <t>Limpieza de cajas de inspección.</t>
  </si>
  <si>
    <t>DÍA</t>
  </si>
  <si>
    <t xml:space="preserve">Mantenimiento desagüe lavamanos, orinal, rejilla de piso, pozuelo, poceta. Incluye cambio de rejilla, sifón y/o desobstrucción por medios manuales </t>
  </si>
  <si>
    <t xml:space="preserve">Desobstrucción de tubería de aguas negras y/o lluvias, por medios mecánicos (Equipo Desobstructor K1500 o similar). </t>
  </si>
  <si>
    <t>HR</t>
  </si>
  <si>
    <t xml:space="preserve">Mantenimiento de fluxómetro y/o push para sanitarios, acorde con el  elemento en mal estado a reemplazar por uno nuevo; incluye el retiro, reinstalación y lubricación  para su correcta instalación y operación,  y  disposición final. </t>
  </si>
  <si>
    <t>Suministro e instalación de grifo sencillo para lavamanos. Tipo vento de Grival Ref. 591130001 o equivalente.</t>
  </si>
  <si>
    <t>10. REDES ELECTRICAS Y DE COMUNICACIONES</t>
  </si>
  <si>
    <t>Pareja de Electricistas o equipo de aires, incluye herramienta menor y equipos de alturas de ser necesario.</t>
  </si>
  <si>
    <t>DIA</t>
  </si>
  <si>
    <t>Mantenimiento a cuartos electrictos. Incluye limpieza, ajustes y organización del cableado.</t>
  </si>
  <si>
    <t>Limpieza de equipos electricos. Incluye el espacio en donde se encuentra ubicado.</t>
  </si>
  <si>
    <t>11. CUARTO DE SERVIDORES</t>
  </si>
  <si>
    <t>Limpieza de servidores y cuarto de servidores.</t>
  </si>
  <si>
    <t>12. SISTEMA DE ILUMINACIÓN Y TOMACORRIENTE</t>
  </si>
  <si>
    <t>Limpieza de luminarias</t>
  </si>
  <si>
    <t>Suministro e instalación de Panel LED 30x120 o 60x60 cm. Panel de iluminación con fuente de luz tipo LED, potencia desde 40W, flujo lumínico mínimo de 4.000 lúmenes, temperatura de color correlacionada de 3000 a 6.500 Kelvin, índice de reproducción cromático del 80% o superior, índice de deslumbramiento de 19, ángulo de apertura de 82 grados, factor de potencia superior a 0.9, índice de hermeticidad IP20, índice de impacto IK07, prueba de hilo caliente 750 grados centígrados, vida media 50.000 horas, tensión de alimentación universal 100-277 voltios, disipador de calor en extrusión de aluminio 6063. La luminaria debe ser atenuable por control de 0-10 voltios. La luminaria debe estar dotada de cable encauchetado 3x12, enchufe y demás accesorios para su correcta instalación.</t>
  </si>
  <si>
    <t>13. RED MECÁNICA</t>
  </si>
  <si>
    <t xml:space="preserve">Mantenimiento de los ascensores </t>
  </si>
  <si>
    <t>Limpieza y mantenimiento de aires acondicionados (mini split y cassette 360) y ductos de ventilación. (Incluye: Lavado de drenaje y bandeja de condensado, lavado de serpentines de evaporadora y condensadora, revisión y ajustes de ventiladores, tornillería, balineras, poleas y correas si aplica, revisón y limpieza de filtros, verificar hermeticidad del sistema, revisión de chumaceras y lubricación, lectura de temperatura de condensación y evaporación,  revisión de amperajes y tensión de marcha de los compresores y los motores, revisión de presión de succión y descarga de compresor, limpiez de rejillas y/o difusores, revusipon de circuito eléctrico de potencia y de control, revisión y limpieza de contactores, térmico y protecciones eléctricas del equipo, revisión de fugas de aire en ducterías, revisión y limpieza empaquetadura, diagnóstico general de funcionamiento del sistema y generación de reporte de averías.)</t>
  </si>
  <si>
    <t xml:space="preserve">Mantenimiento de puertas motorizadas. </t>
  </si>
  <si>
    <t>14. PERSONAL DE MANTENIMIENTO PERMANENTE</t>
  </si>
  <si>
    <r>
      <rPr>
        <sz val="10"/>
        <color theme="1"/>
        <rFont val="Arial"/>
      </rPr>
      <t xml:space="preserve">Se requiere contar con un personal de mantenimiento locativo permanente en la edificación para realizar mantenimiento y atender necesidades varias que se presenten en la secretaría de movilidad, para ellos se recomienda contar con una cuadrilla conformadas de la siguiente manera 
Dos (2) oficiales y cuatro (4) ayudantes con conocimientos en obras civiles tales como obra blanca y negra, conocimientos en plomería, en carpintería metálica y madera entre otros oficios varios, además el personal de mantenimiento debe contar con curso de trabajo en altura.
</t>
    </r>
    <r>
      <rPr>
        <sz val="10"/>
        <color rgb="FFFF0000"/>
        <rFont val="Arial"/>
      </rPr>
      <t xml:space="preserve">
La cuadrilla deberá cumplir con las siguientes actividades:
Inspección del edificio, para identificación de daños tales como grietas o lesiones estructurales, humedades, manchas o deterioro en los pisos y cielos rasos.. etc
Intervención de daños que sean de su competencia.
Informar al jefe de mantenimiento o de instalaciones sobre posibles problemas.
Trabajo de resane y pintura de menor complejidad.
Realizar arreglos en cerraduras
Colaborar con los trabajadores durante las tareas de renovación y/o mantenimiento.
Limpieza de las cubiertas.
Limpieza de ventanas.
Limpieza de luminaria.
Desmonte y monte de cielo rasos
Armado y arreglo de mobiliario.
Ayudar en tareas de mantenimiento de los jardines o caminos: cortar el césped,etc..
Mantenimiento de fluxómetro y/o push sanitario al igual que cambio de sellos y reapriete de llaves, válvulas, griferías etc.</t>
    </r>
    <r>
      <rPr>
        <sz val="10"/>
        <color rgb="FFFFFF00"/>
        <rFont val="Arial"/>
      </rPr>
      <t xml:space="preserve">
</t>
    </r>
    <r>
      <rPr>
        <sz val="10"/>
        <color theme="1"/>
        <rFont val="Arial"/>
      </rPr>
      <t xml:space="preserve">
Esta cuadrilla deberá contar con todas las herramientas, materiales y equipos necesarios para realizar los trabajos de mantenimiento, tales como escalera, andamios, equipos de protección, herramienta menor y todas las requeridas según la necesidad de la actividad a realizar, además será la Secretaría de movilidad el ente encargado de proporcionar toda la dotación antes descrita.
</t>
    </r>
  </si>
  <si>
    <t>SUBTOTAL</t>
  </si>
  <si>
    <t>ADMINISTRACIÓN (15%)</t>
  </si>
  <si>
    <t>UTILIDAD (5%)</t>
  </si>
  <si>
    <t>TOTAL CON AU</t>
  </si>
  <si>
    <t>NOMBRE DEL PROPONENTE: ______________________________________</t>
  </si>
  <si>
    <t>FECHA: 31 de Diciembre del 2022</t>
  </si>
  <si>
    <t>Caja de Compensación</t>
  </si>
  <si>
    <t>Dotación (Uniformes + Elementos de seguridad)</t>
  </si>
  <si>
    <t>Salud</t>
  </si>
  <si>
    <t>Auxilio de Transporte</t>
  </si>
  <si>
    <t>Pensión</t>
  </si>
  <si>
    <t>ARL Riesgos</t>
  </si>
  <si>
    <t>Sena</t>
  </si>
  <si>
    <t>ICBF</t>
  </si>
  <si>
    <t>Concepto 29177/2008 Min. Trabajo</t>
  </si>
  <si>
    <t>EPP</t>
  </si>
  <si>
    <t>FIC</t>
  </si>
  <si>
    <t>Exámenes Médicos y Curso de Alturas</t>
  </si>
  <si>
    <t>TOTAL</t>
  </si>
  <si>
    <t>Ayudante</t>
  </si>
  <si>
    <t>Oficial</t>
  </si>
  <si>
    <t>DATOS AÑO 2022</t>
  </si>
  <si>
    <t>SMMLV 2022</t>
  </si>
  <si>
    <t>Salario Año</t>
  </si>
  <si>
    <t>SMMLV + Aux</t>
  </si>
  <si>
    <t>SMMLV x 36días</t>
  </si>
  <si>
    <t>SMMLV día</t>
  </si>
  <si>
    <t>Básico con Factor</t>
  </si>
  <si>
    <t>Básico Jornada</t>
  </si>
  <si>
    <t>Básico Ayudante</t>
  </si>
  <si>
    <t>Básico Oficial</t>
  </si>
  <si>
    <t>Básico Ayudante Entendido</t>
  </si>
  <si>
    <t>MATERIALES</t>
  </si>
  <si>
    <t>UNIDAD</t>
  </si>
  <si>
    <t xml:space="preserve">PRECIO </t>
  </si>
  <si>
    <t>ALMACÉN</t>
  </si>
  <si>
    <t>MARCA</t>
  </si>
  <si>
    <t>IMAGEN</t>
  </si>
  <si>
    <t>SELLADOR ELÁSTICO PARA SELLO DE FISURAS CON BAJO MOVIMIENTO. USO INTERIOR.</t>
  </si>
  <si>
    <t>ml</t>
  </si>
  <si>
    <t>SIKA</t>
  </si>
  <si>
    <t>BRONCOELÁSTICO</t>
  </si>
  <si>
    <t xml:space="preserve">GAL </t>
  </si>
  <si>
    <t>HOMECENTER</t>
  </si>
  <si>
    <t>PINTURA VINILO TIPO 1</t>
  </si>
  <si>
    <t>GLAM COLOR</t>
  </si>
  <si>
    <t>LIJA</t>
  </si>
  <si>
    <t xml:space="preserve">ESTOPA </t>
  </si>
  <si>
    <t>KG</t>
  </si>
  <si>
    <t>GOYA</t>
  </si>
  <si>
    <t>CHAPA POMO</t>
  </si>
  <si>
    <t>CHAPA DE SOBREPONER</t>
  </si>
  <si>
    <t>SCHLAGE</t>
  </si>
  <si>
    <t>MANTO ASFALTICO</t>
  </si>
  <si>
    <t>TEXSA</t>
  </si>
  <si>
    <t>PAPEL POLARIZADO PARA VENTANAS</t>
  </si>
  <si>
    <t>MERCADOLIBRE</t>
  </si>
  <si>
    <t>AUTOBISELES</t>
  </si>
  <si>
    <t>PINTURA ANTICORROSIVA</t>
  </si>
  <si>
    <t>GAL</t>
  </si>
  <si>
    <t>PINTULUX</t>
  </si>
  <si>
    <t>ALGRECO</t>
  </si>
  <si>
    <t>DEPARTAMENTO DE ANTIOQUIA</t>
  </si>
  <si>
    <t>ANALISIS DE PRECIOS UNITARIOS</t>
  </si>
  <si>
    <t>Items</t>
  </si>
  <si>
    <t>Unidad</t>
  </si>
  <si>
    <t>I. EQUIPO</t>
  </si>
  <si>
    <t>Descripción</t>
  </si>
  <si>
    <t>Tipo</t>
  </si>
  <si>
    <t>Tarifa/Hora</t>
  </si>
  <si>
    <t>Rendimiento</t>
  </si>
  <si>
    <t>Valor-Unit.</t>
  </si>
  <si>
    <t>Andamio multidireccional de carga certificado T-4m</t>
  </si>
  <si>
    <t>$/día</t>
  </si>
  <si>
    <t>Herramienta menor</t>
  </si>
  <si>
    <t>%</t>
  </si>
  <si>
    <t>Sub-Total</t>
  </si>
  <si>
    <t>II. MATERIALES EN OBRA</t>
  </si>
  <si>
    <t>Precio-Unit.</t>
  </si>
  <si>
    <t>Cantidad</t>
  </si>
  <si>
    <t>Sikadur®-35 Hi Mod LV</t>
  </si>
  <si>
    <t>IV. MANO DE OBRA</t>
  </si>
  <si>
    <t>Jornal</t>
  </si>
  <si>
    <t>Prestac.</t>
  </si>
  <si>
    <t>Jornal Total</t>
  </si>
  <si>
    <t>Cuadrilla (1Ay + 1Of)</t>
  </si>
  <si>
    <t>Total Costo Directo</t>
  </si>
  <si>
    <t>hERRAMINETA MENOR</t>
  </si>
  <si>
    <t>Mortero 1:4 en obra</t>
  </si>
  <si>
    <t>m3</t>
  </si>
  <si>
    <t>Ayudante de obra negra</t>
  </si>
  <si>
    <t>Tarifa/día</t>
  </si>
  <si>
    <t>Herramienta Menor</t>
  </si>
  <si>
    <t xml:space="preserve">Vinilo tipo 1 - Viniltex </t>
  </si>
  <si>
    <t>gal</t>
  </si>
  <si>
    <t>Lija 150</t>
  </si>
  <si>
    <t>und</t>
  </si>
  <si>
    <t>Estopa</t>
  </si>
  <si>
    <t>kg</t>
  </si>
  <si>
    <t>Estuco - 25kg</t>
  </si>
  <si>
    <t>Ayudante de obra blanca</t>
  </si>
  <si>
    <t>Manto Asfáltico Impermeabilizante Elastoply Mineral Fv 3.5 - 3.5mm X 10m2 Terracota</t>
  </si>
  <si>
    <t>m2</t>
  </si>
  <si>
    <t>Ayudante de instalación</t>
  </si>
  <si>
    <t>Cuadrilla (2Ay + 1Of)</t>
  </si>
  <si>
    <t>$/hora</t>
  </si>
  <si>
    <t>Pintura anticorrosiva</t>
  </si>
  <si>
    <t>Gal</t>
  </si>
  <si>
    <t>Disolvente</t>
  </si>
  <si>
    <t xml:space="preserve">Ayudante </t>
  </si>
  <si>
    <t>Teja de barro</t>
  </si>
  <si>
    <t>un</t>
  </si>
  <si>
    <t>Tablilla pino Ciprés</t>
  </si>
  <si>
    <t>Barniz</t>
  </si>
  <si>
    <t>gl</t>
  </si>
  <si>
    <t>Merulex</t>
  </si>
  <si>
    <t>Pulidora para pisos de concreto, compuesta por platos giratorios a los que se acoplan una serie de muelas abrasivas, refrigeradas con agua.</t>
  </si>
  <si>
    <t>hora</t>
  </si>
  <si>
    <t>Ayudante pulidor de pisos</t>
  </si>
  <si>
    <t>Oficial pulidor de pisos</t>
  </si>
  <si>
    <t>Pintura metálica</t>
  </si>
  <si>
    <t>Ángulo perimetral calibre 26, longitud 2.44 m,  para cielo raso en Drywall</t>
  </si>
  <si>
    <t>m</t>
  </si>
  <si>
    <t>Placa estándar en yeso para paredes y revestimientos de Drywall (1.22*2.44*12.7 m.m (1/2"))</t>
  </si>
  <si>
    <t>unidad</t>
  </si>
  <si>
    <t>Tornillo de 7 x 7/16"</t>
  </si>
  <si>
    <t>Cinta en fibra de vidrio 91,5 m.</t>
  </si>
  <si>
    <t>Masilla acrílica para interiores en drywall (5 gl)</t>
  </si>
  <si>
    <t>Perfil en Z plástico de 3,05 m.</t>
  </si>
  <si>
    <t>Pintura Acriltex semimate</t>
  </si>
  <si>
    <t>Lija de agua 150 súper</t>
  </si>
  <si>
    <t>Transporte interno material</t>
  </si>
  <si>
    <t>gb</t>
  </si>
  <si>
    <t>Equipo aspersor</t>
  </si>
  <si>
    <t>Equipo hidrolavadora eléctrica o gasolina</t>
  </si>
  <si>
    <t>Transporte acarreo zona urbana</t>
  </si>
  <si>
    <t>Hidrosil concreto</t>
  </si>
  <si>
    <t>lt</t>
  </si>
  <si>
    <t>Pintura base de aceite</t>
  </si>
  <si>
    <t>Disolvente para pinturas a base de aceite</t>
  </si>
  <si>
    <t>Pintura base aceite</t>
  </si>
  <si>
    <t>GL</t>
  </si>
  <si>
    <t xml:space="preserve">Disolvente </t>
  </si>
  <si>
    <t>Transporte interno</t>
  </si>
  <si>
    <t>M3</t>
  </si>
  <si>
    <t>ITEM DE PAGO</t>
  </si>
  <si>
    <t>UNID</t>
  </si>
  <si>
    <t>RECURSO</t>
  </si>
  <si>
    <t>RENDIMIENTO</t>
  </si>
  <si>
    <t>DURACION (DIAS)</t>
  </si>
  <si>
    <t>DURACION PROJECT (DIAS)</t>
  </si>
  <si>
    <t>HA</t>
  </si>
  <si>
    <t>NO APLICA</t>
  </si>
  <si>
    <t>M</t>
  </si>
  <si>
    <t>M3-KM</t>
  </si>
  <si>
    <t>-</t>
  </si>
  <si>
    <t xml:space="preserve">CRONOGRAMA DE ACTIVIDADES </t>
  </si>
  <si>
    <t>ESTRUCTURA</t>
  </si>
  <si>
    <t>FRECUENCIA</t>
  </si>
  <si>
    <t>ACTIVIDADES</t>
  </si>
  <si>
    <t>Reparación de fisuras y grietas. Incluye inyección de sellante.</t>
  </si>
  <si>
    <t>Semestral - Anual</t>
  </si>
  <si>
    <t>Pintura general de paredes.</t>
  </si>
  <si>
    <t>3 - 4 años</t>
  </si>
  <si>
    <t>CUBIERTA</t>
  </si>
  <si>
    <t xml:space="preserve">Limpieza de hojarasca, barrido y aspirado de las cubiertas </t>
  </si>
  <si>
    <t>Impermeabilización de losa en concreto</t>
  </si>
  <si>
    <t>Unica</t>
  </si>
  <si>
    <t>Mantenimiento de canoas y ruanas. Incluye limpieza, fijación, pintura anticorrosiva, pintura base de aceite, soldaduras donde sea necesario.</t>
  </si>
  <si>
    <t>1 año</t>
  </si>
  <si>
    <t>Suministro y aplicación de pintura a base de aceite para canaleta metálica. Color a definir, aprobado por la interventoría.</t>
  </si>
  <si>
    <t>Limpieza de cubiertas y canoas o canales de cualquier material y dimensión, incluye  retiro de materia vegetal (hojas, hiervas), escombros  y todos los demás residuos que impiden su adecuado funcionamiento y drenaje</t>
  </si>
  <si>
    <t xml:space="preserve">15 dias </t>
  </si>
  <si>
    <t>Suministro y aplicación de fajas  para impermeabilización con Broncoelástico gris a dos manos, en la unión entre el muro y placa de piso</t>
  </si>
  <si>
    <t>Reparación de techo en teja de barro.</t>
  </si>
  <si>
    <t>Teja Barro Comun 15x35cm. 29UND/m2</t>
  </si>
  <si>
    <t>Oficial (1)</t>
  </si>
  <si>
    <t>85%</t>
  </si>
  <si>
    <t>Ayudante (1)</t>
  </si>
  <si>
    <t>Bisagras puerta antipánico</t>
  </si>
  <si>
    <t>Lubricante</t>
  </si>
  <si>
    <t>Papel polarizado para ventanas</t>
  </si>
  <si>
    <t>Equipo de soldadura eléctrica 110v. hasta 120 amp.</t>
  </si>
  <si>
    <t xml:space="preserve">Cortina enrollable + tapa rollo
</t>
  </si>
  <si>
    <t>ms</t>
  </si>
  <si>
    <t>Pintura anticorrosivo cromato de zinc</t>
  </si>
  <si>
    <t>Disolvente para pinturas a base de aceite.</t>
  </si>
  <si>
    <t>llave para cerradura</t>
  </si>
  <si>
    <t>Oficial de cerraduras</t>
  </si>
  <si>
    <t>Llave para cerradura</t>
  </si>
  <si>
    <t>Pulidora manual eléctrica</t>
  </si>
  <si>
    <t>día</t>
  </si>
  <si>
    <t>Soldador eléctrico Lincoln AC 225</t>
  </si>
  <si>
    <t>dia</t>
  </si>
  <si>
    <t>Brilla Metal Brasso 70gr - Blanco/Rojo</t>
  </si>
  <si>
    <t>Lija 200</t>
  </si>
  <si>
    <t>Lámina metálica de 3/16" o 5mm</t>
  </si>
  <si>
    <t>Soldadura 6011 x 1/8</t>
  </si>
  <si>
    <t>Perno expansivo de 3/8 x 3"</t>
  </si>
  <si>
    <t>Líquido limpiador antipolvo</t>
  </si>
  <si>
    <t>Lt</t>
  </si>
  <si>
    <t>Gel exfoliante desmanchador</t>
  </si>
  <si>
    <t>Vactor</t>
  </si>
  <si>
    <t>Silicona antihongos x280 mm</t>
  </si>
  <si>
    <t>Cinta sellante teflón 1/2"x10 m.</t>
  </si>
  <si>
    <t>Rejilla de Piso 3x2 Aluminio/bronce</t>
  </si>
  <si>
    <t>Sifón botella lavamanos</t>
  </si>
  <si>
    <t xml:space="preserve">Cuadrilla (1Ay + 1Of) instalaciones hidrosanitarias </t>
  </si>
  <si>
    <t>Equipo desobstructor k1500</t>
  </si>
  <si>
    <t>hr</t>
  </si>
  <si>
    <t>Ayudante entendido</t>
  </si>
  <si>
    <t>Pistón diafragma Sloan para 6 lts o 12 lts</t>
  </si>
  <si>
    <t xml:space="preserve">Kit de válvula Sloan
</t>
  </si>
  <si>
    <t xml:space="preserve">Kit Palanca Sloan
</t>
  </si>
  <si>
    <t>Racores Sloan</t>
  </si>
  <si>
    <t>Manija Tanque sanitario</t>
  </si>
  <si>
    <t>Grifería sencilla para lavamanos</t>
  </si>
  <si>
    <t>Silicona antihongos x 280 mm</t>
  </si>
  <si>
    <t xml:space="preserve">Cuadrilla (1Ay + 1Of)  </t>
  </si>
  <si>
    <t>Personal de mantenimiento</t>
  </si>
  <si>
    <t>Ayudante (4)</t>
  </si>
  <si>
    <t>Oficial (2)</t>
  </si>
  <si>
    <t>CRONOGRAMA DE MANTENIMIENTO ANUAL - SECRETARÍA DE MOVILIDAD DE MEDELLÍN</t>
  </si>
  <si>
    <t>Actividad de prioridad  muy alta</t>
  </si>
  <si>
    <t>Actividad de prioridad alta</t>
  </si>
  <si>
    <t>Actividad de prioridad normal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</si>
  <si>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</si>
  <si>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</si>
  <si>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</si>
  <si>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</si>
  <si>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</si>
  <si>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</si>
  <si>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</si>
  <si>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</si>
  <si>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</si>
  <si>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</si>
  <si>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</si>
  <si>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</si>
  <si>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CANTIDAD </t>
  </si>
  <si>
    <t>COSTO</t>
  </si>
  <si>
    <t>Anual</t>
  </si>
  <si>
    <t>Aplicación de fajas para impermeabilización con mortero acrílico impermeable y compuesto de poliuretano. Incluye retiro de material y limpieza con agua a presión.</t>
  </si>
  <si>
    <t>Limpieza y recubrimiento de cubiertas, canoas o canales y elementos metálicos con pintura anticorrosiva a dos manos de cualquier material y dimensión, y desagues. Incluye retiro de materia vegetal (hojas, hiervas), escombros y todos los demás residuos que impiden su adecuado funcionamiento y drenaje</t>
  </si>
  <si>
    <t>Mensual</t>
  </si>
  <si>
    <t>Unica vez</t>
  </si>
  <si>
    <t>Mantenimiento a puertas de evacuación (Antipánico) doble ala. Incluye Lubricación, ajuste de cerraduras, cierrepuertas y cambio de bisagras, desmonte y todo lo necesario para su buena instalación y funcionamiento.</t>
  </si>
  <si>
    <t>Semestral</t>
  </si>
  <si>
    <t>4 años</t>
  </si>
  <si>
    <t>Suministro, transporte e instalación de cortina enrollable (Black Out)con fleje de 9cm, poleas, ejes, canales, bandera, resorte de 2", ángulo de 1" 1/2x1/8", pasadores en platina de 1"x1/4", acabado en anticorrosivo y pintura esmalte y todos los elementos necesarios para su correcta instalación</t>
  </si>
  <si>
    <t>Cambio de claves y/o reparación de cerraduras (Chapas) de sobreponer y/o chapas de bola.</t>
  </si>
  <si>
    <t>Trimestral</t>
  </si>
  <si>
    <t>Limpieza y lavada de superficie en vidrio con líquido limpiador y gel exfoliante: Incluye andamios y todo lo requerido para su ejecución.</t>
  </si>
  <si>
    <t>Mantenimiento desagüe lavamanos, orinal, rejilla de piso, pozuelo, poceta. Incluye cambio de rejilla, sifón y/o desobstrucción por medios manuales</t>
  </si>
  <si>
    <t>Desobstrucción de tubería de aguas negras y/o lluvias, por medios mecánicos (Equipo Desobstructor K1500 o similar).</t>
  </si>
  <si>
    <t>Mantenimiento de fluxómetro y/o push para sanitarios, acorde con el elemento en mal estado a reemplazar por uno nuevo; incluye el retiro, reinstalación y lubricación para su correcta instalación y operación, y disposición final.</t>
  </si>
  <si>
    <t>Quincenal</t>
  </si>
  <si>
    <t>Mantenimiento de los ascensores</t>
  </si>
  <si>
    <t>Trimensual</t>
  </si>
  <si>
    <t>Limpieza y mantenimiento de aires acondicionados (mini split y cassette 360) y ductos de ventilación</t>
  </si>
  <si>
    <t>Bimensual</t>
  </si>
  <si>
    <t>Mantenimiento de puertas motorizadas.</t>
  </si>
  <si>
    <t>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</si>
</sst>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(* #,##0.00_);_(* \(#,##0.00\);_(* &quot;-&quot;??_);_(@_)"/>
    <numFmt numFmtId="165" formatCode="_-&quot;$&quot;\ * #,##0_-;\-&quot;$&quot;\ * #,##0_-;_-&quot;$&quot;\ * &quot;-&quot;_-;_-@"/>
    <numFmt numFmtId="166" formatCode="#,##0.0"/>
    <numFmt numFmtId="167" formatCode="0.0"/>
    <numFmt numFmtId="168" formatCode="_ * #,##0_ ;_ * \-#,##0_ ;_ * &quot;-&quot;_ ;_ @_ "/>
    <numFmt numFmtId="169" formatCode="_ * #,##0.00_ ;_ * \-#,##0.00_ ;_ * &quot;-&quot;??_ ;_ @_ "/>
    <numFmt numFmtId="170" formatCode="_-&quot;$&quot;\ * #,##0.0_-;\-&quot;$&quot;\ * #,##0.0_-;_-&quot;$&quot;\ * &quot;-&quot;_-;_-@"/>
    <numFmt numFmtId="171" formatCode="#,##0.000"/>
    <numFmt numFmtId="172" formatCode="_-[$$-240A]\ * #,##0_-;\-[$$-240A]\ * #,##0_-;_-[$$-240A]\ * &quot;-&quot;??_-;_-@"/>
    <numFmt numFmtId="173" formatCode="&quot;$&quot;#,##0.00"/>
    <numFmt numFmtId="174" formatCode="#,##0.00\ [$€-1]"/>
    <numFmt numFmtId="175" formatCode="#,##0.0000"/>
    <numFmt numFmtId="176" formatCode="_-&quot;$&quot;* #,##0_-;\-&quot;$&quot;* #,##0_-;_-&quot;$&quot;* &quot;-&quot;??_-;_-@"/>
    <numFmt numFmtId="177" formatCode="&quot;$&quot;\ #,##0.00"/>
    <numFmt numFmtId="178" formatCode="_-&quot;$&quot;\ * #,##0.00_-;\-&quot;$&quot;\ * #,##0.00_-;_-&quot;$&quot;\ * &quot;-&quot;_-;_-@"/>
    <numFmt numFmtId="179" formatCode="0.0000"/>
    <numFmt numFmtId="180" formatCode="&quot;$ &quot;#,##0.00"/>
    <numFmt numFmtId="181" formatCode="&quot;$&quot;#,##0"/>
    <numFmt numFmtId="182" formatCode="0.000"/>
    <numFmt numFmtId="183" formatCode="_-[$$-240A]\ * #,##0.0_-;\-[$$-240A]\ * #,##0.0_-;_-[$$-240A]\ * &quot;-&quot;??.0_-;_-@"/>
    <numFmt numFmtId="184" formatCode="_-[$$-240A]\ * #,##0.000_-;\-[$$-240A]\ * #,##0.000_-;_-[$$-240A]\ * &quot;-&quot;??.000_-;_-@"/>
    <numFmt numFmtId="185" formatCode="_-[$$-240A]\ * #,##0.00_-;\-[$$-240A]\ * #,##0.00_-;_-[$$-240A]\ * &quot;-&quot;??.00_-;_-@"/>
    <numFmt numFmtId="186" formatCode="&quot;$&quot;#,##0.000"/>
    <numFmt numFmtId="187" formatCode="_-[$$-240A]\ * #,##0.000_-;\-[$$-240A]\ * #,##0.000_-;_-[$$-240A]\ * &quot;-&quot;??_-;_-@"/>
    <numFmt numFmtId="188" formatCode="_-&quot;$&quot;\ * #,##0.000_-;\-&quot;$&quot;\ * #,##0.000_-;_-&quot;$&quot;\ * &quot;-&quot;_-;_-@"/>
    <numFmt numFmtId="189" formatCode="[$ $]#,##0"/>
  </numFmts>
  <fonts count="37">
    <font>
      <sz val="10"/>
      <color rgb="FF000000"/>
      <name val="Arial"/>
      <scheme val="minor"/>
    </font>
    <font>
      <b/>
      <sz val="10"/>
      <color rgb="FF999999"/>
      <name val="Arial"/>
    </font>
    <font>
      <sz val="10"/>
      <name val="Arial"/>
    </font>
    <font>
      <sz val="10"/>
      <color theme="1"/>
      <name val="Arial"/>
    </font>
    <font>
      <b/>
      <sz val="10"/>
      <color rgb="FF1F497D"/>
      <name val="Arial"/>
    </font>
    <font>
      <b/>
      <sz val="10"/>
      <color theme="1"/>
      <name val="Arial"/>
    </font>
    <font>
      <sz val="10"/>
      <color rgb="FF000000"/>
      <name val="Arial"/>
    </font>
    <font>
      <sz val="10"/>
      <color rgb="FF000000"/>
      <name val="Roboto"/>
    </font>
    <font>
      <b/>
      <sz val="10"/>
      <color rgb="FFFF0000"/>
      <name val="Arial"/>
    </font>
    <font>
      <sz val="11"/>
      <color rgb="FF000000"/>
      <name val="Calibri"/>
    </font>
    <font>
      <sz val="10"/>
      <color theme="1"/>
      <name val="Arial"/>
    </font>
    <font>
      <b/>
      <sz val="11"/>
      <color rgb="FF000000"/>
      <name val="Calibri"/>
    </font>
    <font>
      <b/>
      <sz val="10"/>
      <color theme="1"/>
      <name val="Arial"/>
    </font>
    <font>
      <b/>
      <sz val="10"/>
      <color theme="1"/>
      <name val="Calibri"/>
    </font>
    <font>
      <sz val="10"/>
      <color theme="1"/>
      <name val="Arial"/>
      <scheme val="minor"/>
    </font>
    <font>
      <b/>
      <sz val="14"/>
      <color theme="1"/>
      <name val="Arial"/>
    </font>
    <font>
      <sz val="8"/>
      <color theme="1"/>
      <name val="Arial"/>
    </font>
    <font>
      <b/>
      <sz val="8"/>
      <color theme="1"/>
      <name val="Arial"/>
    </font>
    <font>
      <b/>
      <sz val="11"/>
      <color rgb="FF1F497D"/>
      <name val="Arial"/>
    </font>
    <font>
      <b/>
      <sz val="11"/>
      <color theme="1"/>
      <name val="Arial"/>
    </font>
    <font>
      <sz val="11"/>
      <color theme="1"/>
      <name val="Arial"/>
    </font>
    <font>
      <sz val="10"/>
      <color theme="1"/>
      <name val="Tahoma"/>
    </font>
    <font>
      <sz val="8"/>
      <color rgb="FF000000"/>
      <name val="Arial"/>
    </font>
    <font>
      <sz val="10"/>
      <color rgb="FF333333"/>
      <name val="Lato"/>
    </font>
    <font>
      <sz val="8"/>
      <color theme="1"/>
      <name val="Tahoma"/>
    </font>
    <font>
      <sz val="11"/>
      <color theme="1"/>
      <name val="Calibri"/>
    </font>
    <font>
      <sz val="10"/>
      <color rgb="FFFF0000"/>
      <name val="Arial"/>
    </font>
    <font>
      <b/>
      <sz val="11"/>
      <color theme="1"/>
      <name val="Arial Narrow"/>
    </font>
    <font>
      <sz val="10"/>
      <color rgb="FFFFFF00"/>
      <name val="Arial"/>
    </font>
    <font>
      <b/>
      <sz val="12"/>
      <color theme="1"/>
      <name val="Calibri"/>
    </font>
    <font>
      <sz val="11"/>
      <name val="Calibri"/>
    </font>
    <font>
      <sz val="11"/>
      <color theme="1"/>
      <name val="Arial"/>
      <scheme val="minor"/>
    </font>
    <font>
      <sz val="14"/>
      <color theme="1"/>
      <name val="Arial"/>
      <scheme val="minor"/>
    </font>
    <font>
      <b/>
      <sz val="11"/>
      <color theme="1"/>
      <name val="Calibri"/>
    </font>
    <font>
      <sz val="11"/>
      <color rgb="FF000000"/>
      <name val="Docs-Calibri"/>
    </font>
    <font>
      <sz val="10"/>
      <color theme="1"/>
      <name val="Roboto"/>
    </font>
    <font>
      <b/>
      <sz val="11"/>
      <color theme="1"/>
      <name val="Arial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9FC5E8"/>
        <bgColor rgb="FF9FC5E8"/>
      </patternFill>
    </fill>
    <fill>
      <patternFill patternType="solid">
        <fgColor rgb="FFC2D69B"/>
        <bgColor rgb="FFC2D69B"/>
      </patternFill>
    </fill>
    <fill>
      <patternFill patternType="solid">
        <fgColor rgb="FFE5B8B7"/>
        <bgColor rgb="FFE5B8B7"/>
      </patternFill>
    </fill>
    <fill>
      <patternFill patternType="solid">
        <fgColor rgb="FFFF0000"/>
        <bgColor rgb="FFFF0000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D0CECE"/>
        <bgColor rgb="FFD0CECE"/>
      </patternFill>
    </fill>
    <fill>
      <patternFill patternType="solid">
        <fgColor rgb="FFB7B7B7"/>
        <bgColor rgb="FFB7B7B7"/>
      </patternFill>
    </fill>
  </fills>
  <borders count="7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3" fillId="0" borderId="0" xfId="0" applyFont="1" applyAlignment="1">
      <alignment vertical="center"/>
    </xf>
    <xf numFmtId="0" fontId="5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 wrapText="1"/>
    </xf>
    <xf numFmtId="165" fontId="5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2" borderId="7" xfId="0" applyFont="1" applyFill="1" applyBorder="1" applyAlignment="1">
      <alignment horizontal="center" vertical="center" wrapText="1"/>
    </xf>
    <xf numFmtId="1" fontId="6" fillId="2" borderId="7" xfId="0" applyNumberFormat="1" applyFont="1" applyFill="1" applyBorder="1" applyAlignment="1">
      <alignment horizontal="center" vertical="center"/>
    </xf>
    <xf numFmtId="165" fontId="3" fillId="0" borderId="7" xfId="0" applyNumberFormat="1" applyFont="1" applyBorder="1" applyAlignment="1">
      <alignment horizontal="right" vertical="center"/>
    </xf>
    <xf numFmtId="0" fontId="3" fillId="4" borderId="7" xfId="0" applyFont="1" applyFill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6" fontId="3" fillId="2" borderId="7" xfId="0" applyNumberFormat="1" applyFont="1" applyFill="1" applyBorder="1" applyAlignment="1">
      <alignment horizontal="right" vertical="center" wrapText="1"/>
    </xf>
    <xf numFmtId="0" fontId="3" fillId="3" borderId="13" xfId="0" applyFont="1" applyFill="1" applyBorder="1" applyAlignment="1">
      <alignment horizontal="center" vertical="center" wrapText="1"/>
    </xf>
    <xf numFmtId="1" fontId="6" fillId="3" borderId="13" xfId="0" applyNumberFormat="1" applyFont="1" applyFill="1" applyBorder="1" applyAlignment="1">
      <alignment horizontal="center" vertical="center"/>
    </xf>
    <xf numFmtId="165" fontId="3" fillId="3" borderId="14" xfId="0" applyNumberFormat="1" applyFont="1" applyFill="1" applyBorder="1" applyAlignment="1">
      <alignment horizontal="right" vertical="center"/>
    </xf>
    <xf numFmtId="166" fontId="3" fillId="3" borderId="15" xfId="0" applyNumberFormat="1" applyFont="1" applyFill="1" applyBorder="1" applyAlignment="1">
      <alignment horizontal="right" vertical="center" wrapText="1"/>
    </xf>
    <xf numFmtId="0" fontId="3" fillId="0" borderId="12" xfId="0" applyFont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center" vertical="center"/>
    </xf>
    <xf numFmtId="165" fontId="3" fillId="0" borderId="12" xfId="0" applyNumberFormat="1" applyFont="1" applyBorder="1" applyAlignment="1">
      <alignment horizontal="right" vertical="center"/>
    </xf>
    <xf numFmtId="167" fontId="5" fillId="0" borderId="7" xfId="0" applyNumberFormat="1" applyFont="1" applyBorder="1" applyAlignment="1">
      <alignment horizontal="center" vertical="center"/>
    </xf>
    <xf numFmtId="165" fontId="3" fillId="0" borderId="16" xfId="0" applyNumberFormat="1" applyFont="1" applyBorder="1" applyAlignment="1">
      <alignment horizontal="center" vertical="center"/>
    </xf>
    <xf numFmtId="167" fontId="3" fillId="4" borderId="17" xfId="0" applyNumberFormat="1" applyFont="1" applyFill="1" applyBorder="1" applyAlignment="1">
      <alignment horizontal="center"/>
    </xf>
    <xf numFmtId="1" fontId="6" fillId="2" borderId="17" xfId="0" applyNumberFormat="1" applyFont="1" applyFill="1" applyBorder="1" applyAlignment="1">
      <alignment horizontal="center" vertical="center"/>
    </xf>
    <xf numFmtId="167" fontId="5" fillId="0" borderId="8" xfId="0" applyNumberFormat="1" applyFont="1" applyBorder="1" applyAlignment="1">
      <alignment horizontal="center" vertical="center"/>
    </xf>
    <xf numFmtId="1" fontId="6" fillId="2" borderId="12" xfId="0" applyNumberFormat="1" applyFont="1" applyFill="1" applyBorder="1" applyAlignment="1">
      <alignment horizontal="center" vertical="center"/>
    </xf>
    <xf numFmtId="165" fontId="3" fillId="0" borderId="17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/>
    </xf>
    <xf numFmtId="0" fontId="7" fillId="2" borderId="0" xfId="0" applyFont="1" applyFill="1"/>
    <xf numFmtId="166" fontId="3" fillId="2" borderId="7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vertical="center"/>
    </xf>
    <xf numFmtId="0" fontId="5" fillId="4" borderId="7" xfId="0" applyFont="1" applyFill="1" applyBorder="1" applyAlignment="1">
      <alignment horizontal="center" vertical="center" wrapText="1"/>
    </xf>
    <xf numFmtId="165" fontId="6" fillId="2" borderId="7" xfId="0" applyNumberFormat="1" applyFont="1" applyFill="1" applyBorder="1" applyAlignment="1">
      <alignment horizontal="left"/>
    </xf>
    <xf numFmtId="1" fontId="3" fillId="0" borderId="12" xfId="0" applyNumberFormat="1" applyFont="1" applyBorder="1" applyAlignment="1">
      <alignment horizontal="center" vertical="center" wrapText="1"/>
    </xf>
    <xf numFmtId="166" fontId="3" fillId="0" borderId="12" xfId="0" applyNumberFormat="1" applyFont="1" applyBorder="1" applyAlignment="1">
      <alignment horizontal="right" vertical="center" wrapText="1"/>
    </xf>
    <xf numFmtId="1" fontId="3" fillId="0" borderId="7" xfId="0" applyNumberFormat="1" applyFont="1" applyBorder="1" applyAlignment="1">
      <alignment horizontal="center" vertical="center" wrapText="1"/>
    </xf>
    <xf numFmtId="165" fontId="6" fillId="2" borderId="0" xfId="0" applyNumberFormat="1" applyFont="1" applyFill="1" applyAlignment="1">
      <alignment horizontal="right" vertical="center"/>
    </xf>
    <xf numFmtId="166" fontId="3" fillId="0" borderId="7" xfId="0" applyNumberFormat="1" applyFont="1" applyBorder="1" applyAlignment="1">
      <alignment horizontal="right" vertical="center" wrapText="1"/>
    </xf>
    <xf numFmtId="165" fontId="6" fillId="2" borderId="0" xfId="0" applyNumberFormat="1" applyFont="1" applyFill="1" applyAlignment="1">
      <alignment horizontal="left"/>
    </xf>
    <xf numFmtId="0" fontId="5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center" vertical="center" wrapText="1"/>
    </xf>
    <xf numFmtId="1" fontId="3" fillId="0" borderId="18" xfId="0" applyNumberFormat="1" applyFont="1" applyBorder="1" applyAlignment="1">
      <alignment horizontal="center" vertical="center" wrapText="1"/>
    </xf>
    <xf numFmtId="165" fontId="3" fillId="0" borderId="18" xfId="0" applyNumberFormat="1" applyFont="1" applyBorder="1" applyAlignment="1">
      <alignment horizontal="right" vertical="center"/>
    </xf>
    <xf numFmtId="166" fontId="3" fillId="0" borderId="19" xfId="0" applyNumberFormat="1" applyFont="1" applyBorder="1" applyAlignment="1">
      <alignment horizontal="right" vertical="center" wrapText="1"/>
    </xf>
    <xf numFmtId="168" fontId="5" fillId="0" borderId="20" xfId="0" applyNumberFormat="1" applyFont="1" applyBorder="1" applyAlignment="1">
      <alignment horizontal="center" vertical="center"/>
    </xf>
    <xf numFmtId="165" fontId="5" fillId="0" borderId="18" xfId="0" applyNumberFormat="1" applyFont="1" applyBorder="1" applyAlignment="1">
      <alignment horizontal="right" vertical="center"/>
    </xf>
    <xf numFmtId="164" fontId="8" fillId="0" borderId="0" xfId="0" applyNumberFormat="1" applyFont="1" applyAlignment="1">
      <alignment horizontal="right" vertical="center"/>
    </xf>
    <xf numFmtId="169" fontId="3" fillId="0" borderId="0" xfId="0" applyNumberFormat="1" applyFont="1"/>
    <xf numFmtId="168" fontId="5" fillId="0" borderId="0" xfId="0" applyNumberFormat="1" applyFont="1" applyAlignment="1">
      <alignment horizontal="center" vertical="center"/>
    </xf>
    <xf numFmtId="168" fontId="5" fillId="0" borderId="23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3" fontId="5" fillId="0" borderId="24" xfId="0" applyNumberFormat="1" applyFont="1" applyBorder="1" applyAlignment="1">
      <alignment vertical="center"/>
    </xf>
    <xf numFmtId="0" fontId="5" fillId="0" borderId="23" xfId="0" applyFont="1" applyBorder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3" fontId="5" fillId="0" borderId="0" xfId="0" applyNumberFormat="1" applyFont="1" applyAlignment="1">
      <alignment horizontal="center" vertical="center"/>
    </xf>
    <xf numFmtId="165" fontId="5" fillId="0" borderId="22" xfId="0" applyNumberFormat="1" applyFont="1" applyBorder="1" applyAlignment="1">
      <alignment horizontal="center" vertical="center"/>
    </xf>
    <xf numFmtId="9" fontId="5" fillId="0" borderId="22" xfId="0" applyNumberFormat="1" applyFont="1" applyBorder="1" applyAlignment="1">
      <alignment horizontal="center" vertical="center"/>
    </xf>
    <xf numFmtId="0" fontId="5" fillId="0" borderId="25" xfId="0" applyFont="1" applyBorder="1" applyAlignment="1">
      <alignment horizont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6" xfId="0" applyFont="1" applyBorder="1"/>
    <xf numFmtId="0" fontId="3" fillId="0" borderId="26" xfId="0" applyFont="1" applyBorder="1" applyAlignment="1">
      <alignment horizontal="center"/>
    </xf>
    <xf numFmtId="165" fontId="3" fillId="0" borderId="17" xfId="0" applyNumberFormat="1" applyFont="1" applyBorder="1"/>
    <xf numFmtId="0" fontId="3" fillId="0" borderId="17" xfId="0" applyFont="1" applyBorder="1"/>
    <xf numFmtId="0" fontId="3" fillId="0" borderId="21" xfId="0" applyFont="1" applyBorder="1"/>
    <xf numFmtId="0" fontId="3" fillId="0" borderId="21" xfId="0" applyFont="1" applyBorder="1" applyAlignment="1">
      <alignment horizontal="center"/>
    </xf>
    <xf numFmtId="165" fontId="3" fillId="0" borderId="21" xfId="0" applyNumberFormat="1" applyFont="1" applyBorder="1"/>
    <xf numFmtId="0" fontId="3" fillId="0" borderId="19" xfId="0" applyFont="1" applyBorder="1"/>
    <xf numFmtId="0" fontId="5" fillId="0" borderId="23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165" fontId="3" fillId="0" borderId="0" xfId="0" applyNumberFormat="1" applyFont="1"/>
    <xf numFmtId="0" fontId="3" fillId="0" borderId="22" xfId="0" applyFont="1" applyBorder="1"/>
    <xf numFmtId="165" fontId="3" fillId="0" borderId="26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top" wrapText="1"/>
    </xf>
    <xf numFmtId="165" fontId="5" fillId="0" borderId="0" xfId="0" applyNumberFormat="1" applyFont="1" applyAlignment="1">
      <alignment horizontal="center" vertical="center"/>
    </xf>
    <xf numFmtId="9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left" vertical="center" wrapText="1"/>
    </xf>
    <xf numFmtId="0" fontId="9" fillId="0" borderId="0" xfId="0" applyFont="1"/>
    <xf numFmtId="10" fontId="9" fillId="5" borderId="17" xfId="0" applyNumberFormat="1" applyFont="1" applyFill="1" applyBorder="1" applyAlignment="1">
      <alignment horizontal="right"/>
    </xf>
    <xf numFmtId="0" fontId="9" fillId="6" borderId="17" xfId="0" applyFont="1" applyFill="1" applyBorder="1"/>
    <xf numFmtId="10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0" fontId="11" fillId="0" borderId="7" xfId="0" applyFont="1" applyBorder="1"/>
    <xf numFmtId="10" fontId="9" fillId="7" borderId="12" xfId="0" applyNumberFormat="1" applyFont="1" applyFill="1" applyBorder="1" applyAlignment="1">
      <alignment horizontal="right"/>
    </xf>
    <xf numFmtId="0" fontId="10" fillId="0" borderId="16" xfId="0" applyFont="1" applyBorder="1"/>
    <xf numFmtId="0" fontId="9" fillId="0" borderId="17" xfId="0" applyFont="1" applyBorder="1"/>
    <xf numFmtId="3" fontId="9" fillId="0" borderId="17" xfId="0" applyNumberFormat="1" applyFont="1" applyBorder="1"/>
    <xf numFmtId="0" fontId="10" fillId="0" borderId="25" xfId="0" applyFont="1" applyBorder="1" applyAlignment="1">
      <alignment horizontal="left"/>
    </xf>
    <xf numFmtId="0" fontId="10" fillId="0" borderId="17" xfId="0" applyFont="1" applyBorder="1" applyAlignment="1">
      <alignment horizontal="left"/>
    </xf>
    <xf numFmtId="0" fontId="10" fillId="0" borderId="7" xfId="0" applyFont="1" applyBorder="1"/>
    <xf numFmtId="0" fontId="9" fillId="0" borderId="12" xfId="0" applyFont="1" applyBorder="1"/>
    <xf numFmtId="3" fontId="9" fillId="0" borderId="12" xfId="0" applyNumberFormat="1" applyFont="1" applyBorder="1"/>
    <xf numFmtId="0" fontId="9" fillId="0" borderId="25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13" fillId="8" borderId="7" xfId="0" applyFont="1" applyFill="1" applyBorder="1" applyAlignment="1">
      <alignment horizontal="center" vertical="center"/>
    </xf>
    <xf numFmtId="0" fontId="14" fillId="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4" fillId="2" borderId="31" xfId="0" applyFont="1" applyFill="1" applyBorder="1" applyAlignment="1">
      <alignment vertical="center" wrapText="1"/>
    </xf>
    <xf numFmtId="0" fontId="4" fillId="2" borderId="32" xfId="0" applyFont="1" applyFill="1" applyBorder="1" applyAlignment="1">
      <alignment vertical="center" wrapText="1"/>
    </xf>
    <xf numFmtId="0" fontId="4" fillId="2" borderId="33" xfId="0" applyFont="1" applyFill="1" applyBorder="1" applyAlignment="1">
      <alignment vertical="center" wrapText="1"/>
    </xf>
    <xf numFmtId="0" fontId="16" fillId="0" borderId="0" xfId="0" applyFont="1"/>
    <xf numFmtId="0" fontId="16" fillId="0" borderId="22" xfId="0" applyFont="1" applyBorder="1"/>
    <xf numFmtId="0" fontId="17" fillId="0" borderId="23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19" fillId="0" borderId="7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7" fillId="2" borderId="32" xfId="0" applyFont="1" applyFill="1" applyBorder="1" applyAlignment="1">
      <alignment horizontal="center"/>
    </xf>
    <xf numFmtId="0" fontId="17" fillId="2" borderId="32" xfId="0" applyFont="1" applyFill="1" applyBorder="1"/>
    <xf numFmtId="0" fontId="16" fillId="2" borderId="32" xfId="0" applyFont="1" applyFill="1" applyBorder="1"/>
    <xf numFmtId="0" fontId="21" fillId="0" borderId="0" xfId="0" applyFont="1"/>
    <xf numFmtId="0" fontId="5" fillId="9" borderId="32" xfId="0" applyFont="1" applyFill="1" applyBorder="1"/>
    <xf numFmtId="0" fontId="5" fillId="2" borderId="32" xfId="0" applyFont="1" applyFill="1" applyBorder="1"/>
    <xf numFmtId="0" fontId="16" fillId="2" borderId="38" xfId="0" applyFont="1" applyFill="1" applyBorder="1" applyAlignment="1">
      <alignment horizontal="center"/>
    </xf>
    <xf numFmtId="0" fontId="16" fillId="2" borderId="38" xfId="0" quotePrefix="1" applyFont="1" applyFill="1" applyBorder="1" applyAlignment="1">
      <alignment horizontal="center"/>
    </xf>
    <xf numFmtId="0" fontId="16" fillId="2" borderId="39" xfId="0" applyFont="1" applyFill="1" applyBorder="1" applyAlignment="1">
      <alignment horizontal="center"/>
    </xf>
    <xf numFmtId="0" fontId="16" fillId="2" borderId="40" xfId="0" applyFont="1" applyFill="1" applyBorder="1"/>
    <xf numFmtId="3" fontId="16" fillId="2" borderId="7" xfId="0" applyNumberFormat="1" applyFont="1" applyFill="1" applyBorder="1" applyAlignment="1">
      <alignment horizontal="center"/>
    </xf>
    <xf numFmtId="170" fontId="16" fillId="2" borderId="7" xfId="0" applyNumberFormat="1" applyFont="1" applyFill="1" applyBorder="1"/>
    <xf numFmtId="171" fontId="16" fillId="2" borderId="7" xfId="0" applyNumberFormat="1" applyFont="1" applyFill="1" applyBorder="1" applyAlignment="1">
      <alignment horizontal="center"/>
    </xf>
    <xf numFmtId="172" fontId="16" fillId="2" borderId="7" xfId="0" applyNumberFormat="1" applyFont="1" applyFill="1" applyBorder="1"/>
    <xf numFmtId="0" fontId="16" fillId="2" borderId="42" xfId="0" applyFont="1" applyFill="1" applyBorder="1"/>
    <xf numFmtId="3" fontId="16" fillId="0" borderId="7" xfId="0" applyNumberFormat="1" applyFont="1" applyBorder="1" applyAlignment="1">
      <alignment horizontal="center"/>
    </xf>
    <xf numFmtId="173" fontId="16" fillId="0" borderId="7" xfId="0" applyNumberFormat="1" applyFont="1" applyBorder="1"/>
    <xf numFmtId="171" fontId="16" fillId="0" borderId="7" xfId="0" applyNumberFormat="1" applyFont="1" applyBorder="1" applyAlignment="1">
      <alignment horizontal="center"/>
    </xf>
    <xf numFmtId="173" fontId="16" fillId="0" borderId="8" xfId="0" applyNumberFormat="1" applyFont="1" applyBorder="1"/>
    <xf numFmtId="3" fontId="16" fillId="0" borderId="18" xfId="0" applyNumberFormat="1" applyFont="1" applyBorder="1" applyAlignment="1">
      <alignment horizontal="center"/>
    </xf>
    <xf numFmtId="4" fontId="16" fillId="0" borderId="7" xfId="0" applyNumberFormat="1" applyFont="1" applyBorder="1" applyAlignment="1">
      <alignment horizontal="center"/>
    </xf>
    <xf numFmtId="3" fontId="16" fillId="2" borderId="43" xfId="0" applyNumberFormat="1" applyFont="1" applyFill="1" applyBorder="1" applyAlignment="1">
      <alignment horizontal="center"/>
    </xf>
    <xf numFmtId="173" fontId="16" fillId="2" borderId="43" xfId="0" applyNumberFormat="1" applyFont="1" applyFill="1" applyBorder="1"/>
    <xf numFmtId="9" fontId="16" fillId="2" borderId="43" xfId="0" applyNumberFormat="1" applyFont="1" applyFill="1" applyBorder="1" applyAlignment="1">
      <alignment horizontal="center"/>
    </xf>
    <xf numFmtId="0" fontId="16" fillId="2" borderId="44" xfId="0" applyFont="1" applyFill="1" applyBorder="1"/>
    <xf numFmtId="174" fontId="21" fillId="0" borderId="0" xfId="0" applyNumberFormat="1" applyFont="1"/>
    <xf numFmtId="0" fontId="5" fillId="6" borderId="32" xfId="0" applyFont="1" applyFill="1" applyBorder="1"/>
    <xf numFmtId="0" fontId="16" fillId="6" borderId="32" xfId="0" applyFont="1" applyFill="1" applyBorder="1"/>
    <xf numFmtId="0" fontId="14" fillId="0" borderId="0" xfId="0" applyFont="1"/>
    <xf numFmtId="0" fontId="16" fillId="0" borderId="11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3" fontId="16" fillId="2" borderId="7" xfId="0" applyNumberFormat="1" applyFont="1" applyFill="1" applyBorder="1"/>
    <xf numFmtId="4" fontId="16" fillId="2" borderId="7" xfId="0" applyNumberFormat="1" applyFont="1" applyFill="1" applyBorder="1" applyAlignment="1">
      <alignment horizontal="center"/>
    </xf>
    <xf numFmtId="3" fontId="16" fillId="2" borderId="45" xfId="0" applyNumberFormat="1" applyFont="1" applyFill="1" applyBorder="1"/>
    <xf numFmtId="4" fontId="16" fillId="2" borderId="45" xfId="0" applyNumberFormat="1" applyFont="1" applyFill="1" applyBorder="1"/>
    <xf numFmtId="3" fontId="16" fillId="2" borderId="43" xfId="0" applyNumberFormat="1" applyFont="1" applyFill="1" applyBorder="1"/>
    <xf numFmtId="4" fontId="16" fillId="2" borderId="43" xfId="0" applyNumberFormat="1" applyFont="1" applyFill="1" applyBorder="1" applyAlignment="1">
      <alignment horizontal="center"/>
    </xf>
    <xf numFmtId="4" fontId="16" fillId="2" borderId="49" xfId="0" applyNumberFormat="1" applyFont="1" applyFill="1" applyBorder="1"/>
    <xf numFmtId="0" fontId="5" fillId="10" borderId="32" xfId="0" applyFont="1" applyFill="1" applyBorder="1"/>
    <xf numFmtId="0" fontId="16" fillId="2" borderId="50" xfId="0" applyFont="1" applyFill="1" applyBorder="1" applyAlignment="1">
      <alignment horizontal="center"/>
    </xf>
    <xf numFmtId="10" fontId="16" fillId="2" borderId="7" xfId="0" applyNumberFormat="1" applyFont="1" applyFill="1" applyBorder="1"/>
    <xf numFmtId="175" fontId="16" fillId="2" borderId="7" xfId="0" applyNumberFormat="1" applyFont="1" applyFill="1" applyBorder="1"/>
    <xf numFmtId="172" fontId="16" fillId="2" borderId="51" xfId="0" applyNumberFormat="1" applyFont="1" applyFill="1" applyBorder="1"/>
    <xf numFmtId="176" fontId="21" fillId="0" borderId="0" xfId="0" applyNumberFormat="1" applyFont="1"/>
    <xf numFmtId="165" fontId="16" fillId="2" borderId="51" xfId="0" applyNumberFormat="1" applyFont="1" applyFill="1" applyBorder="1"/>
    <xf numFmtId="177" fontId="16" fillId="2" borderId="7" xfId="0" applyNumberFormat="1" applyFont="1" applyFill="1" applyBorder="1"/>
    <xf numFmtId="9" fontId="16" fillId="2" borderId="7" xfId="0" applyNumberFormat="1" applyFont="1" applyFill="1" applyBorder="1" applyAlignment="1">
      <alignment horizontal="center"/>
    </xf>
    <xf numFmtId="4" fontId="16" fillId="2" borderId="7" xfId="0" applyNumberFormat="1" applyFont="1" applyFill="1" applyBorder="1"/>
    <xf numFmtId="177" fontId="16" fillId="2" borderId="43" xfId="0" applyNumberFormat="1" applyFont="1" applyFill="1" applyBorder="1"/>
    <xf numFmtId="4" fontId="16" fillId="2" borderId="43" xfId="0" applyNumberFormat="1" applyFont="1" applyFill="1" applyBorder="1"/>
    <xf numFmtId="4" fontId="16" fillId="2" borderId="52" xfId="0" applyNumberFormat="1" applyFont="1" applyFill="1" applyBorder="1"/>
    <xf numFmtId="0" fontId="16" fillId="2" borderId="32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3" fillId="2" borderId="32" xfId="0" applyFont="1" applyFill="1" applyBorder="1"/>
    <xf numFmtId="0" fontId="16" fillId="2" borderId="33" xfId="0" applyFont="1" applyFill="1" applyBorder="1"/>
    <xf numFmtId="9" fontId="16" fillId="2" borderId="43" xfId="0" applyNumberFormat="1" applyFont="1" applyFill="1" applyBorder="1"/>
    <xf numFmtId="175" fontId="16" fillId="0" borderId="7" xfId="0" applyNumberFormat="1" applyFont="1" applyBorder="1" applyAlignment="1">
      <alignment horizontal="center"/>
    </xf>
    <xf numFmtId="173" fontId="16" fillId="2" borderId="45" xfId="0" applyNumberFormat="1" applyFont="1" applyFill="1" applyBorder="1"/>
    <xf numFmtId="173" fontId="16" fillId="2" borderId="49" xfId="0" applyNumberFormat="1" applyFont="1" applyFill="1" applyBorder="1"/>
    <xf numFmtId="165" fontId="16" fillId="2" borderId="44" xfId="0" applyNumberFormat="1" applyFont="1" applyFill="1" applyBorder="1"/>
    <xf numFmtId="0" fontId="22" fillId="0" borderId="7" xfId="0" applyFont="1" applyBorder="1" applyAlignment="1">
      <alignment horizontal="center"/>
    </xf>
    <xf numFmtId="165" fontId="22" fillId="0" borderId="7" xfId="0" applyNumberFormat="1" applyFont="1" applyBorder="1"/>
    <xf numFmtId="0" fontId="22" fillId="0" borderId="7" xfId="0" applyFont="1" applyBorder="1"/>
    <xf numFmtId="178" fontId="22" fillId="0" borderId="7" xfId="0" applyNumberFormat="1" applyFont="1" applyBorder="1"/>
    <xf numFmtId="179" fontId="22" fillId="0" borderId="7" xfId="0" applyNumberFormat="1" applyFont="1" applyBorder="1" applyAlignment="1">
      <alignment horizontal="right"/>
    </xf>
    <xf numFmtId="165" fontId="16" fillId="2" borderId="7" xfId="0" applyNumberFormat="1" applyFont="1" applyFill="1" applyBorder="1"/>
    <xf numFmtId="179" fontId="16" fillId="2" borderId="7" xfId="0" applyNumberFormat="1" applyFont="1" applyFill="1" applyBorder="1" applyAlignment="1">
      <alignment horizontal="right"/>
    </xf>
    <xf numFmtId="0" fontId="16" fillId="2" borderId="53" xfId="0" applyFont="1" applyFill="1" applyBorder="1" applyAlignment="1">
      <alignment horizontal="left"/>
    </xf>
    <xf numFmtId="0" fontId="16" fillId="2" borderId="14" xfId="0" applyFont="1" applyFill="1" applyBorder="1" applyAlignment="1">
      <alignment horizontal="left"/>
    </xf>
    <xf numFmtId="0" fontId="16" fillId="2" borderId="54" xfId="0" applyFont="1" applyFill="1" applyBorder="1" applyAlignment="1">
      <alignment horizontal="left"/>
    </xf>
    <xf numFmtId="3" fontId="16" fillId="2" borderId="55" xfId="0" applyNumberFormat="1" applyFont="1" applyFill="1" applyBorder="1" applyAlignment="1">
      <alignment horizontal="center"/>
    </xf>
    <xf numFmtId="3" fontId="16" fillId="2" borderId="55" xfId="0" applyNumberFormat="1" applyFont="1" applyFill="1" applyBorder="1"/>
    <xf numFmtId="179" fontId="16" fillId="2" borderId="55" xfId="0" applyNumberFormat="1" applyFont="1" applyFill="1" applyBorder="1" applyAlignment="1">
      <alignment horizontal="right"/>
    </xf>
    <xf numFmtId="4" fontId="16" fillId="2" borderId="56" xfId="0" applyNumberFormat="1" applyFont="1" applyFill="1" applyBorder="1"/>
    <xf numFmtId="165" fontId="16" fillId="2" borderId="57" xfId="0" applyNumberFormat="1" applyFont="1" applyFill="1" applyBorder="1"/>
    <xf numFmtId="0" fontId="16" fillId="2" borderId="58" xfId="0" applyFont="1" applyFill="1" applyBorder="1"/>
    <xf numFmtId="0" fontId="3" fillId="2" borderId="59" xfId="0" applyFont="1" applyFill="1" applyBorder="1"/>
    <xf numFmtId="172" fontId="16" fillId="2" borderId="57" xfId="0" applyNumberFormat="1" applyFont="1" applyFill="1" applyBorder="1"/>
    <xf numFmtId="0" fontId="16" fillId="2" borderId="59" xfId="0" applyFont="1" applyFill="1" applyBorder="1"/>
    <xf numFmtId="0" fontId="23" fillId="2" borderId="0" xfId="0" applyFont="1" applyFill="1"/>
    <xf numFmtId="0" fontId="22" fillId="0" borderId="11" xfId="0" applyFont="1" applyBorder="1"/>
    <xf numFmtId="0" fontId="22" fillId="0" borderId="12" xfId="0" applyFont="1" applyBorder="1"/>
    <xf numFmtId="180" fontId="22" fillId="0" borderId="7" xfId="0" applyNumberFormat="1" applyFont="1" applyBorder="1"/>
    <xf numFmtId="170" fontId="16" fillId="2" borderId="57" xfId="0" applyNumberFormat="1" applyFont="1" applyFill="1" applyBorder="1"/>
    <xf numFmtId="0" fontId="16" fillId="2" borderId="67" xfId="0" applyFont="1" applyFill="1" applyBorder="1"/>
    <xf numFmtId="181" fontId="17" fillId="2" borderId="32" xfId="0" applyNumberFormat="1" applyFont="1" applyFill="1" applyBorder="1"/>
    <xf numFmtId="181" fontId="16" fillId="2" borderId="32" xfId="0" applyNumberFormat="1" applyFont="1" applyFill="1" applyBorder="1"/>
    <xf numFmtId="181" fontId="16" fillId="2" borderId="39" xfId="0" applyNumberFormat="1" applyFont="1" applyFill="1" applyBorder="1" applyAlignment="1">
      <alignment horizontal="center"/>
    </xf>
    <xf numFmtId="165" fontId="16" fillId="2" borderId="7" xfId="0" applyNumberFormat="1" applyFont="1" applyFill="1" applyBorder="1" applyAlignment="1">
      <alignment horizontal="center"/>
    </xf>
    <xf numFmtId="181" fontId="16" fillId="0" borderId="8" xfId="0" applyNumberFormat="1" applyFont="1" applyBorder="1"/>
    <xf numFmtId="181" fontId="16" fillId="2" borderId="49" xfId="0" applyNumberFormat="1" applyFont="1" applyFill="1" applyBorder="1"/>
    <xf numFmtId="181" fontId="17" fillId="2" borderId="32" xfId="0" applyNumberFormat="1" applyFont="1" applyFill="1" applyBorder="1" applyAlignment="1">
      <alignment horizontal="center"/>
    </xf>
    <xf numFmtId="178" fontId="16" fillId="2" borderId="44" xfId="0" applyNumberFormat="1" applyFont="1" applyFill="1" applyBorder="1"/>
    <xf numFmtId="0" fontId="16" fillId="0" borderId="68" xfId="0" applyFont="1" applyBorder="1"/>
    <xf numFmtId="182" fontId="16" fillId="2" borderId="7" xfId="0" applyNumberFormat="1" applyFont="1" applyFill="1" applyBorder="1" applyAlignment="1">
      <alignment horizontal="center"/>
    </xf>
    <xf numFmtId="181" fontId="16" fillId="2" borderId="45" xfId="0" applyNumberFormat="1" applyFont="1" applyFill="1" applyBorder="1"/>
    <xf numFmtId="170" fontId="16" fillId="2" borderId="44" xfId="0" applyNumberFormat="1" applyFont="1" applyFill="1" applyBorder="1"/>
    <xf numFmtId="3" fontId="16" fillId="2" borderId="51" xfId="0" applyNumberFormat="1" applyFont="1" applyFill="1" applyBorder="1"/>
    <xf numFmtId="181" fontId="16" fillId="2" borderId="52" xfId="0" applyNumberFormat="1" applyFont="1" applyFill="1" applyBorder="1"/>
    <xf numFmtId="181" fontId="17" fillId="2" borderId="1" xfId="0" applyNumberFormat="1" applyFont="1" applyFill="1" applyBorder="1" applyAlignment="1">
      <alignment horizontal="center"/>
    </xf>
    <xf numFmtId="165" fontId="16" fillId="2" borderId="57" xfId="0" applyNumberFormat="1" applyFont="1" applyFill="1" applyBorder="1" applyAlignment="1">
      <alignment horizontal="center"/>
    </xf>
    <xf numFmtId="181" fontId="16" fillId="2" borderId="32" xfId="0" applyNumberFormat="1" applyFont="1" applyFill="1" applyBorder="1" applyAlignment="1">
      <alignment horizontal="center"/>
    </xf>
    <xf numFmtId="181" fontId="3" fillId="2" borderId="32" xfId="0" applyNumberFormat="1" applyFont="1" applyFill="1" applyBorder="1"/>
    <xf numFmtId="181" fontId="14" fillId="0" borderId="0" xfId="0" applyNumberFormat="1" applyFont="1"/>
    <xf numFmtId="183" fontId="16" fillId="2" borderId="7" xfId="0" applyNumberFormat="1" applyFont="1" applyFill="1" applyBorder="1"/>
    <xf numFmtId="0" fontId="22" fillId="0" borderId="7" xfId="0" applyFont="1" applyBorder="1" applyAlignment="1">
      <alignment horizontal="right"/>
    </xf>
    <xf numFmtId="4" fontId="16" fillId="2" borderId="7" xfId="0" applyNumberFormat="1" applyFont="1" applyFill="1" applyBorder="1" applyAlignment="1">
      <alignment horizontal="right"/>
    </xf>
    <xf numFmtId="4" fontId="16" fillId="2" borderId="55" xfId="0" applyNumberFormat="1" applyFont="1" applyFill="1" applyBorder="1" applyAlignment="1">
      <alignment horizontal="right"/>
    </xf>
    <xf numFmtId="180" fontId="22" fillId="0" borderId="18" xfId="0" applyNumberFormat="1" applyFont="1" applyBorder="1"/>
    <xf numFmtId="0" fontId="16" fillId="2" borderId="53" xfId="0" applyFont="1" applyFill="1" applyBorder="1"/>
    <xf numFmtId="0" fontId="16" fillId="2" borderId="14" xfId="0" applyFont="1" applyFill="1" applyBorder="1"/>
    <xf numFmtId="0" fontId="16" fillId="2" borderId="54" xfId="0" applyFont="1" applyFill="1" applyBorder="1"/>
    <xf numFmtId="0" fontId="16" fillId="2" borderId="69" xfId="0" applyFont="1" applyFill="1" applyBorder="1"/>
    <xf numFmtId="172" fontId="16" fillId="2" borderId="44" xfId="0" applyNumberFormat="1" applyFont="1" applyFill="1" applyBorder="1"/>
    <xf numFmtId="3" fontId="16" fillId="2" borderId="7" xfId="0" applyNumberFormat="1" applyFont="1" applyFill="1" applyBorder="1" applyAlignment="1">
      <alignment horizontal="center" vertical="center" wrapText="1"/>
    </xf>
    <xf numFmtId="173" fontId="16" fillId="0" borderId="7" xfId="0" applyNumberFormat="1" applyFont="1" applyBorder="1" applyAlignment="1">
      <alignment vertical="center"/>
    </xf>
    <xf numFmtId="171" fontId="16" fillId="0" borderId="7" xfId="0" applyNumberFormat="1" applyFont="1" applyBorder="1" applyAlignment="1">
      <alignment horizontal="center" vertical="center"/>
    </xf>
    <xf numFmtId="0" fontId="16" fillId="2" borderId="42" xfId="0" applyFont="1" applyFill="1" applyBorder="1" applyAlignment="1">
      <alignment vertical="center" wrapText="1"/>
    </xf>
    <xf numFmtId="0" fontId="21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5" fillId="10" borderId="58" xfId="0" applyFont="1" applyFill="1" applyBorder="1"/>
    <xf numFmtId="4" fontId="16" fillId="2" borderId="51" xfId="0" applyNumberFormat="1" applyFont="1" applyFill="1" applyBorder="1"/>
    <xf numFmtId="3" fontId="16" fillId="2" borderId="57" xfId="0" applyNumberFormat="1" applyFont="1" applyFill="1" applyBorder="1"/>
    <xf numFmtId="49" fontId="16" fillId="0" borderId="7" xfId="0" applyNumberFormat="1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/>
    </xf>
    <xf numFmtId="165" fontId="16" fillId="2" borderId="17" xfId="0" applyNumberFormat="1" applyFont="1" applyFill="1" applyBorder="1" applyAlignment="1">
      <alignment horizontal="center"/>
    </xf>
    <xf numFmtId="171" fontId="16" fillId="2" borderId="12" xfId="0" applyNumberFormat="1" applyFont="1" applyFill="1" applyBorder="1" applyAlignment="1">
      <alignment horizontal="center"/>
    </xf>
    <xf numFmtId="0" fontId="10" fillId="2" borderId="70" xfId="0" applyFont="1" applyFill="1" applyBorder="1"/>
    <xf numFmtId="0" fontId="10" fillId="0" borderId="0" xfId="0" applyFont="1"/>
    <xf numFmtId="3" fontId="16" fillId="0" borderId="17" xfId="0" applyNumberFormat="1" applyFont="1" applyBorder="1" applyAlignment="1">
      <alignment horizontal="center"/>
    </xf>
    <xf numFmtId="171" fontId="16" fillId="2" borderId="17" xfId="0" applyNumberFormat="1" applyFont="1" applyFill="1" applyBorder="1" applyAlignment="1">
      <alignment horizontal="center"/>
    </xf>
    <xf numFmtId="0" fontId="10" fillId="0" borderId="70" xfId="0" applyFont="1" applyBorder="1"/>
    <xf numFmtId="3" fontId="16" fillId="2" borderId="17" xfId="0" applyNumberFormat="1" applyFont="1" applyFill="1" applyBorder="1" applyAlignment="1">
      <alignment horizontal="center"/>
    </xf>
    <xf numFmtId="182" fontId="16" fillId="2" borderId="17" xfId="0" applyNumberFormat="1" applyFont="1" applyFill="1" applyBorder="1" applyAlignment="1">
      <alignment horizontal="center"/>
    </xf>
    <xf numFmtId="178" fontId="16" fillId="0" borderId="72" xfId="0" applyNumberFormat="1" applyFont="1" applyBorder="1" applyAlignment="1">
      <alignment horizontal="right"/>
    </xf>
    <xf numFmtId="172" fontId="16" fillId="2" borderId="12" xfId="0" applyNumberFormat="1" applyFont="1" applyFill="1" applyBorder="1" applyAlignment="1">
      <alignment horizontal="right"/>
    </xf>
    <xf numFmtId="10" fontId="16" fillId="2" borderId="12" xfId="0" applyNumberFormat="1" applyFont="1" applyFill="1" applyBorder="1" applyAlignment="1">
      <alignment horizontal="right"/>
    </xf>
    <xf numFmtId="184" fontId="16" fillId="2" borderId="12" xfId="0" applyNumberFormat="1" applyFont="1" applyFill="1" applyBorder="1" applyAlignment="1">
      <alignment horizontal="right"/>
    </xf>
    <xf numFmtId="177" fontId="10" fillId="2" borderId="17" xfId="0" applyNumberFormat="1" applyFont="1" applyFill="1" applyBorder="1"/>
    <xf numFmtId="9" fontId="10" fillId="2" borderId="17" xfId="0" applyNumberFormat="1" applyFont="1" applyFill="1" applyBorder="1"/>
    <xf numFmtId="4" fontId="10" fillId="2" borderId="17" xfId="0" applyNumberFormat="1" applyFont="1" applyFill="1" applyBorder="1"/>
    <xf numFmtId="4" fontId="16" fillId="2" borderId="17" xfId="0" applyNumberFormat="1" applyFont="1" applyFill="1" applyBorder="1" applyAlignment="1">
      <alignment horizontal="right"/>
    </xf>
    <xf numFmtId="3" fontId="16" fillId="2" borderId="72" xfId="0" applyNumberFormat="1" applyFont="1" applyFill="1" applyBorder="1" applyAlignment="1">
      <alignment horizontal="right"/>
    </xf>
    <xf numFmtId="185" fontId="16" fillId="2" borderId="7" xfId="0" applyNumberFormat="1" applyFont="1" applyFill="1" applyBorder="1"/>
    <xf numFmtId="0" fontId="14" fillId="0" borderId="7" xfId="0" applyFont="1" applyBorder="1" applyAlignment="1">
      <alignment horizontal="center"/>
    </xf>
    <xf numFmtId="4" fontId="16" fillId="2" borderId="18" xfId="0" applyNumberFormat="1" applyFont="1" applyFill="1" applyBorder="1" applyAlignment="1">
      <alignment horizontal="center"/>
    </xf>
    <xf numFmtId="0" fontId="16" fillId="2" borderId="74" xfId="0" applyFont="1" applyFill="1" applyBorder="1"/>
    <xf numFmtId="171" fontId="16" fillId="2" borderId="7" xfId="0" applyNumberFormat="1" applyFont="1" applyFill="1" applyBorder="1"/>
    <xf numFmtId="0" fontId="14" fillId="0" borderId="0" xfId="0" applyFont="1" applyAlignment="1">
      <alignment horizontal="center"/>
    </xf>
    <xf numFmtId="171" fontId="25" fillId="0" borderId="7" xfId="0" applyNumberFormat="1" applyFont="1" applyBorder="1" applyAlignment="1">
      <alignment horizontal="center"/>
    </xf>
    <xf numFmtId="171" fontId="25" fillId="0" borderId="16" xfId="0" applyNumberFormat="1" applyFont="1" applyBorder="1" applyAlignment="1">
      <alignment horizontal="center"/>
    </xf>
    <xf numFmtId="0" fontId="16" fillId="2" borderId="1" xfId="0" applyFont="1" applyFill="1" applyBorder="1"/>
    <xf numFmtId="0" fontId="25" fillId="0" borderId="0" xfId="0" applyFont="1" applyAlignment="1">
      <alignment horizontal="right"/>
    </xf>
    <xf numFmtId="0" fontId="25" fillId="0" borderId="0" xfId="0" applyFont="1" applyAlignment="1">
      <alignment horizontal="center"/>
    </xf>
    <xf numFmtId="0" fontId="17" fillId="2" borderId="34" xfId="0" applyFont="1" applyFill="1" applyBorder="1" applyAlignment="1">
      <alignment horizontal="center"/>
    </xf>
    <xf numFmtId="0" fontId="26" fillId="0" borderId="0" xfId="0" applyFont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67" fontId="3" fillId="0" borderId="7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vertical="center" wrapText="1"/>
    </xf>
    <xf numFmtId="0" fontId="5" fillId="0" borderId="7" xfId="0" applyFont="1" applyBorder="1" applyAlignment="1">
      <alignment horizontal="center"/>
    </xf>
    <xf numFmtId="179" fontId="22" fillId="0" borderId="7" xfId="0" applyNumberFormat="1" applyFont="1" applyBorder="1"/>
    <xf numFmtId="178" fontId="16" fillId="2" borderId="51" xfId="0" applyNumberFormat="1" applyFont="1" applyFill="1" applyBorder="1"/>
    <xf numFmtId="3" fontId="16" fillId="2" borderId="44" xfId="0" applyNumberFormat="1" applyFont="1" applyFill="1" applyBorder="1"/>
    <xf numFmtId="167" fontId="20" fillId="0" borderId="7" xfId="0" applyNumberFormat="1" applyFont="1" applyBorder="1" applyAlignment="1">
      <alignment horizontal="center" vertical="center" wrapText="1"/>
    </xf>
    <xf numFmtId="0" fontId="22" fillId="2" borderId="0" xfId="0" applyFont="1" applyFill="1"/>
    <xf numFmtId="0" fontId="16" fillId="2" borderId="11" xfId="0" applyFont="1" applyFill="1" applyBorder="1" applyAlignment="1">
      <alignment horizontal="left"/>
    </xf>
    <xf numFmtId="0" fontId="16" fillId="2" borderId="12" xfId="0" applyFont="1" applyFill="1" applyBorder="1" applyAlignment="1">
      <alignment horizontal="left"/>
    </xf>
    <xf numFmtId="0" fontId="17" fillId="6" borderId="32" xfId="0" applyFont="1" applyFill="1" applyBorder="1"/>
    <xf numFmtId="0" fontId="16" fillId="0" borderId="11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7" fillId="10" borderId="32" xfId="0" applyFont="1" applyFill="1" applyBorder="1"/>
    <xf numFmtId="180" fontId="22" fillId="0" borderId="7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/>
    </xf>
    <xf numFmtId="0" fontId="24" fillId="0" borderId="11" xfId="0" applyFont="1" applyBorder="1"/>
    <xf numFmtId="0" fontId="24" fillId="0" borderId="12" xfId="0" applyFont="1" applyBorder="1"/>
    <xf numFmtId="0" fontId="25" fillId="0" borderId="7" xfId="0" applyFont="1" applyBorder="1"/>
    <xf numFmtId="0" fontId="16" fillId="2" borderId="11" xfId="0" applyFont="1" applyFill="1" applyBorder="1"/>
    <xf numFmtId="0" fontId="16" fillId="2" borderId="12" xfId="0" applyFont="1" applyFill="1" applyBorder="1"/>
    <xf numFmtId="0" fontId="25" fillId="0" borderId="25" xfId="0" applyFont="1" applyBorder="1"/>
    <xf numFmtId="0" fontId="3" fillId="0" borderId="12" xfId="0" applyFont="1" applyBorder="1" applyAlignment="1">
      <alignment horizontal="center"/>
    </xf>
    <xf numFmtId="178" fontId="16" fillId="2" borderId="57" xfId="0" applyNumberFormat="1" applyFont="1" applyFill="1" applyBorder="1"/>
    <xf numFmtId="186" fontId="16" fillId="2" borderId="45" xfId="0" applyNumberFormat="1" applyFont="1" applyFill="1" applyBorder="1"/>
    <xf numFmtId="183" fontId="16" fillId="2" borderId="57" xfId="0" applyNumberFormat="1" applyFont="1" applyFill="1" applyBorder="1"/>
    <xf numFmtId="184" fontId="16" fillId="2" borderId="7" xfId="0" applyNumberFormat="1" applyFont="1" applyFill="1" applyBorder="1"/>
    <xf numFmtId="0" fontId="25" fillId="0" borderId="7" xfId="0" applyFont="1" applyBorder="1" applyAlignment="1">
      <alignment horizontal="center"/>
    </xf>
    <xf numFmtId="179" fontId="22" fillId="0" borderId="7" xfId="0" applyNumberFormat="1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3" fontId="25" fillId="0" borderId="16" xfId="0" applyNumberFormat="1" applyFont="1" applyBorder="1" applyAlignment="1">
      <alignment horizontal="center"/>
    </xf>
    <xf numFmtId="180" fontId="25" fillId="0" borderId="7" xfId="0" applyNumberFormat="1" applyFont="1" applyBorder="1" applyAlignment="1">
      <alignment horizontal="right"/>
    </xf>
    <xf numFmtId="0" fontId="25" fillId="0" borderId="16" xfId="0" applyFont="1" applyBorder="1"/>
    <xf numFmtId="180" fontId="25" fillId="0" borderId="16" xfId="0" applyNumberFormat="1" applyFont="1" applyBorder="1" applyAlignment="1">
      <alignment horizontal="right"/>
    </xf>
    <xf numFmtId="0" fontId="16" fillId="2" borderId="38" xfId="0" applyFont="1" applyFill="1" applyBorder="1" applyAlignment="1">
      <alignment horizontal="right"/>
    </xf>
    <xf numFmtId="171" fontId="16" fillId="2" borderId="7" xfId="0" applyNumberFormat="1" applyFont="1" applyFill="1" applyBorder="1" applyAlignment="1">
      <alignment horizontal="right"/>
    </xf>
    <xf numFmtId="4" fontId="16" fillId="2" borderId="43" xfId="0" applyNumberFormat="1" applyFont="1" applyFill="1" applyBorder="1" applyAlignment="1">
      <alignment horizontal="right"/>
    </xf>
    <xf numFmtId="187" fontId="16" fillId="2" borderId="7" xfId="0" applyNumberFormat="1" applyFont="1" applyFill="1" applyBorder="1"/>
    <xf numFmtId="188" fontId="16" fillId="2" borderId="51" xfId="0" applyNumberFormat="1" applyFont="1" applyFill="1" applyBorder="1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4" fillId="2" borderId="1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0" fontId="3" fillId="3" borderId="8" xfId="0" applyFont="1" applyFill="1" applyBorder="1" applyAlignment="1">
      <alignment horizontal="center" vertical="center"/>
    </xf>
    <xf numFmtId="0" fontId="2" fillId="0" borderId="9" xfId="0" applyFont="1" applyBorder="1"/>
    <xf numFmtId="0" fontId="5" fillId="3" borderId="10" xfId="0" applyFont="1" applyFill="1" applyBorder="1" applyAlignment="1">
      <alignment horizontal="center" vertical="center"/>
    </xf>
    <xf numFmtId="0" fontId="2" fillId="0" borderId="11" xfId="0" applyFont="1" applyBorder="1"/>
    <xf numFmtId="0" fontId="2" fillId="0" borderId="12" xfId="0" applyFont="1" applyBorder="1"/>
    <xf numFmtId="0" fontId="5" fillId="3" borderId="8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left"/>
    </xf>
    <xf numFmtId="0" fontId="2" fillId="0" borderId="26" xfId="0" applyFont="1" applyBorder="1"/>
    <xf numFmtId="0" fontId="5" fillId="0" borderId="0" xfId="0" applyFont="1" applyAlignment="1">
      <alignment horizontal="right" vertical="center" wrapText="1"/>
    </xf>
    <xf numFmtId="0" fontId="0" fillId="0" borderId="0" xfId="0"/>
    <xf numFmtId="0" fontId="5" fillId="0" borderId="0" xfId="0" applyFont="1" applyAlignment="1">
      <alignment horizontal="left"/>
    </xf>
    <xf numFmtId="0" fontId="3" fillId="3" borderId="10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right" vertical="center" wrapText="1"/>
    </xf>
    <xf numFmtId="0" fontId="2" fillId="0" borderId="21" xfId="0" applyFont="1" applyBorder="1"/>
    <xf numFmtId="0" fontId="2" fillId="0" borderId="19" xfId="0" applyFont="1" applyBorder="1"/>
    <xf numFmtId="0" fontId="2" fillId="0" borderId="22" xfId="0" applyFont="1" applyBorder="1"/>
    <xf numFmtId="0" fontId="5" fillId="0" borderId="20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9" fillId="0" borderId="8" xfId="0" applyFont="1" applyBorder="1"/>
    <xf numFmtId="0" fontId="12" fillId="0" borderId="8" xfId="0" applyFont="1" applyBorder="1" applyAlignment="1">
      <alignment horizontal="center"/>
    </xf>
    <xf numFmtId="0" fontId="15" fillId="2" borderId="27" xfId="0" applyFont="1" applyFill="1" applyBorder="1" applyAlignment="1">
      <alignment horizontal="center" vertical="center"/>
    </xf>
    <xf numFmtId="0" fontId="2" fillId="0" borderId="28" xfId="0" applyFont="1" applyBorder="1"/>
    <xf numFmtId="0" fontId="2" fillId="0" borderId="29" xfId="0" applyFont="1" applyBorder="1"/>
    <xf numFmtId="0" fontId="15" fillId="2" borderId="30" xfId="0" applyFont="1" applyFill="1" applyBorder="1" applyAlignment="1">
      <alignment horizontal="center" vertical="center"/>
    </xf>
    <xf numFmtId="0" fontId="4" fillId="2" borderId="30" xfId="0" applyFont="1" applyFill="1" applyBorder="1" applyAlignment="1">
      <alignment horizontal="center" vertical="center" wrapText="1"/>
    </xf>
    <xf numFmtId="0" fontId="2" fillId="0" borderId="34" xfId="0" applyFont="1" applyBorder="1"/>
    <xf numFmtId="0" fontId="18" fillId="0" borderId="25" xfId="0" applyFont="1" applyBorder="1" applyAlignment="1">
      <alignment horizontal="center" vertical="center" wrapText="1"/>
    </xf>
    <xf numFmtId="0" fontId="2" fillId="0" borderId="17" xfId="0" applyFont="1" applyBorder="1"/>
    <xf numFmtId="0" fontId="19" fillId="0" borderId="20" xfId="0" applyFont="1" applyBorder="1" applyAlignment="1">
      <alignment horizontal="left" vertical="center" wrapText="1"/>
    </xf>
    <xf numFmtId="0" fontId="2" fillId="0" borderId="25" xfId="0" applyFont="1" applyBorder="1"/>
    <xf numFmtId="0" fontId="16" fillId="2" borderId="35" xfId="0" applyFont="1" applyFill="1" applyBorder="1" applyAlignment="1">
      <alignment horizontal="center"/>
    </xf>
    <xf numFmtId="0" fontId="2" fillId="0" borderId="36" xfId="0" applyFont="1" applyBorder="1"/>
    <xf numFmtId="0" fontId="2" fillId="0" borderId="37" xfId="0" applyFont="1" applyBorder="1"/>
    <xf numFmtId="0" fontId="16" fillId="2" borderId="41" xfId="0" applyFont="1" applyFill="1" applyBorder="1" applyAlignment="1">
      <alignment horizontal="left"/>
    </xf>
    <xf numFmtId="0" fontId="16" fillId="0" borderId="41" xfId="0" applyFont="1" applyBorder="1" applyAlignment="1">
      <alignment horizontal="left"/>
    </xf>
    <xf numFmtId="0" fontId="16" fillId="2" borderId="46" xfId="0" applyFont="1" applyFill="1" applyBorder="1" applyAlignment="1">
      <alignment horizontal="left"/>
    </xf>
    <xf numFmtId="0" fontId="2" fillId="0" borderId="48" xfId="0" applyFont="1" applyBorder="1"/>
    <xf numFmtId="0" fontId="17" fillId="2" borderId="1" xfId="0" applyFont="1" applyFill="1" applyBorder="1" applyAlignment="1">
      <alignment horizontal="center"/>
    </xf>
    <xf numFmtId="0" fontId="2" fillId="0" borderId="47" xfId="0" applyFont="1" applyBorder="1"/>
    <xf numFmtId="0" fontId="17" fillId="0" borderId="23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/>
    </xf>
    <xf numFmtId="0" fontId="22" fillId="0" borderId="8" xfId="0" applyFont="1" applyBorder="1"/>
    <xf numFmtId="0" fontId="4" fillId="2" borderId="60" xfId="0" applyFont="1" applyFill="1" applyBorder="1" applyAlignment="1">
      <alignment horizontal="center" vertical="center" wrapText="1"/>
    </xf>
    <xf numFmtId="0" fontId="2" fillId="0" borderId="61" xfId="0" applyFont="1" applyBorder="1"/>
    <xf numFmtId="0" fontId="2" fillId="0" borderId="62" xfId="0" applyFont="1" applyBorder="1"/>
    <xf numFmtId="0" fontId="2" fillId="0" borderId="23" xfId="0" applyFont="1" applyBorder="1"/>
    <xf numFmtId="0" fontId="2" fillId="0" borderId="63" xfId="0" applyFont="1" applyBorder="1"/>
    <xf numFmtId="0" fontId="2" fillId="0" borderId="64" xfId="0" applyFont="1" applyBorder="1"/>
    <xf numFmtId="0" fontId="2" fillId="0" borderId="65" xfId="0" applyFont="1" applyBorder="1"/>
    <xf numFmtId="0" fontId="2" fillId="0" borderId="66" xfId="0" applyFont="1" applyBorder="1"/>
    <xf numFmtId="0" fontId="24" fillId="0" borderId="8" xfId="0" applyFont="1" applyBorder="1"/>
    <xf numFmtId="0" fontId="16" fillId="2" borderId="41" xfId="0" applyFont="1" applyFill="1" applyBorder="1"/>
    <xf numFmtId="0" fontId="22" fillId="2" borderId="26" xfId="0" applyFont="1" applyFill="1" applyBorder="1" applyAlignment="1">
      <alignment vertical="center" wrapText="1"/>
    </xf>
    <xf numFmtId="0" fontId="3" fillId="0" borderId="11" xfId="0" applyFont="1" applyBorder="1" applyAlignment="1">
      <alignment horizontal="center"/>
    </xf>
    <xf numFmtId="0" fontId="16" fillId="0" borderId="8" xfId="0" applyFont="1" applyBorder="1"/>
    <xf numFmtId="0" fontId="16" fillId="2" borderId="71" xfId="0" applyFont="1" applyFill="1" applyBorder="1"/>
    <xf numFmtId="0" fontId="2" fillId="0" borderId="72" xfId="0" applyFont="1" applyBorder="1"/>
    <xf numFmtId="0" fontId="16" fillId="0" borderId="25" xfId="0" applyFont="1" applyBorder="1"/>
    <xf numFmtId="0" fontId="2" fillId="0" borderId="73" xfId="0" applyFont="1" applyBorder="1"/>
    <xf numFmtId="0" fontId="16" fillId="2" borderId="35" xfId="0" applyFont="1" applyFill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3" fillId="0" borderId="11" xfId="0" applyFont="1" applyBorder="1" applyAlignment="1">
      <alignment horizontal="left"/>
    </xf>
    <xf numFmtId="0" fontId="5" fillId="0" borderId="18" xfId="0" applyFont="1" applyBorder="1" applyAlignment="1">
      <alignment horizontal="center" vertical="center" wrapText="1"/>
    </xf>
    <xf numFmtId="0" fontId="2" fillId="0" borderId="75" xfId="0" applyFont="1" applyBorder="1"/>
    <xf numFmtId="0" fontId="2" fillId="0" borderId="16" xfId="0" applyFont="1" applyBorder="1"/>
    <xf numFmtId="0" fontId="8" fillId="0" borderId="18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textRotation="90"/>
    </xf>
    <xf numFmtId="0" fontId="3" fillId="0" borderId="8" xfId="0" applyFont="1" applyBorder="1" applyAlignment="1">
      <alignment horizontal="left" wrapText="1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center"/>
    </xf>
    <xf numFmtId="0" fontId="18" fillId="2" borderId="4" xfId="0" applyFont="1" applyFill="1" applyBorder="1" applyAlignment="1">
      <alignment horizontal="center" vertical="center" wrapText="1"/>
    </xf>
    <xf numFmtId="0" fontId="2" fillId="0" borderId="76" xfId="0" applyFont="1" applyBorder="1"/>
    <xf numFmtId="0" fontId="18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/>
    </xf>
    <xf numFmtId="0" fontId="16" fillId="2" borderId="8" xfId="0" applyFont="1" applyFill="1" applyBorder="1" applyAlignment="1">
      <alignment horizontal="left"/>
    </xf>
    <xf numFmtId="0" fontId="25" fillId="2" borderId="41" xfId="0" applyFont="1" applyFill="1" applyBorder="1"/>
    <xf numFmtId="0" fontId="29" fillId="0" borderId="56" xfId="0" applyFont="1" applyBorder="1" applyAlignment="1">
      <alignment horizontal="right" vertical="center" wrapText="1"/>
    </xf>
    <xf numFmtId="0" fontId="30" fillId="0" borderId="28" xfId="0" applyFont="1" applyBorder="1"/>
    <xf numFmtId="0" fontId="30" fillId="0" borderId="54" xfId="0" applyFont="1" applyBorder="1"/>
    <xf numFmtId="0" fontId="31" fillId="11" borderId="7" xfId="0" applyFont="1" applyFill="1" applyBorder="1"/>
    <xf numFmtId="0" fontId="32" fillId="0" borderId="45" xfId="0" applyFont="1" applyBorder="1" applyAlignment="1">
      <alignment horizontal="right" vertical="center"/>
    </xf>
    <xf numFmtId="0" fontId="30" fillId="0" borderId="13" xfId="0" applyFont="1" applyBorder="1"/>
    <xf numFmtId="0" fontId="30" fillId="0" borderId="15" xfId="0" applyFont="1" applyBorder="1"/>
    <xf numFmtId="0" fontId="30" fillId="0" borderId="64" xfId="0" applyFont="1" applyBorder="1"/>
    <xf numFmtId="0" fontId="30" fillId="0" borderId="33" xfId="0" applyFont="1" applyBorder="1"/>
    <xf numFmtId="0" fontId="31" fillId="12" borderId="7" xfId="0" applyFont="1" applyFill="1" applyBorder="1"/>
    <xf numFmtId="0" fontId="31" fillId="13" borderId="7" xfId="0" applyFont="1" applyFill="1" applyBorder="1"/>
    <xf numFmtId="0" fontId="30" fillId="0" borderId="25" xfId="0" applyFont="1" applyBorder="1"/>
    <xf numFmtId="0" fontId="30" fillId="0" borderId="77" xfId="0" applyFont="1" applyBorder="1"/>
    <xf numFmtId="0" fontId="30" fillId="0" borderId="17" xfId="0" applyFont="1" applyBorder="1"/>
    <xf numFmtId="0" fontId="25" fillId="0" borderId="45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center" vertical="center"/>
    </xf>
    <xf numFmtId="0" fontId="5" fillId="14" borderId="7" xfId="0" applyFont="1" applyFill="1" applyBorder="1" applyAlignment="1">
      <alignment horizontal="center" vertical="center" wrapText="1"/>
    </xf>
    <xf numFmtId="0" fontId="25" fillId="15" borderId="45" xfId="0" applyFont="1" applyFill="1" applyBorder="1" applyAlignment="1">
      <alignment vertical="center"/>
    </xf>
    <xf numFmtId="0" fontId="25" fillId="0" borderId="7" xfId="0" applyFont="1" applyBorder="1" applyAlignment="1">
      <alignment vertical="center"/>
    </xf>
    <xf numFmtId="9" fontId="25" fillId="0" borderId="7" xfId="0" applyNumberFormat="1" applyFont="1" applyBorder="1" applyAlignment="1">
      <alignment vertical="center"/>
    </xf>
    <xf numFmtId="189" fontId="25" fillId="0" borderId="7" xfId="0" applyNumberFormat="1" applyFont="1" applyBorder="1" applyAlignment="1">
      <alignment vertical="center"/>
    </xf>
    <xf numFmtId="0" fontId="25" fillId="12" borderId="7" xfId="0" applyFont="1" applyFill="1" applyBorder="1"/>
    <xf numFmtId="0" fontId="25" fillId="11" borderId="7" xfId="0" applyFont="1" applyFill="1" applyBorder="1"/>
    <xf numFmtId="0" fontId="25" fillId="0" borderId="7" xfId="0" applyFont="1" applyBorder="1" applyAlignment="1">
      <alignment horizontal="left" vertical="center"/>
    </xf>
    <xf numFmtId="0" fontId="25" fillId="13" borderId="7" xfId="0" applyFont="1" applyFill="1" applyBorder="1"/>
    <xf numFmtId="0" fontId="3" fillId="2" borderId="7" xfId="0" applyFont="1" applyFill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25" fillId="2" borderId="7" xfId="0" applyFont="1" applyFill="1" applyBorder="1"/>
    <xf numFmtId="0" fontId="33" fillId="14" borderId="7" xfId="0" applyFont="1" applyFill="1" applyBorder="1" applyAlignment="1">
      <alignment horizontal="center"/>
    </xf>
    <xf numFmtId="0" fontId="3" fillId="0" borderId="7" xfId="0" applyFont="1" applyBorder="1" applyAlignment="1">
      <alignment wrapText="1"/>
    </xf>
    <xf numFmtId="0" fontId="3" fillId="0" borderId="7" xfId="0" applyFont="1" applyBorder="1"/>
    <xf numFmtId="0" fontId="33" fillId="13" borderId="7" xfId="0" applyFont="1" applyFill="1" applyBorder="1"/>
    <xf numFmtId="9" fontId="34" fillId="2" borderId="0" xfId="0" applyNumberFormat="1" applyFont="1" applyFill="1" applyAlignment="1">
      <alignment horizontal="right"/>
    </xf>
    <xf numFmtId="0" fontId="35" fillId="2" borderId="7" xfId="0" applyFont="1" applyFill="1" applyBorder="1" applyAlignment="1">
      <alignment wrapText="1"/>
    </xf>
    <xf numFmtId="0" fontId="31" fillId="0" borderId="7" xfId="0" applyFont="1" applyBorder="1" applyAlignment="1">
      <alignment vertical="center"/>
    </xf>
    <xf numFmtId="9" fontId="31" fillId="0" borderId="7" xfId="0" applyNumberFormat="1" applyFont="1" applyBorder="1" applyAlignment="1">
      <alignment vertical="center"/>
    </xf>
    <xf numFmtId="0" fontId="31" fillId="0" borderId="7" xfId="0" applyFont="1" applyBorder="1"/>
    <xf numFmtId="0" fontId="31" fillId="0" borderId="0" xfId="0" applyFont="1" applyAlignment="1">
      <alignment vertical="center"/>
    </xf>
    <xf numFmtId="0" fontId="36" fillId="0" borderId="78" xfId="0" applyFont="1" applyBorder="1" applyAlignment="1">
      <alignment vertical="center"/>
    </xf>
    <xf numFmtId="189" fontId="36" fillId="0" borderId="78" xfId="0" applyNumberFormat="1" applyFont="1" applyBorder="1" applyAlignment="1">
      <alignment vertical="center"/>
    </xf>
    <xf numFmtId="0" fontId="31" fillId="11" borderId="0" xfId="0" applyFont="1" applyFill="1" applyAlignment="1">
      <alignment vertical="center"/>
    </xf>
    <xf numFmtId="0" fontId="31" fillId="12" borderId="0" xfId="0" applyFont="1" applyFill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2.xml"/><Relationship Id="rId47" Type="http://schemas.openxmlformats.org/officeDocument/2006/relationships/externalLink" Target="externalLinks/externalLink7.xml"/><Relationship Id="rId50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447675</xdr:colOff>
      <xdr:row>1</xdr:row>
      <xdr:rowOff>66675</xdr:rowOff>
    </xdr:from>
    <xdr:ext cx="800100" cy="714375"/>
    <xdr:pic>
      <xdr:nvPicPr>
        <xdr:cNvPr id="2" name="image1.jpg" title="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</xdr:colOff>
      <xdr:row>0</xdr:row>
      <xdr:rowOff>0</xdr:rowOff>
    </xdr:from>
    <xdr:ext cx="923925" cy="1000125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76200</xdr:colOff>
      <xdr:row>0</xdr:row>
      <xdr:rowOff>38100</xdr:rowOff>
    </xdr:from>
    <xdr:ext cx="876300" cy="942975"/>
    <xdr:pic>
      <xdr:nvPicPr>
        <xdr:cNvPr id="2" name="image25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</xdr:colOff>
      <xdr:row>0</xdr:row>
      <xdr:rowOff>0</xdr:rowOff>
    </xdr:from>
    <xdr:ext cx="942975" cy="990600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</xdr:colOff>
      <xdr:row>0</xdr:row>
      <xdr:rowOff>0</xdr:rowOff>
    </xdr:from>
    <xdr:ext cx="1009650" cy="100012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</xdr:colOff>
      <xdr:row>0</xdr:row>
      <xdr:rowOff>0</xdr:rowOff>
    </xdr:from>
    <xdr:ext cx="904875" cy="990600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</xdr:colOff>
      <xdr:row>0</xdr:row>
      <xdr:rowOff>114300</xdr:rowOff>
    </xdr:from>
    <xdr:ext cx="1562100" cy="1219200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752475</xdr:colOff>
      <xdr:row>0</xdr:row>
      <xdr:rowOff>0</xdr:rowOff>
    </xdr:from>
    <xdr:ext cx="1285875" cy="933450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0</xdr:row>
      <xdr:rowOff>76200</xdr:rowOff>
    </xdr:from>
    <xdr:ext cx="838200" cy="94297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0</xdr:row>
      <xdr:rowOff>9525</xdr:rowOff>
    </xdr:from>
    <xdr:ext cx="942975" cy="971550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0</xdr:row>
      <xdr:rowOff>9525</xdr:rowOff>
    </xdr:from>
    <xdr:ext cx="828675" cy="952500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276225</xdr:colOff>
      <xdr:row>1</xdr:row>
      <xdr:rowOff>66675</xdr:rowOff>
    </xdr:from>
    <xdr:ext cx="1447800" cy="16573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1</xdr:row>
      <xdr:rowOff>142875</xdr:rowOff>
    </xdr:from>
    <xdr:ext cx="3876675" cy="1485900"/>
    <xdr:pic>
      <xdr:nvPicPr>
        <xdr:cNvPr id="3" name="image17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2</xdr:row>
      <xdr:rowOff>85725</xdr:rowOff>
    </xdr:from>
    <xdr:ext cx="1428750" cy="1390650"/>
    <xdr:pic>
      <xdr:nvPicPr>
        <xdr:cNvPr id="4" name="image16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285750</xdr:colOff>
      <xdr:row>2</xdr:row>
      <xdr:rowOff>28575</xdr:rowOff>
    </xdr:from>
    <xdr:ext cx="2819400" cy="1362075"/>
    <xdr:pic>
      <xdr:nvPicPr>
        <xdr:cNvPr id="5" name="image9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114300</xdr:colOff>
      <xdr:row>3</xdr:row>
      <xdr:rowOff>19050</xdr:rowOff>
    </xdr:from>
    <xdr:ext cx="2447925" cy="1495425"/>
    <xdr:pic>
      <xdr:nvPicPr>
        <xdr:cNvPr id="6" name="image13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342900</xdr:colOff>
      <xdr:row>3</xdr:row>
      <xdr:rowOff>266700</xdr:rowOff>
    </xdr:from>
    <xdr:ext cx="1314450" cy="1143000"/>
    <xdr:pic>
      <xdr:nvPicPr>
        <xdr:cNvPr id="7" name="image10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4</xdr:row>
      <xdr:rowOff>476250</xdr:rowOff>
    </xdr:from>
    <xdr:ext cx="3810000" cy="1428750"/>
    <xdr:pic>
      <xdr:nvPicPr>
        <xdr:cNvPr id="8" name="image22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104775</xdr:colOff>
      <xdr:row>5</xdr:row>
      <xdr:rowOff>542925</xdr:rowOff>
    </xdr:from>
    <xdr:ext cx="2219325" cy="12763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5</xdr:row>
      <xdr:rowOff>352425</xdr:rowOff>
    </xdr:from>
    <xdr:ext cx="3590925" cy="1514475"/>
    <xdr:pic>
      <xdr:nvPicPr>
        <xdr:cNvPr id="10" name="image19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428625</xdr:colOff>
      <xdr:row>7</xdr:row>
      <xdr:rowOff>38100</xdr:rowOff>
    </xdr:from>
    <xdr:ext cx="1952625" cy="1562100"/>
    <xdr:pic>
      <xdr:nvPicPr>
        <xdr:cNvPr id="11" name="image3.png" title="Imag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7</xdr:row>
      <xdr:rowOff>228600</xdr:rowOff>
    </xdr:from>
    <xdr:ext cx="3267075" cy="1428750"/>
    <xdr:pic>
      <xdr:nvPicPr>
        <xdr:cNvPr id="12" name="image4.png" title="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800100</xdr:colOff>
      <xdr:row>6</xdr:row>
      <xdr:rowOff>95250</xdr:rowOff>
    </xdr:from>
    <xdr:ext cx="1314450" cy="1143000"/>
    <xdr:pic>
      <xdr:nvPicPr>
        <xdr:cNvPr id="13" name="image20.png" title="Imagen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6</xdr:row>
      <xdr:rowOff>0</xdr:rowOff>
    </xdr:from>
    <xdr:ext cx="7305675" cy="2238375"/>
    <xdr:pic>
      <xdr:nvPicPr>
        <xdr:cNvPr id="14" name="image21.png" title="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714375</xdr:colOff>
      <xdr:row>8</xdr:row>
      <xdr:rowOff>95250</xdr:rowOff>
    </xdr:from>
    <xdr:ext cx="1381125" cy="1600200"/>
    <xdr:pic>
      <xdr:nvPicPr>
        <xdr:cNvPr id="15" name="image14.png" title="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8</xdr:row>
      <xdr:rowOff>304800</xdr:rowOff>
    </xdr:from>
    <xdr:ext cx="3267075" cy="1190625"/>
    <xdr:pic>
      <xdr:nvPicPr>
        <xdr:cNvPr id="16" name="image12.png" title="Imagen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400050</xdr:colOff>
      <xdr:row>9</xdr:row>
      <xdr:rowOff>47625</xdr:rowOff>
    </xdr:from>
    <xdr:ext cx="2009775" cy="1847850"/>
    <xdr:pic>
      <xdr:nvPicPr>
        <xdr:cNvPr id="17" name="image7.png" title="Imagen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9</xdr:row>
      <xdr:rowOff>314325</xdr:rowOff>
    </xdr:from>
    <xdr:ext cx="2733675" cy="1162050"/>
    <xdr:pic>
      <xdr:nvPicPr>
        <xdr:cNvPr id="18" name="image6.png" title="Imagen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9</xdr:row>
      <xdr:rowOff>1924050</xdr:rowOff>
    </xdr:from>
    <xdr:ext cx="2409825" cy="962025"/>
    <xdr:pic>
      <xdr:nvPicPr>
        <xdr:cNvPr id="19" name="image11.png" title="Imagen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628650</xdr:colOff>
      <xdr:row>10</xdr:row>
      <xdr:rowOff>152400</xdr:rowOff>
    </xdr:from>
    <xdr:ext cx="1552575" cy="1600200"/>
    <xdr:pic>
      <xdr:nvPicPr>
        <xdr:cNvPr id="20" name="image15.png" title="Imagen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742950</xdr:colOff>
      <xdr:row>11</xdr:row>
      <xdr:rowOff>38100</xdr:rowOff>
    </xdr:from>
    <xdr:ext cx="1428750" cy="1695450"/>
    <xdr:pic>
      <xdr:nvPicPr>
        <xdr:cNvPr id="21" name="image18.png" title="Imagen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11</xdr:row>
      <xdr:rowOff>295275</xdr:rowOff>
    </xdr:from>
    <xdr:ext cx="3590925" cy="1190625"/>
    <xdr:pic>
      <xdr:nvPicPr>
        <xdr:cNvPr id="22" name="image8.png" title="Imagen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0</xdr:row>
      <xdr:rowOff>9525</xdr:rowOff>
    </xdr:from>
    <xdr:ext cx="962025" cy="1009650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0</xdr:row>
      <xdr:rowOff>9525</xdr:rowOff>
    </xdr:from>
    <xdr:ext cx="866775" cy="92392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0</xdr:row>
      <xdr:rowOff>9525</xdr:rowOff>
    </xdr:from>
    <xdr:ext cx="771525" cy="952500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</xdr:colOff>
      <xdr:row>0</xdr:row>
      <xdr:rowOff>28575</xdr:rowOff>
    </xdr:from>
    <xdr:ext cx="742950" cy="86677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</xdr:colOff>
      <xdr:row>0</xdr:row>
      <xdr:rowOff>28575</xdr:rowOff>
    </xdr:from>
    <xdr:ext cx="800100" cy="100012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66675</xdr:colOff>
      <xdr:row>0</xdr:row>
      <xdr:rowOff>28575</xdr:rowOff>
    </xdr:from>
    <xdr:ext cx="885825" cy="90487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66675</xdr:colOff>
      <xdr:row>0</xdr:row>
      <xdr:rowOff>28575</xdr:rowOff>
    </xdr:from>
    <xdr:ext cx="1000125" cy="90487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66675</xdr:colOff>
      <xdr:row>0</xdr:row>
      <xdr:rowOff>171450</xdr:rowOff>
    </xdr:from>
    <xdr:ext cx="828675" cy="73342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66675</xdr:colOff>
      <xdr:row>0</xdr:row>
      <xdr:rowOff>28575</xdr:rowOff>
    </xdr:from>
    <xdr:ext cx="866775" cy="86677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723900</xdr:colOff>
      <xdr:row>0</xdr:row>
      <xdr:rowOff>161925</xdr:rowOff>
    </xdr:from>
    <xdr:ext cx="962025" cy="762000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0</xdr:row>
      <xdr:rowOff>0</xdr:rowOff>
    </xdr:from>
    <xdr:ext cx="1228725" cy="981075"/>
    <xdr:pic>
      <xdr:nvPicPr>
        <xdr:cNvPr id="2" name="image1.png" title="Imagen">
          <a:extLst>
            <a:ext uri="{FF2B5EF4-FFF2-40B4-BE49-F238E27FC236}">
              <a16:creationId xmlns:a16="http://schemas.microsoft.com/office/drawing/2014/main" id="{94339CB8-C600-4C6F-85F6-29992A5764F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3350" y="0"/>
          <a:ext cx="1228725" cy="981075"/>
        </a:xfrm>
        <a:prstGeom prst="rect">
          <a:avLst/>
        </a:prstGeom>
        <a:noFill/>
      </xdr:spPr>
    </xdr:pic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742950</xdr:colOff>
      <xdr:row>0</xdr:row>
      <xdr:rowOff>161925</xdr:rowOff>
    </xdr:from>
    <xdr:ext cx="1047750" cy="800100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742950</xdr:colOff>
      <xdr:row>0</xdr:row>
      <xdr:rowOff>161925</xdr:rowOff>
    </xdr:from>
    <xdr:ext cx="1009650" cy="752475"/>
    <xdr:pic>
      <xdr:nvPicPr>
        <xdr:cNvPr id="2" name="image24.jp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180975</xdr:colOff>
      <xdr:row>0</xdr:row>
      <xdr:rowOff>0</xdr:rowOff>
    </xdr:from>
    <xdr:ext cx="1362075" cy="1114425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180975</xdr:colOff>
      <xdr:row>0</xdr:row>
      <xdr:rowOff>0</xdr:rowOff>
    </xdr:from>
    <xdr:ext cx="1362075" cy="1114425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180975</xdr:colOff>
      <xdr:row>0</xdr:row>
      <xdr:rowOff>0</xdr:rowOff>
    </xdr:from>
    <xdr:ext cx="1362075" cy="1114425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361950</xdr:colOff>
      <xdr:row>0</xdr:row>
      <xdr:rowOff>0</xdr:rowOff>
    </xdr:from>
    <xdr:ext cx="1114425" cy="1123950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133350</xdr:colOff>
      <xdr:row>0</xdr:row>
      <xdr:rowOff>0</xdr:rowOff>
    </xdr:from>
    <xdr:ext cx="1143000" cy="962025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142875</xdr:colOff>
      <xdr:row>0</xdr:row>
      <xdr:rowOff>0</xdr:rowOff>
    </xdr:from>
    <xdr:ext cx="1162050" cy="914400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38100</xdr:colOff>
      <xdr:row>0</xdr:row>
      <xdr:rowOff>0</xdr:rowOff>
    </xdr:from>
    <xdr:ext cx="1076325" cy="962025"/>
    <xdr:pic>
      <xdr:nvPicPr>
        <xdr:cNvPr id="2" name="image23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%20%20aaInformaci&#243;n%20GRUPO%204\A%20MInformes%20Mensuales\Informe%20de%20estado%20vial%20ene\aCCIDENTES%20DE%201995%20-%2019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C3B553\a%20%20aaInformaci&#243;n%20GRUPO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%20%20aaInformaci&#243;n%20GRUPO%204\A%20MInformes%20Mensuales\Informe%20de%20estado%20vial%20ene\aCCIDENTES%20DE%201995%20-%2019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%20%20aaInformaci&#243;n%20GRUPO%204\A%20MInformes%20Mensuales\Informe%20de%20estado%20vial%20ene\aCCIDENTES%20DE%201995%20-%20199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\E\AMV-3005-2005\ADMON%20GRUPO%203%202004%20-2005\PRESUPUESTOS\Analisis%20de%20Precios%20Unitarios%20ASTRID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DM%20VIAL%2003%20-%20CORDOBA\ESTADO%20DE%20RED\2103mar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UNITARIOS%20PARA%20241201%202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CCIDENTES DE 1995 - 1996"/>
      <sheetName val="Datos"/>
      <sheetName val="aCCIDENTES%20DE%201995%20-%2019"/>
      <sheetName val="aCCIDENTES DE 1995 - 1996.xls"/>
      <sheetName val="CONT_ADI"/>
      <sheetName val="items"/>
      <sheetName val="ACTA DE MODIFICACION  (2)"/>
      <sheetName val="INDICMICROEMP"/>
      <sheetName val="#¡REF"/>
      <sheetName val="\a  aaInformación GRUPO 4\A MIn"/>
      <sheetName val="MATERIALES"/>
      <sheetName val="Datos Básicos"/>
      <sheetName val="SALARIOS"/>
      <sheetName val="Informacion"/>
      <sheetName val="SUB APU"/>
      <sheetName val="Informe"/>
      <sheetName val="Seguim-16"/>
      <sheetName val="INV"/>
      <sheetName val="AASHTO"/>
      <sheetName val="PESOS"/>
      <sheetName val="Base Muestras"/>
      <sheetName val="Formulario N° 4"/>
      <sheetName val="EQUIPO"/>
      <sheetName val="aCCIDENTES_DE_1995_-_1996"/>
      <sheetName val="aCCIDENTES_DE_1995_-_1996_xls"/>
      <sheetName val="\a__aaInformación_GRUPO_4\A_MIn"/>
      <sheetName val="ACTA_DE_MODIFICACION__(2)"/>
      <sheetName val="aCCIDENTES_DE_1995_-_19961"/>
      <sheetName val="aCCIDENTES_DE_1995_-_1996_xls1"/>
      <sheetName val="\a__aaInformación_GRUPO_4\A_MI1"/>
      <sheetName val="ACTA_DE_MODIFICACION__(2)1"/>
      <sheetName val="SUB_APU"/>
      <sheetName val="Datos_Básicos"/>
      <sheetName val="aCCIDENTES_DE_1995_-_19962"/>
      <sheetName val="aCCIDENTES_DE_1995_-_1996_xls2"/>
      <sheetName val="\a__aaInformación_GRUPO_4\A_MI2"/>
      <sheetName val="ACTA_DE_MODIFICACION__(2)2"/>
      <sheetName val="SUB_APU1"/>
      <sheetName val="Datos_Básicos1"/>
      <sheetName val="otros"/>
      <sheetName val="PRESUPUESTO"/>
      <sheetName val="\\Escritorio\amv 2011\a  aaInfo"/>
      <sheetName val="\Users\avargase\AppData\Local\M"/>
      <sheetName val="\Mini HP Enero 2015\Proyectos i"/>
      <sheetName val="\C\Users\avargase\AppData\Local"/>
      <sheetName val="\Volumes\USB PIOLIN\Escritorio\"/>
      <sheetName val="CANT OBRA"/>
      <sheetName val="Res-Accide-10"/>
      <sheetName val="\Users\ANDRES FELIPE MUÑOZ\Down"/>
      <sheetName val="Insumos"/>
      <sheetName val="Analisis Mano de Obra"/>
      <sheetName val="SEÑALIZACION CINTA"/>
      <sheetName val="TUBERIA DESAGUE DE 2&quot;"/>
      <sheetName val="TUBERIA  DE SUCCIÓN DE 2"/>
      <sheetName val="TUBERIA DE PRESIÓN 1 1-2 RDE21"/>
      <sheetName val="TUBERIA DE 1 1-2"/>
      <sheetName val="CODO DE 1 1 2&quot;X90°"/>
      <sheetName val="VALBULA DE PASO DE 2&quot;"/>
      <sheetName val="VALBULA DE CIERRE DE 1 1 2&quot; "/>
      <sheetName val="TANQUE HIDROACUMULADOR"/>
      <sheetName val="ELECTROBOMBAS CENTRIFUGAS"/>
      <sheetName val="LOSA SUPERIOR DEL TANQUE "/>
      <sheetName val="PAREDES DEL TANQUE"/>
      <sheetName val="LOSA DE FONDO DEL TANQUE"/>
      <sheetName val="SOLADO DE LIMP. 2500 PSI"/>
      <sheetName val="CUPULAS TRAG 4X3"/>
      <sheetName val="SALIDA SONIDO"/>
      <sheetName val="CANAL EN LAMINA GALV"/>
      <sheetName val="CUBIERTA LUXALON"/>
      <sheetName val="TENDIDO DE CABLE No.8 "/>
      <sheetName val="VAR. COBRE 2.44X5-8"/>
      <sheetName val="CAJA EN MAMPOSTERÍA"/>
      <sheetName val="CAJA DE PASO METÁLICA"/>
      <sheetName val="BAJANTE ACOM. ELECTRICA 1&quot;"/>
      <sheetName val="SISTEMA DE TIERRA Y MALLA"/>
      <sheetName val="CERTIFICADO DE RECIBO"/>
      <sheetName val="TRAMITE APROBAR"/>
      <sheetName val="APLIQUE DE 25W"/>
      <sheetName val="LUMINARIA FLUORESCENTE DE 2X32W"/>
      <sheetName val="LÁMPARA METAL HALIDE 250W"/>
      <sheetName val="DUCTO PVC DE 3&quot;"/>
      <sheetName val="DUCTO PVC DE 1&quot;"/>
      <sheetName val="TENDIDO DE ACOMETIDA BIFÁSICA"/>
      <sheetName val="TELERRUPTOR BIPOLAR DE 16 AM"/>
      <sheetName val="TABLERO MINIPRAGMA DE 12 C"/>
      <sheetName val="AUTOMÁTICO INDUSTRIAL"/>
      <sheetName val="AUTOMÁTICO TIPO RIEL 2"/>
      <sheetName val="AUTOMÁTICO TIPO RIEL 1"/>
      <sheetName val="SALIDA PARA PULSADOR"/>
      <sheetName val="SALIDA TOMA MONOFACISA 10"/>
      <sheetName val="SALIDA TOMA MONOFASICA 12"/>
      <sheetName val="SALIDA PARA APLIQUE"/>
      <sheetName val="SALIDA LAMPARA FLUORESCENTE"/>
      <sheetName val="DERIVACION DE LUMINARIA"/>
      <sheetName val="SALIDA PARA LÁMPARA METAL"/>
      <sheetName val="Transformador 25 KVA"/>
      <sheetName val="Acometida Subt Baja Tensión"/>
      <sheetName val="Puesta a Tierra"/>
      <sheetName val="Tablero Bifasico 24 Circuitos"/>
      <sheetName val="Salida Luminaria Cerrada"/>
      <sheetName val="Salida Toma 120 V"/>
      <sheetName val="Salida Toma 220 V"/>
      <sheetName val="Tendido Alumbrado Publico"/>
      <sheetName val="Ducto Tuberia Conduit PVC 3 -4"/>
      <sheetName val="Sumin e Inst luminaria Brika"/>
      <sheetName val="Sumin e Inst luminaria Cerrada"/>
      <sheetName val="Sumin e Inst Poste ITO"/>
      <sheetName val="Sumin y mont Caja metal"/>
      <sheetName val="Sardinel prefabricado Tipo A"/>
      <sheetName val="LIMPIEZA Y DESCAPOTE"/>
      <sheetName val="LOCALIZACIÓN Y REPLANTEO"/>
      <sheetName val="DEMOLICON DE MUROS"/>
      <sheetName val="EXCAVACION MANUAL"/>
      <sheetName val="Demolicion de Graderias Exist"/>
      <sheetName val="RELLENO BASE GRANULAR"/>
      <sheetName val="RELLENO TIERRA NEGRA"/>
      <sheetName val="EMPRADIZACIÓN"/>
      <sheetName val="CONCRETO DE LIMPIEZA"/>
      <sheetName val="ZAPATAS"/>
      <sheetName val="VIGA DE CIMIENTO"/>
      <sheetName val="COLUMNAS"/>
      <sheetName val="VIGA AEREA"/>
      <sheetName val="GRADERIAS"/>
      <sheetName val="CERCHAS CELOSIA"/>
      <sheetName val="CORREAS"/>
      <sheetName val="Sum e Inst de Medidor"/>
      <sheetName val="Sum e Inst de lavamanos de empo"/>
      <sheetName val="Muros divisorios bloque No. 4"/>
      <sheetName val="Pañete sobre muros"/>
      <sheetName val="Pintura tipo koraza"/>
      <sheetName val="Ceramica 30x30, incluye win "/>
      <sheetName val="Granito Pulido"/>
      <sheetName val="Bordillos ducha ceram."/>
      <sheetName val="poceta de aseo en granito"/>
      <sheetName val="Alistado de piso mortero imp."/>
      <sheetName val="Piso en baldosa de granito"/>
      <sheetName val="media caña en granito"/>
      <sheetName val="Alfajia a la vista"/>
      <sheetName val="Tubería PVCS 2&quot; "/>
      <sheetName val="Tuberia aguas lluvias bajante"/>
      <sheetName val="Tuberia PVC aguas lluvias 3&quot;"/>
      <sheetName val="Puntos Hidráulicos 1 2&quot; "/>
      <sheetName val="tuberia pvc ag lluvia 4&quot;"/>
      <sheetName val="tuberia pvc corrugada 6&quot; "/>
      <sheetName val="tuberia pvc corrugada 8&quot; "/>
      <sheetName val="Tubería PVC 6&quot; Tipo Fort"/>
      <sheetName val="FILTRO DRENAJE 4&quot;"/>
      <sheetName val="FILTRO DRENAJE 6&quot;"/>
      <sheetName val="FILTRO DRENAJE 8&quot;"/>
      <sheetName val="Tubería PVC 4&quot; corrugada AN"/>
      <sheetName val="Tuberia PVC 6&quot; Corrugada AN"/>
      <sheetName val="Tuberia PVC 8&quot; Corrugada AN"/>
      <sheetName val="Tubería PVC 3&quot; sanitaria"/>
      <sheetName val="Tubería PVC 4&quot; sanitaria"/>
      <sheetName val="Registro RW de 1&quot;"/>
      <sheetName val="Registro RW de 1 1 2&quot;"/>
      <sheetName val="Válvula de corte tipo RW 3 ,4&quot; "/>
      <sheetName val="Sum e inst. lavamanos de colg"/>
      <sheetName val="Sum e inst. lavaplatos"/>
      <sheetName val="Tubería PVC san 2&quot; "/>
      <sheetName val="Puntos Sanitarios 2&quot; "/>
      <sheetName val="Puntos Sanitarios 4&quot;  "/>
      <sheetName val="TUBERIA PVC V D  3&quot; "/>
      <sheetName val="TUBERIA PVC VD 4&quot;"/>
      <sheetName val="TUBERIA PVC V D  3&quot; A. LL"/>
      <sheetName val="TERMINAL DE VENTILACIÓN D  3&quot; "/>
      <sheetName val="TUBERIA PVCP 1 1- 2&quot; "/>
      <sheetName val="TUBERIA PVC P D  1- 2&quot;"/>
      <sheetName val="Tuberioa PVC 3- 4&quot; "/>
      <sheetName val="TUBERIA PVC P D  1&quot;"/>
      <sheetName val="TUBERIA PVC P D  1 1-2&quot;"/>
      <sheetName val="CAJA PLASTICA PARA VALVULAS "/>
      <sheetName val="Sum. e inst. Inodoro tanque"/>
      <sheetName val="Sum. e inst. orinal de llave"/>
      <sheetName val="Sum. e inst. ducha"/>
      <sheetName val="Sum. e inst. sanitario niño"/>
      <sheetName val="Canal en lamina galv cal 20"/>
      <sheetName val="Ventana con marco lam."/>
      <sheetName val="Ventana con marco corrediza"/>
      <sheetName val="Puerta doble con marco"/>
      <sheetName val="Puerta division baño 1,12x1,60"/>
      <sheetName val="Puerta division baño 60x1,60"/>
      <sheetName val="Puerta con marco entamborada"/>
      <sheetName val="Espejo en cristal 4 mm"/>
      <sheetName val="Espejo en cristal 4 mm con marc"/>
      <sheetName val="Excavación a maquina"/>
      <sheetName val="Cerramiento exterior"/>
    </sheetNames>
    <definedNames>
      <definedName name="abs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a  aaInformación GRUPO"/>
    </sheetNames>
    <definedNames>
      <definedName name="absc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DENTES DE 1995 - 1996"/>
      <sheetName val="#¡REF"/>
      <sheetName val="INDICMICROEMP"/>
      <sheetName val="\a  aaInformación GRUPO 4\A MIn"/>
      <sheetName val="Informacion"/>
      <sheetName val="ACTA DE MODIFICACION  (2)"/>
      <sheetName val="Hoja1"/>
      <sheetName val="AMC"/>
      <sheetName val="Basico"/>
      <sheetName val="Iva"/>
      <sheetName val="Total"/>
      <sheetName val="amc_acta"/>
      <sheetName val="amc_bas"/>
      <sheetName val="amc_iva"/>
      <sheetName val="amc_total"/>
      <sheetName val="amc_anticip"/>
      <sheetName val="CONT_ADI"/>
      <sheetName val="aCCIDENTES%20DE%201995%20-%2019"/>
      <sheetName val="Datos"/>
      <sheetName val="aCCIDENTES DE 1995 - 1996.xls"/>
      <sheetName val="items"/>
      <sheetName val="MATERIALES"/>
      <sheetName val="Datos Básicos"/>
      <sheetName val="SALARIOS"/>
      <sheetName val="SUB APU"/>
      <sheetName val="Informe"/>
      <sheetName val="Seguim-16"/>
      <sheetName val="INV"/>
      <sheetName val="AASHTO"/>
      <sheetName val="PESOS"/>
      <sheetName val="otros"/>
      <sheetName val="PRESUPUESTO"/>
      <sheetName val="Formulario N° 4"/>
      <sheetName val="EQUIPO"/>
      <sheetName val="Res-Accide-10"/>
      <sheetName val="[aCCIDENTES DE 1995 - 1996.xls]"/>
      <sheetName val="Base Muestras"/>
      <sheetName val="\Users\avargase\AppData\Local\M"/>
      <sheetName val="\\Escritorio\amv 2011\a  aaInfo"/>
      <sheetName val="\Mini HP Enero 2015\Proyectos i"/>
      <sheetName val="\C\Users\avargase\AppData\Local"/>
      <sheetName val="\Volumes\USB PIOLIN\Escritorio\"/>
      <sheetName val="01"/>
      <sheetName val="Ruta 01"/>
      <sheetName val="AFECTACION 01 "/>
      <sheetName val="EJECUCION C"/>
      <sheetName val="Inf Financiera 01"/>
      <sheetName val="02"/>
      <sheetName val="RUTA 02"/>
      <sheetName val="AFECTACION 02"/>
      <sheetName val="EJECUCION C. 02"/>
      <sheetName val="INF FINANCIERA 02"/>
      <sheetName val="03"/>
      <sheetName val="RUTA 03"/>
      <sheetName val="AFECTACION 03"/>
      <sheetName val="EJECUCION C. 03"/>
      <sheetName val="INF FINANCIERA 03"/>
      <sheetName val="04"/>
      <sheetName val="RUTA 04"/>
      <sheetName val="AFECTACION 04"/>
      <sheetName val="EJECUCION C. 04"/>
      <sheetName val="INF FINANCIERA 04"/>
      <sheetName val="05"/>
      <sheetName val="RUTA 05"/>
      <sheetName val="AFECTACION 05"/>
      <sheetName val="EJECUCION C. 05"/>
      <sheetName val="INF FINANCIERA 05"/>
      <sheetName val="06"/>
      <sheetName val="RUTA 06"/>
      <sheetName val="AFECTACION 06"/>
      <sheetName val="EJECUCION C. 06"/>
      <sheetName val="INF FINANCIERA 06"/>
      <sheetName val="07"/>
      <sheetName val="RUTA 07"/>
      <sheetName val="AFECTACION 07"/>
      <sheetName val="EJECUCION C. 07"/>
      <sheetName val="INF FINANCIERA 07"/>
      <sheetName val="08"/>
      <sheetName val="RUTA 08"/>
      <sheetName val="AFECTACION 08"/>
      <sheetName val="EJECUCION C. 08"/>
      <sheetName val="INF FINANCIERA 08"/>
      <sheetName val="09"/>
      <sheetName val="RUTA 09"/>
      <sheetName val="AFECTACION 09"/>
      <sheetName val="EJECUCION C. 09"/>
      <sheetName val="INF FINANCIERA 09"/>
      <sheetName val="10"/>
      <sheetName val="RUTA 10"/>
      <sheetName val="AFECTACION 10"/>
      <sheetName val="EJECUCION C. 10"/>
      <sheetName val="INF FINANCIERA 10"/>
      <sheetName val="11"/>
      <sheetName val="RUTA 11"/>
      <sheetName val="AFECTACION 11"/>
      <sheetName val="EJECUCION C. 11"/>
      <sheetName val="INF FINANCIERA 11"/>
      <sheetName val="MINFRA-MN-IN-15-FR-13"/>
    </sheetNames>
    <definedNames>
      <definedName name="abs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DENTES DE 1995 - 1996"/>
    </sheetNames>
    <definedNames>
      <definedName name="absc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U PART"/>
      <sheetName val="A. P. U."/>
      <sheetName val="Listado"/>
      <sheetName val="PPTOS"/>
      <sheetName val="Borrable"/>
      <sheetName val="Análisis de precios"/>
      <sheetName val="Analisis de Precios Unitarios A"/>
      <sheetName val="INDICMICROEMP"/>
      <sheetName val="Analisis%20de%20Precios%20Unita"/>
      <sheetName val="ESTADO RED"/>
      <sheetName val="CARRETERAS"/>
      <sheetName val="GENERALIDADES "/>
      <sheetName val="APU_PART1"/>
      <sheetName val="A__P__U_1"/>
      <sheetName val="Analisis_de_Precios_Unitarios_1"/>
      <sheetName val="APU_PART"/>
      <sheetName val="A__P__U_"/>
      <sheetName val="Analisis_de_Precios_Unitarios_A"/>
      <sheetName val="A_ P_ U_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 0"/>
      <sheetName val="PR 1"/>
      <sheetName val="PR 2"/>
      <sheetName val="PR 3"/>
      <sheetName val="PR 4"/>
      <sheetName val="PR 5"/>
      <sheetName val="PR 6"/>
      <sheetName val="PR 7"/>
      <sheetName val="PR 8"/>
      <sheetName val="PR 9"/>
      <sheetName val="PR 10"/>
      <sheetName val="PR 11"/>
      <sheetName val="PR 12"/>
      <sheetName val="PR 13"/>
      <sheetName val="PR 14"/>
      <sheetName val="PR 15"/>
      <sheetName val="PR 16"/>
      <sheetName val="PR 17"/>
      <sheetName val="PR18"/>
      <sheetName val="PR 19"/>
      <sheetName val="PR 20"/>
      <sheetName val="PR 21"/>
      <sheetName val="PR 22"/>
      <sheetName val="PR 23"/>
      <sheetName val="PR 24"/>
      <sheetName val="PR 25"/>
      <sheetName val="PR 26"/>
      <sheetName val="PR 27"/>
      <sheetName val="PR 28"/>
      <sheetName val="PR 29"/>
      <sheetName val="PR 30"/>
      <sheetName val="PR 31"/>
      <sheetName val="PR 32"/>
      <sheetName val="PR 33"/>
      <sheetName val="PR 34"/>
      <sheetName val="PR 35"/>
      <sheetName val="PR 36"/>
      <sheetName val="PR 37"/>
      <sheetName val="PR38"/>
      <sheetName val="PR 39"/>
      <sheetName val="PR 40"/>
      <sheetName val="PR 41"/>
      <sheetName val="PR 42"/>
      <sheetName val="PR 43"/>
      <sheetName val="PR 44"/>
      <sheetName val="PR 45"/>
      <sheetName val="PR 46"/>
      <sheetName val="PR 47"/>
      <sheetName val="PR 48"/>
      <sheetName val="PR 49"/>
      <sheetName val="Cuadro Estado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monte"/>
      <sheetName val="ESCARIFICACION"/>
      <sheetName val="ESTADO RED TEC"/>
      <sheetName val="PUNITARIOS PARA 241201 2S"/>
      <sheetName val="PR 1"/>
      <sheetName val="items"/>
      <sheetName val="Hoja1"/>
      <sheetName val="A-HOR"/>
      <sheetName val="INSUMOS"/>
      <sheetName val="BANCOS"/>
      <sheetName val="CARGOS"/>
      <sheetName val="EPS"/>
      <sheetName val="PENSIONES"/>
      <sheetName val="PREACTA 10"/>
      <sheetName val="DATOS"/>
      <sheetName val="PREACTA 9"/>
      <sheetName val="Res-Accide-10"/>
      <sheetName val="TARIF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975"/>
  <sheetViews>
    <sheetView showGridLines="0" workbookViewId="0">
      <pane ySplit="5" topLeftCell="A54" activePane="bottomLeft" state="frozen"/>
      <selection pane="bottomLeft" activeCell="B7" sqref="B7"/>
    </sheetView>
  </sheetViews>
  <sheetFormatPr baseColWidth="10" defaultColWidth="12.5703125" defaultRowHeight="15" customHeight="1"/>
  <cols>
    <col min="1" max="1" width="9" customWidth="1"/>
    <col min="2" max="2" width="80.85546875" customWidth="1"/>
    <col min="3" max="3" width="8.7109375" customWidth="1"/>
    <col min="4" max="4" width="14.140625" customWidth="1"/>
    <col min="5" max="5" width="15.140625" customWidth="1"/>
    <col min="6" max="6" width="19.28515625" customWidth="1"/>
    <col min="7" max="7" width="15.5703125" customWidth="1"/>
    <col min="8" max="8" width="17.140625" customWidth="1"/>
    <col min="9" max="9" width="25.140625" customWidth="1"/>
    <col min="10" max="26" width="11.42578125" customWidth="1"/>
  </cols>
  <sheetData>
    <row r="1" spans="1:26" ht="12.75" customHeight="1">
      <c r="A1" s="327" t="s">
        <v>0</v>
      </c>
      <c r="B1" s="328"/>
      <c r="C1" s="328"/>
      <c r="D1" s="328"/>
      <c r="E1" s="328"/>
      <c r="F1" s="329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0.5" customHeight="1">
      <c r="A3" s="330" t="s">
        <v>1</v>
      </c>
      <c r="B3" s="328"/>
      <c r="C3" s="328"/>
      <c r="D3" s="328"/>
      <c r="E3" s="328"/>
      <c r="F3" s="32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331" t="s">
        <v>2</v>
      </c>
      <c r="B4" s="332"/>
      <c r="C4" s="332"/>
      <c r="D4" s="332"/>
      <c r="E4" s="332"/>
      <c r="F4" s="333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7" customHeight="1">
      <c r="A5" s="2" t="s">
        <v>3</v>
      </c>
      <c r="B5" s="3" t="s">
        <v>4</v>
      </c>
      <c r="C5" s="3" t="s">
        <v>5</v>
      </c>
      <c r="D5" s="4" t="s">
        <v>6</v>
      </c>
      <c r="E5" s="5" t="s">
        <v>7</v>
      </c>
      <c r="F5" s="3" t="s">
        <v>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>
      <c r="A6" s="334" t="s">
        <v>9</v>
      </c>
      <c r="B6" s="335"/>
      <c r="C6" s="336"/>
      <c r="D6" s="337"/>
      <c r="E6" s="337"/>
      <c r="F6" s="33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>
      <c r="A7" s="3">
        <v>1.1000000000000001</v>
      </c>
      <c r="B7" s="6" t="s">
        <v>10</v>
      </c>
      <c r="C7" s="7" t="s">
        <v>11</v>
      </c>
      <c r="D7" s="8">
        <v>20</v>
      </c>
      <c r="E7" s="9">
        <f>+'1,1'!$H$36</f>
        <v>164612.19771625</v>
      </c>
      <c r="F7" s="9">
        <f t="shared" ref="F7:F9" si="0">D7*E7</f>
        <v>3292243.9543249998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>
      <c r="A8" s="2">
        <v>1.2</v>
      </c>
      <c r="B8" s="6" t="s">
        <v>12</v>
      </c>
      <c r="C8" s="7" t="s">
        <v>13</v>
      </c>
      <c r="D8" s="8">
        <v>50</v>
      </c>
      <c r="E8" s="9">
        <f>+'1,2'!$H$36</f>
        <v>22469.326682054998</v>
      </c>
      <c r="F8" s="9">
        <f t="shared" si="0"/>
        <v>1123466.3341027498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75" customHeight="1">
      <c r="A9" s="2">
        <v>1.3</v>
      </c>
      <c r="B9" s="6" t="s">
        <v>14</v>
      </c>
      <c r="C9" s="7" t="s">
        <v>13</v>
      </c>
      <c r="D9" s="8">
        <f>13370-542</f>
        <v>12828</v>
      </c>
      <c r="E9" s="9">
        <f>+'1,3'!$H$36</f>
        <v>17879.493485700001</v>
      </c>
      <c r="F9" s="9">
        <f t="shared" si="0"/>
        <v>229358142.43455961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" customHeight="1">
      <c r="A10" s="339" t="s">
        <v>15</v>
      </c>
      <c r="B10" s="335"/>
      <c r="C10" s="336"/>
      <c r="D10" s="337"/>
      <c r="E10" s="337"/>
      <c r="F10" s="33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2">
        <v>2.1</v>
      </c>
      <c r="B11" s="10" t="s">
        <v>16</v>
      </c>
      <c r="C11" s="7" t="s">
        <v>13</v>
      </c>
      <c r="D11" s="8">
        <f>5.48+25+23.9+21.11+47.59+34.83</f>
        <v>157.91</v>
      </c>
      <c r="E11" s="9">
        <f>+'2,1'!$H$36</f>
        <v>16991.757666301502</v>
      </c>
      <c r="F11" s="9">
        <f t="shared" ref="F11:F14" si="1">D11*E11</f>
        <v>2683168.4530856702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2" customHeight="1">
      <c r="A12" s="2">
        <v>2.2000000000000002</v>
      </c>
      <c r="B12" s="6" t="s">
        <v>17</v>
      </c>
      <c r="C12" s="7" t="s">
        <v>11</v>
      </c>
      <c r="D12" s="8">
        <v>250</v>
      </c>
      <c r="E12" s="9">
        <f>+'2,2'!$H$36</f>
        <v>16618.738173000002</v>
      </c>
      <c r="F12" s="9">
        <f t="shared" si="1"/>
        <v>4154684.5432500006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5" customHeight="1">
      <c r="A13" s="2">
        <v>2.2999999999999998</v>
      </c>
      <c r="B13" s="11" t="s">
        <v>18</v>
      </c>
      <c r="C13" s="7" t="s">
        <v>13</v>
      </c>
      <c r="D13" s="8">
        <v>2411.1</v>
      </c>
      <c r="E13" s="9">
        <f>+'2,3'!$H$36</f>
        <v>17018.738173000002</v>
      </c>
      <c r="F13" s="9">
        <f t="shared" si="1"/>
        <v>41033879.608920299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8.5" customHeight="1">
      <c r="A14" s="2">
        <v>2.4</v>
      </c>
      <c r="B14" s="11" t="s">
        <v>19</v>
      </c>
      <c r="C14" s="7" t="s">
        <v>13</v>
      </c>
      <c r="D14" s="8">
        <v>469.14</v>
      </c>
      <c r="E14" s="9">
        <f>+'2,4'!$H$36</f>
        <v>42300.233895500001</v>
      </c>
      <c r="F14" s="9">
        <f t="shared" si="1"/>
        <v>19844731.729734872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339" t="s">
        <v>20</v>
      </c>
      <c r="B15" s="335"/>
      <c r="C15" s="336"/>
      <c r="D15" s="337"/>
      <c r="E15" s="337"/>
      <c r="F15" s="33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2">
        <v>3.1</v>
      </c>
      <c r="B16" s="10" t="s">
        <v>21</v>
      </c>
      <c r="C16" s="7" t="s">
        <v>13</v>
      </c>
      <c r="D16" s="12">
        <v>10384.719999999999</v>
      </c>
      <c r="E16" s="9">
        <f>+'3,1'!$H$36</f>
        <v>13889.771149980003</v>
      </c>
      <c r="F16" s="9">
        <f>E16*D16</f>
        <v>144241384.25662032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" customHeight="1">
      <c r="A17" s="339" t="s">
        <v>22</v>
      </c>
      <c r="B17" s="335"/>
      <c r="C17" s="336"/>
      <c r="D17" s="337"/>
      <c r="E17" s="337"/>
      <c r="F17" s="33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2">
        <v>4.0999999999999996</v>
      </c>
      <c r="B18" s="10" t="s">
        <v>23</v>
      </c>
      <c r="C18" s="13" t="s">
        <v>13</v>
      </c>
      <c r="D18" s="8">
        <v>230</v>
      </c>
      <c r="E18" s="9">
        <f>+'4,1'!$H$35</f>
        <v>8279.9192315</v>
      </c>
      <c r="F18" s="9">
        <f>D18*E18</f>
        <v>1904381.423245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" customHeight="1">
      <c r="A19" s="339" t="s">
        <v>24</v>
      </c>
      <c r="B19" s="335"/>
      <c r="C19" s="336"/>
      <c r="D19" s="337"/>
      <c r="E19" s="337"/>
      <c r="F19" s="338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3">
        <v>5.0999999999999996</v>
      </c>
      <c r="B20" s="6" t="s">
        <v>25</v>
      </c>
      <c r="C20" s="14" t="s">
        <v>13</v>
      </c>
      <c r="D20" s="14">
        <v>6846.65</v>
      </c>
      <c r="E20" s="15">
        <f>+'5,1'!$H$40</f>
        <v>40380.404009685502</v>
      </c>
      <c r="F20" s="9">
        <f>E20*D20</f>
        <v>276470493.11291325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" customHeight="1">
      <c r="A21" s="339" t="s">
        <v>26</v>
      </c>
      <c r="B21" s="335"/>
      <c r="C21" s="336"/>
      <c r="D21" s="337"/>
      <c r="E21" s="337"/>
      <c r="F21" s="338"/>
      <c r="G21" s="1"/>
      <c r="H21" s="1"/>
      <c r="I21" s="1"/>
      <c r="J21" s="1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1.5" customHeight="1">
      <c r="A22" s="2">
        <v>6.1</v>
      </c>
      <c r="B22" s="11" t="s">
        <v>27</v>
      </c>
      <c r="C22" s="7" t="s">
        <v>13</v>
      </c>
      <c r="D22" s="8">
        <f>4156.6+4156.6</f>
        <v>8313.2000000000007</v>
      </c>
      <c r="E22" s="9">
        <f>+'6,1'!$H$36</f>
        <v>29139.654062250003</v>
      </c>
      <c r="F22" s="9">
        <f>E22*D22</f>
        <v>242243772.15029675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340" t="s">
        <v>28</v>
      </c>
      <c r="B23" s="335"/>
      <c r="C23" s="17"/>
      <c r="D23" s="18"/>
      <c r="E23" s="19"/>
      <c r="F23" s="20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3">
        <v>7.1</v>
      </c>
      <c r="B24" s="10" t="s">
        <v>29</v>
      </c>
      <c r="C24" s="21" t="s">
        <v>13</v>
      </c>
      <c r="D24" s="22">
        <v>355</v>
      </c>
      <c r="E24" s="9">
        <f>+'7,1'!$H$36</f>
        <v>18256.397716250001</v>
      </c>
      <c r="F24" s="9">
        <f t="shared" ref="F24:F25" si="2">D24*E24</f>
        <v>6481021.1892687501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23">
        <v>7.2</v>
      </c>
      <c r="B25" s="24" t="s">
        <v>30</v>
      </c>
      <c r="C25" s="14" t="s">
        <v>11</v>
      </c>
      <c r="D25" s="25">
        <v>350</v>
      </c>
      <c r="E25" s="26">
        <f>+'7,2'!$H$36</f>
        <v>14790.367716250001</v>
      </c>
      <c r="F25" s="9">
        <f t="shared" si="2"/>
        <v>5176628.7006875006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" customHeight="1">
      <c r="A26" s="340" t="s">
        <v>31</v>
      </c>
      <c r="B26" s="335"/>
      <c r="C26" s="336"/>
      <c r="D26" s="337"/>
      <c r="E26" s="337"/>
      <c r="F26" s="338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27">
        <v>8.1</v>
      </c>
      <c r="B27" s="6" t="s">
        <v>32</v>
      </c>
      <c r="C27" s="14" t="s">
        <v>5</v>
      </c>
      <c r="D27" s="22">
        <v>5</v>
      </c>
      <c r="E27" s="28">
        <f>+'8,1'!$H$36</f>
        <v>252536.869714</v>
      </c>
      <c r="F27" s="28">
        <f t="shared" ref="F27:F33" si="3">D27*E27</f>
        <v>1262684.3485699999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27">
        <v>8.1999999999999993</v>
      </c>
      <c r="B28" s="6" t="s">
        <v>33</v>
      </c>
      <c r="C28" s="14" t="s">
        <v>13</v>
      </c>
      <c r="D28" s="29">
        <v>332.09300000000002</v>
      </c>
      <c r="E28" s="28">
        <f>+'8,2'!$H$36</f>
        <v>35249.147501425003</v>
      </c>
      <c r="F28" s="28">
        <f t="shared" si="3"/>
        <v>11705995.141190734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27">
        <v>8.3000000000000007</v>
      </c>
      <c r="B29" s="11" t="s">
        <v>34</v>
      </c>
      <c r="C29" s="14" t="s">
        <v>13</v>
      </c>
      <c r="D29" s="30">
        <v>332.1</v>
      </c>
      <c r="E29" s="28">
        <f>+'8,3'!$H$36</f>
        <v>360525.59742850001</v>
      </c>
      <c r="F29" s="28">
        <f t="shared" si="3"/>
        <v>119730550.90600486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27">
        <v>8.4</v>
      </c>
      <c r="B30" s="11" t="s">
        <v>35</v>
      </c>
      <c r="C30" s="7" t="s">
        <v>5</v>
      </c>
      <c r="D30" s="8">
        <v>100</v>
      </c>
      <c r="E30" s="28">
        <f>+'8,4'!$H$36</f>
        <v>21312.144060350001</v>
      </c>
      <c r="F30" s="28">
        <f t="shared" si="3"/>
        <v>2131214.406035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27">
        <v>8.5</v>
      </c>
      <c r="B31" s="11" t="s">
        <v>36</v>
      </c>
      <c r="C31" s="7" t="s">
        <v>5</v>
      </c>
      <c r="D31" s="8">
        <v>50</v>
      </c>
      <c r="E31" s="28">
        <f>+'8,5'!$H$36</f>
        <v>4545.0929654314996</v>
      </c>
      <c r="F31" s="28">
        <f t="shared" si="3"/>
        <v>227254.64827157499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8.5" customHeight="1">
      <c r="A32" s="27">
        <v>8.6</v>
      </c>
      <c r="B32" s="11" t="s">
        <v>37</v>
      </c>
      <c r="C32" s="7" t="s">
        <v>11</v>
      </c>
      <c r="D32" s="8">
        <v>48</v>
      </c>
      <c r="E32" s="28">
        <f>+'8,6'!$H$37</f>
        <v>41472.802182840001</v>
      </c>
      <c r="F32" s="28">
        <f t="shared" si="3"/>
        <v>1990694.50477632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8.5" customHeight="1">
      <c r="A33" s="31">
        <v>8.6999999999999993</v>
      </c>
      <c r="B33" s="11" t="s">
        <v>38</v>
      </c>
      <c r="C33" s="7" t="s">
        <v>13</v>
      </c>
      <c r="D33" s="32">
        <f>332.1*2</f>
        <v>664.2</v>
      </c>
      <c r="E33" s="33">
        <f>+'8,7'!$H$36</f>
        <v>12463.49771625</v>
      </c>
      <c r="F33" s="28">
        <f t="shared" si="3"/>
        <v>8278255.1831332501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" customHeight="1">
      <c r="A34" s="339" t="s">
        <v>39</v>
      </c>
      <c r="B34" s="335"/>
      <c r="C34" s="336"/>
      <c r="D34" s="337"/>
      <c r="E34" s="337"/>
      <c r="F34" s="33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" customHeight="1">
      <c r="A35" s="3">
        <v>9.1</v>
      </c>
      <c r="B35" s="6" t="s">
        <v>40</v>
      </c>
      <c r="C35" s="7" t="s">
        <v>41</v>
      </c>
      <c r="D35" s="8">
        <v>24</v>
      </c>
      <c r="E35" s="9">
        <f>+'9,1'!$H$36</f>
        <v>28564.799770501617</v>
      </c>
      <c r="F35" s="9">
        <f t="shared" ref="F35:F39" si="4">E35*D35</f>
        <v>685555.19449203881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3">
        <v>9.1999999999999993</v>
      </c>
      <c r="B36" s="6" t="s">
        <v>42</v>
      </c>
      <c r="C36" s="7" t="s">
        <v>5</v>
      </c>
      <c r="D36" s="8">
        <v>236</v>
      </c>
      <c r="E36" s="9">
        <f>+'9,2'!$H$36</f>
        <v>42946.652692000003</v>
      </c>
      <c r="F36" s="9">
        <f t="shared" si="4"/>
        <v>10135410.035312001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3">
        <v>9.3000000000000007</v>
      </c>
      <c r="B37" s="6" t="s">
        <v>43</v>
      </c>
      <c r="C37" s="7" t="s">
        <v>44</v>
      </c>
      <c r="D37" s="8">
        <v>8</v>
      </c>
      <c r="E37" s="9">
        <f>+'9,3'!$H$36</f>
        <v>165999.66250237499</v>
      </c>
      <c r="F37" s="9">
        <f t="shared" si="4"/>
        <v>1327997.300019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8.25">
      <c r="A38" s="3">
        <v>9.4</v>
      </c>
      <c r="B38" s="11" t="s">
        <v>45</v>
      </c>
      <c r="C38" s="7" t="s">
        <v>5</v>
      </c>
      <c r="D38" s="8">
        <v>76</v>
      </c>
      <c r="E38" s="9">
        <f>+'9,4'!$H$36</f>
        <v>407023.98858125001</v>
      </c>
      <c r="F38" s="9">
        <f t="shared" si="4"/>
        <v>30933823.132175002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5.5">
      <c r="A39" s="23">
        <v>9.5</v>
      </c>
      <c r="B39" s="11" t="s">
        <v>46</v>
      </c>
      <c r="C39" s="7" t="s">
        <v>5</v>
      </c>
      <c r="D39" s="32">
        <v>104</v>
      </c>
      <c r="E39" s="26">
        <f>+'9,5'!$H$36</f>
        <v>64696.393148749994</v>
      </c>
      <c r="F39" s="9">
        <f t="shared" si="4"/>
        <v>6728424.8874699995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" customHeight="1">
      <c r="A40" s="339" t="s">
        <v>47</v>
      </c>
      <c r="B40" s="335"/>
      <c r="C40" s="336"/>
      <c r="D40" s="337"/>
      <c r="E40" s="337"/>
      <c r="F40" s="33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" hidden="1" customHeight="1">
      <c r="A41" s="3">
        <v>10.1</v>
      </c>
      <c r="B41" s="34" t="s">
        <v>48</v>
      </c>
      <c r="C41" s="3" t="s">
        <v>49</v>
      </c>
      <c r="D41" s="14"/>
      <c r="E41" s="15"/>
      <c r="F41" s="15">
        <f t="shared" ref="F41:F43" si="5">E41*D41</f>
        <v>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" customHeight="1">
      <c r="A42" s="35">
        <v>10.199999999999999</v>
      </c>
      <c r="B42" s="36" t="s">
        <v>50</v>
      </c>
      <c r="C42" s="37" t="s">
        <v>5</v>
      </c>
      <c r="D42" s="8">
        <v>1</v>
      </c>
      <c r="E42" s="9">
        <v>250000</v>
      </c>
      <c r="F42" s="15">
        <f t="shared" si="5"/>
        <v>250000</v>
      </c>
      <c r="G42" s="1"/>
      <c r="H42" s="1"/>
      <c r="I42" s="3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35">
        <v>10.3</v>
      </c>
      <c r="B43" s="10" t="s">
        <v>51</v>
      </c>
      <c r="C43" s="37" t="s">
        <v>5</v>
      </c>
      <c r="D43" s="8">
        <v>1</v>
      </c>
      <c r="E43" s="9">
        <v>350000</v>
      </c>
      <c r="F43" s="15">
        <f t="shared" si="5"/>
        <v>350000</v>
      </c>
      <c r="G43" s="1"/>
      <c r="H43" s="1"/>
      <c r="I43" s="3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" customHeight="1">
      <c r="A44" s="339" t="s">
        <v>52</v>
      </c>
      <c r="B44" s="335"/>
      <c r="C44" s="336"/>
      <c r="D44" s="337"/>
      <c r="E44" s="337"/>
      <c r="F44" s="338"/>
      <c r="G44" s="1"/>
      <c r="H44" s="1"/>
      <c r="I44" s="3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" customHeight="1">
      <c r="A45" s="39">
        <v>11.1</v>
      </c>
      <c r="B45" s="10" t="s">
        <v>53</v>
      </c>
      <c r="C45" s="7" t="s">
        <v>5</v>
      </c>
      <c r="D45" s="12">
        <v>1</v>
      </c>
      <c r="E45" s="40">
        <v>350000</v>
      </c>
      <c r="F45" s="40">
        <f>E45*D45</f>
        <v>350000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" customHeight="1">
      <c r="A46" s="339" t="s">
        <v>54</v>
      </c>
      <c r="B46" s="335"/>
      <c r="C46" s="336"/>
      <c r="D46" s="337"/>
      <c r="E46" s="337"/>
      <c r="F46" s="338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" customHeight="1">
      <c r="A47" s="23">
        <v>12.1</v>
      </c>
      <c r="B47" s="11" t="s">
        <v>55</v>
      </c>
      <c r="C47" s="13" t="s">
        <v>5</v>
      </c>
      <c r="D47" s="41">
        <v>448</v>
      </c>
      <c r="E47" s="40">
        <v>10000</v>
      </c>
      <c r="F47" s="42">
        <f>D47*E47</f>
        <v>4480000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14.75">
      <c r="A48" s="3">
        <v>12.2</v>
      </c>
      <c r="B48" s="6" t="s">
        <v>56</v>
      </c>
      <c r="C48" s="13" t="s">
        <v>5</v>
      </c>
      <c r="D48" s="43">
        <v>448</v>
      </c>
      <c r="E48" s="44">
        <v>170660</v>
      </c>
      <c r="F48" s="45">
        <f>E48*D48</f>
        <v>76455680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" customHeight="1">
      <c r="A49" s="340" t="s">
        <v>57</v>
      </c>
      <c r="B49" s="335"/>
      <c r="C49" s="336"/>
      <c r="D49" s="337"/>
      <c r="E49" s="337"/>
      <c r="F49" s="338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" customHeight="1">
      <c r="A50" s="2">
        <v>13.1</v>
      </c>
      <c r="B50" s="6" t="s">
        <v>58</v>
      </c>
      <c r="C50" s="13" t="s">
        <v>5</v>
      </c>
      <c r="D50" s="43">
        <v>1</v>
      </c>
      <c r="E50" s="46">
        <v>210000</v>
      </c>
      <c r="F50" s="45">
        <f t="shared" ref="F50:F52" si="6">E50*D50</f>
        <v>210000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6.5" customHeight="1">
      <c r="A51" s="2">
        <v>13.2</v>
      </c>
      <c r="B51" s="6" t="s">
        <v>59</v>
      </c>
      <c r="C51" s="13" t="s">
        <v>5</v>
      </c>
      <c r="D51" s="43">
        <v>45</v>
      </c>
      <c r="E51" s="9">
        <v>120000</v>
      </c>
      <c r="F51" s="45">
        <f t="shared" si="6"/>
        <v>5400000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>
      <c r="A52" s="2">
        <v>13.3</v>
      </c>
      <c r="B52" s="6" t="s">
        <v>60</v>
      </c>
      <c r="C52" s="13" t="s">
        <v>5</v>
      </c>
      <c r="D52" s="43">
        <v>4</v>
      </c>
      <c r="E52" s="9">
        <v>210000</v>
      </c>
      <c r="F52" s="45">
        <f t="shared" si="6"/>
        <v>840000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" customHeight="1">
      <c r="A53" s="340" t="s">
        <v>61</v>
      </c>
      <c r="B53" s="335"/>
      <c r="C53" s="346"/>
      <c r="D53" s="337"/>
      <c r="E53" s="337"/>
      <c r="F53" s="338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90" customHeight="1">
      <c r="A54" s="47">
        <v>14.1</v>
      </c>
      <c r="B54" s="48" t="s">
        <v>62</v>
      </c>
      <c r="C54" s="49" t="s">
        <v>41</v>
      </c>
      <c r="D54" s="50">
        <v>313</v>
      </c>
      <c r="E54" s="51">
        <f>'15,2'!H36</f>
        <v>303261.19105502847</v>
      </c>
      <c r="F54" s="52">
        <f>D54*E54</f>
        <v>94920752.800223917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" customHeight="1">
      <c r="A55" s="53"/>
      <c r="B55" s="347" t="s">
        <v>63</v>
      </c>
      <c r="C55" s="348"/>
      <c r="D55" s="348"/>
      <c r="E55" s="349"/>
      <c r="F55" s="54">
        <f>SUM(F7:F54)</f>
        <v>1356402290.3786833</v>
      </c>
      <c r="G55" s="55"/>
      <c r="H55" s="56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" customHeight="1">
      <c r="A56" s="57"/>
      <c r="B56" s="343" t="s">
        <v>64</v>
      </c>
      <c r="C56" s="344"/>
      <c r="D56" s="344"/>
      <c r="E56" s="350"/>
      <c r="F56" s="54">
        <f>+F55*0.15</f>
        <v>203460343.55680248</v>
      </c>
      <c r="G56" s="55"/>
      <c r="H56" s="56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" customHeight="1">
      <c r="A57" s="58"/>
      <c r="B57" s="343" t="s">
        <v>65</v>
      </c>
      <c r="C57" s="344"/>
      <c r="D57" s="344"/>
      <c r="E57" s="350"/>
      <c r="F57" s="54">
        <f>+F55*0.05</f>
        <v>67820114.518934175</v>
      </c>
      <c r="G57" s="5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" customHeight="1">
      <c r="A58" s="58"/>
      <c r="B58" s="343" t="s">
        <v>66</v>
      </c>
      <c r="C58" s="344"/>
      <c r="D58" s="344"/>
      <c r="E58" s="350"/>
      <c r="F58" s="54">
        <f>SUM(F55:F57)</f>
        <v>1627682748.4544201</v>
      </c>
      <c r="G58" s="59"/>
      <c r="H58" s="60"/>
      <c r="I58" s="5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61"/>
      <c r="B59" s="62"/>
      <c r="C59" s="63"/>
      <c r="D59" s="63"/>
      <c r="E59" s="64"/>
      <c r="F59" s="65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66"/>
      <c r="B60" s="67"/>
      <c r="C60" s="68"/>
      <c r="D60" s="69"/>
      <c r="E60" s="70"/>
      <c r="F60" s="7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351" t="s">
        <v>67</v>
      </c>
      <c r="B61" s="348"/>
      <c r="C61" s="72"/>
      <c r="D61" s="73"/>
      <c r="E61" s="74"/>
      <c r="F61" s="7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76"/>
      <c r="B62" s="77"/>
      <c r="C62" s="77"/>
      <c r="D62" s="78"/>
      <c r="E62" s="79"/>
      <c r="F62" s="80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76"/>
      <c r="B63" s="77"/>
      <c r="C63" s="77"/>
      <c r="D63" s="78"/>
      <c r="E63" s="79"/>
      <c r="F63" s="80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341" t="s">
        <v>68</v>
      </c>
      <c r="B64" s="342"/>
      <c r="C64" s="68"/>
      <c r="D64" s="69"/>
      <c r="E64" s="81"/>
      <c r="F64" s="7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82"/>
      <c r="B65" s="77"/>
      <c r="C65" s="77"/>
      <c r="D65" s="78"/>
      <c r="E65" s="79"/>
      <c r="F65" s="77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83"/>
      <c r="B66" s="1"/>
      <c r="C66" s="1"/>
      <c r="D66" s="84"/>
      <c r="E66" s="8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83"/>
      <c r="B67" s="1"/>
      <c r="C67" s="1"/>
      <c r="D67" s="84"/>
      <c r="E67" s="8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" customHeight="1">
      <c r="A68" s="57"/>
      <c r="B68" s="343"/>
      <c r="C68" s="344"/>
      <c r="D68" s="344"/>
      <c r="E68" s="344"/>
      <c r="F68" s="86"/>
      <c r="G68" s="55"/>
      <c r="H68" s="56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" customHeight="1">
      <c r="A69" s="57"/>
      <c r="B69" s="343"/>
      <c r="C69" s="344"/>
      <c r="D69" s="344"/>
      <c r="E69" s="344"/>
      <c r="F69" s="86"/>
      <c r="G69" s="55"/>
      <c r="H69" s="56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" customHeight="1">
      <c r="A70" s="57"/>
      <c r="B70" s="343"/>
      <c r="C70" s="344"/>
      <c r="D70" s="344"/>
      <c r="E70" s="344"/>
      <c r="F70" s="86"/>
      <c r="G70" s="59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" customHeight="1">
      <c r="A71" s="57"/>
      <c r="B71" s="343"/>
      <c r="C71" s="344"/>
      <c r="D71" s="344"/>
      <c r="E71" s="344"/>
      <c r="F71" s="86"/>
      <c r="G71" s="59"/>
      <c r="H71" s="60"/>
      <c r="I71" s="5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87"/>
      <c r="B72" s="62"/>
      <c r="C72" s="63"/>
      <c r="D72" s="63"/>
      <c r="E72" s="88"/>
      <c r="F72" s="8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90"/>
      <c r="B73" s="91"/>
      <c r="C73" s="77"/>
      <c r="D73" s="78"/>
      <c r="E73" s="79"/>
      <c r="F73" s="77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345"/>
      <c r="B74" s="344"/>
      <c r="C74" s="77"/>
      <c r="D74" s="78"/>
      <c r="E74" s="79"/>
      <c r="F74" s="77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82"/>
      <c r="B75" s="77"/>
      <c r="C75" s="77"/>
      <c r="D75" s="78"/>
      <c r="E75" s="79"/>
      <c r="F75" s="77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82"/>
      <c r="B76" s="77"/>
      <c r="C76" s="77"/>
      <c r="D76" s="78"/>
      <c r="E76" s="79"/>
      <c r="F76" s="77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345"/>
      <c r="B77" s="344"/>
      <c r="C77" s="77"/>
      <c r="D77" s="78"/>
      <c r="E77" s="79"/>
      <c r="F77" s="77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82"/>
      <c r="B78" s="77"/>
      <c r="C78" s="77"/>
      <c r="D78" s="78"/>
      <c r="E78" s="79"/>
      <c r="F78" s="77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83"/>
      <c r="B79" s="1"/>
      <c r="C79" s="1"/>
      <c r="D79" s="84"/>
      <c r="E79" s="8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83"/>
      <c r="B80" s="1"/>
      <c r="C80" s="1"/>
      <c r="D80" s="84"/>
      <c r="E80" s="8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83"/>
      <c r="B81" s="1"/>
      <c r="C81" s="1"/>
      <c r="D81" s="84"/>
      <c r="E81" s="8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83"/>
      <c r="B82" s="1"/>
      <c r="C82" s="1"/>
      <c r="D82" s="84"/>
      <c r="E82" s="8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83"/>
      <c r="B83" s="1"/>
      <c r="C83" s="1"/>
      <c r="D83" s="84"/>
      <c r="E83" s="8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83"/>
      <c r="B84" s="1"/>
      <c r="C84" s="1"/>
      <c r="D84" s="84"/>
      <c r="E84" s="8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83"/>
      <c r="B85" s="1"/>
      <c r="C85" s="1"/>
      <c r="D85" s="84"/>
      <c r="E85" s="8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83"/>
      <c r="B86" s="1"/>
      <c r="C86" s="1"/>
      <c r="D86" s="84"/>
      <c r="E86" s="8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83"/>
      <c r="B87" s="1"/>
      <c r="C87" s="1"/>
      <c r="D87" s="84"/>
      <c r="E87" s="8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83"/>
      <c r="B88" s="1"/>
      <c r="C88" s="1"/>
      <c r="D88" s="84"/>
      <c r="E88" s="8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83"/>
      <c r="B89" s="1"/>
      <c r="C89" s="1"/>
      <c r="D89" s="84"/>
      <c r="E89" s="8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83"/>
      <c r="B90" s="1"/>
      <c r="C90" s="1"/>
      <c r="D90" s="84"/>
      <c r="E90" s="8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83"/>
      <c r="B91" s="1"/>
      <c r="C91" s="1"/>
      <c r="D91" s="84"/>
      <c r="E91" s="8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83"/>
      <c r="B92" s="1"/>
      <c r="C92" s="1"/>
      <c r="D92" s="84"/>
      <c r="E92" s="8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83"/>
      <c r="B93" s="1"/>
      <c r="C93" s="1"/>
      <c r="D93" s="84"/>
      <c r="E93" s="8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83"/>
      <c r="B94" s="1"/>
      <c r="C94" s="1"/>
      <c r="D94" s="84"/>
      <c r="E94" s="8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83"/>
      <c r="B95" s="1"/>
      <c r="C95" s="1"/>
      <c r="D95" s="84"/>
      <c r="E95" s="8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83"/>
      <c r="B96" s="1"/>
      <c r="C96" s="1"/>
      <c r="D96" s="84"/>
      <c r="E96" s="8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83"/>
      <c r="B97" s="1"/>
      <c r="C97" s="1"/>
      <c r="D97" s="84"/>
      <c r="E97" s="85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83"/>
      <c r="B98" s="1"/>
      <c r="C98" s="1"/>
      <c r="D98" s="84"/>
      <c r="E98" s="8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83"/>
      <c r="B99" s="1"/>
      <c r="C99" s="1"/>
      <c r="D99" s="84"/>
      <c r="E99" s="8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83"/>
      <c r="B100" s="1"/>
      <c r="C100" s="1"/>
      <c r="D100" s="84"/>
      <c r="E100" s="8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83"/>
      <c r="B101" s="1"/>
      <c r="C101" s="1"/>
      <c r="D101" s="84"/>
      <c r="E101" s="8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83"/>
      <c r="B102" s="1"/>
      <c r="C102" s="1"/>
      <c r="D102" s="84"/>
      <c r="E102" s="8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83"/>
      <c r="B103" s="1"/>
      <c r="C103" s="1"/>
      <c r="D103" s="84"/>
      <c r="E103" s="8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83"/>
      <c r="B104" s="1"/>
      <c r="C104" s="1"/>
      <c r="D104" s="84"/>
      <c r="E104" s="8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83"/>
      <c r="B105" s="1"/>
      <c r="C105" s="1"/>
      <c r="D105" s="84"/>
      <c r="E105" s="8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83"/>
      <c r="B106" s="1"/>
      <c r="C106" s="1"/>
      <c r="D106" s="84"/>
      <c r="E106" s="8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83"/>
      <c r="B107" s="1"/>
      <c r="C107" s="1"/>
      <c r="D107" s="84"/>
      <c r="E107" s="8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83"/>
      <c r="B108" s="1"/>
      <c r="C108" s="1"/>
      <c r="D108" s="84"/>
      <c r="E108" s="8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83"/>
      <c r="B109" s="1"/>
      <c r="C109" s="1"/>
      <c r="D109" s="84"/>
      <c r="E109" s="8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83"/>
      <c r="B110" s="1"/>
      <c r="C110" s="1"/>
      <c r="D110" s="84"/>
      <c r="E110" s="8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83"/>
      <c r="B111" s="1"/>
      <c r="C111" s="1"/>
      <c r="D111" s="84"/>
      <c r="E111" s="8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83"/>
      <c r="B112" s="1"/>
      <c r="C112" s="1"/>
      <c r="D112" s="84"/>
      <c r="E112" s="8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83"/>
      <c r="B113" s="1"/>
      <c r="C113" s="1"/>
      <c r="D113" s="84"/>
      <c r="E113" s="8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83"/>
      <c r="B114" s="1"/>
      <c r="C114" s="1"/>
      <c r="D114" s="84"/>
      <c r="E114" s="8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83"/>
      <c r="B115" s="1"/>
      <c r="C115" s="1"/>
      <c r="D115" s="84"/>
      <c r="E115" s="8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83"/>
      <c r="B116" s="1"/>
      <c r="C116" s="1"/>
      <c r="D116" s="84"/>
      <c r="E116" s="8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83"/>
      <c r="B117" s="1"/>
      <c r="C117" s="1"/>
      <c r="D117" s="84"/>
      <c r="E117" s="8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83"/>
      <c r="B118" s="1"/>
      <c r="C118" s="1"/>
      <c r="D118" s="84"/>
      <c r="E118" s="8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83"/>
      <c r="B119" s="1"/>
      <c r="C119" s="1"/>
      <c r="D119" s="84"/>
      <c r="E119" s="8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83"/>
      <c r="B120" s="1"/>
      <c r="C120" s="1"/>
      <c r="D120" s="84"/>
      <c r="E120" s="8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83"/>
      <c r="B121" s="1"/>
      <c r="C121" s="1"/>
      <c r="D121" s="84"/>
      <c r="E121" s="8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83"/>
      <c r="B122" s="1"/>
      <c r="C122" s="1"/>
      <c r="D122" s="84"/>
      <c r="E122" s="8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83"/>
      <c r="B123" s="1"/>
      <c r="C123" s="1"/>
      <c r="D123" s="84"/>
      <c r="E123" s="8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83"/>
      <c r="B124" s="1"/>
      <c r="C124" s="1"/>
      <c r="D124" s="84"/>
      <c r="E124" s="8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83"/>
      <c r="B125" s="1"/>
      <c r="C125" s="1"/>
      <c r="D125" s="84"/>
      <c r="E125" s="8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83"/>
      <c r="B126" s="1"/>
      <c r="C126" s="1"/>
      <c r="D126" s="84"/>
      <c r="E126" s="8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83"/>
      <c r="B127" s="1"/>
      <c r="C127" s="1"/>
      <c r="D127" s="84"/>
      <c r="E127" s="8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83"/>
      <c r="B128" s="1"/>
      <c r="C128" s="1"/>
      <c r="D128" s="84"/>
      <c r="E128" s="8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83"/>
      <c r="B129" s="1"/>
      <c r="C129" s="1"/>
      <c r="D129" s="84"/>
      <c r="E129" s="8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83"/>
      <c r="B130" s="1"/>
      <c r="C130" s="1"/>
      <c r="D130" s="84"/>
      <c r="E130" s="8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83"/>
      <c r="B131" s="1"/>
      <c r="C131" s="1"/>
      <c r="D131" s="84"/>
      <c r="E131" s="8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83"/>
      <c r="B132" s="1"/>
      <c r="C132" s="1"/>
      <c r="D132" s="84"/>
      <c r="E132" s="8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83"/>
      <c r="B133" s="1"/>
      <c r="C133" s="1"/>
      <c r="D133" s="84"/>
      <c r="E133" s="8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83"/>
      <c r="B134" s="1"/>
      <c r="C134" s="1"/>
      <c r="D134" s="84"/>
      <c r="E134" s="8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83"/>
      <c r="B135" s="1"/>
      <c r="C135" s="1"/>
      <c r="D135" s="84"/>
      <c r="E135" s="8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83"/>
      <c r="B136" s="1"/>
      <c r="C136" s="1"/>
      <c r="D136" s="84"/>
      <c r="E136" s="8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83"/>
      <c r="B137" s="1"/>
      <c r="C137" s="1"/>
      <c r="D137" s="84"/>
      <c r="E137" s="8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83"/>
      <c r="B138" s="1"/>
      <c r="C138" s="1"/>
      <c r="D138" s="84"/>
      <c r="E138" s="8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83"/>
      <c r="B139" s="1"/>
      <c r="C139" s="1"/>
      <c r="D139" s="84"/>
      <c r="E139" s="8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83"/>
      <c r="B140" s="1"/>
      <c r="C140" s="1"/>
      <c r="D140" s="84"/>
      <c r="E140" s="8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83"/>
      <c r="B141" s="1"/>
      <c r="C141" s="1"/>
      <c r="D141" s="84"/>
      <c r="E141" s="8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83"/>
      <c r="B142" s="1"/>
      <c r="C142" s="1"/>
      <c r="D142" s="84"/>
      <c r="E142" s="8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83"/>
      <c r="B143" s="1"/>
      <c r="C143" s="1"/>
      <c r="D143" s="84"/>
      <c r="E143" s="8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83"/>
      <c r="B144" s="1"/>
      <c r="C144" s="1"/>
      <c r="D144" s="84"/>
      <c r="E144" s="8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83"/>
      <c r="B145" s="1"/>
      <c r="C145" s="1"/>
      <c r="D145" s="84"/>
      <c r="E145" s="8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83"/>
      <c r="B146" s="1"/>
      <c r="C146" s="1"/>
      <c r="D146" s="84"/>
      <c r="E146" s="8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83"/>
      <c r="B147" s="1"/>
      <c r="C147" s="1"/>
      <c r="D147" s="84"/>
      <c r="E147" s="8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83"/>
      <c r="B148" s="1"/>
      <c r="C148" s="1"/>
      <c r="D148" s="84"/>
      <c r="E148" s="8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83"/>
      <c r="B149" s="1"/>
      <c r="C149" s="1"/>
      <c r="D149" s="84"/>
      <c r="E149" s="8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83"/>
      <c r="B150" s="1"/>
      <c r="C150" s="1"/>
      <c r="D150" s="84"/>
      <c r="E150" s="8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83"/>
      <c r="B151" s="1"/>
      <c r="C151" s="1"/>
      <c r="D151" s="84"/>
      <c r="E151" s="8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83"/>
      <c r="B152" s="1"/>
      <c r="C152" s="1"/>
      <c r="D152" s="84"/>
      <c r="E152" s="8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83"/>
      <c r="B153" s="1"/>
      <c r="C153" s="1"/>
      <c r="D153" s="84"/>
      <c r="E153" s="8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83"/>
      <c r="B154" s="1"/>
      <c r="C154" s="1"/>
      <c r="D154" s="84"/>
      <c r="E154" s="8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83"/>
      <c r="B155" s="1"/>
      <c r="C155" s="1"/>
      <c r="D155" s="84"/>
      <c r="E155" s="8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83"/>
      <c r="B156" s="1"/>
      <c r="C156" s="1"/>
      <c r="D156" s="84"/>
      <c r="E156" s="8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83"/>
      <c r="B157" s="1"/>
      <c r="C157" s="1"/>
      <c r="D157" s="84"/>
      <c r="E157" s="8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83"/>
      <c r="B158" s="1"/>
      <c r="C158" s="1"/>
      <c r="D158" s="84"/>
      <c r="E158" s="8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83"/>
      <c r="B159" s="1"/>
      <c r="C159" s="1"/>
      <c r="D159" s="84"/>
      <c r="E159" s="8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83"/>
      <c r="B160" s="1"/>
      <c r="C160" s="1"/>
      <c r="D160" s="84"/>
      <c r="E160" s="8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83"/>
      <c r="B161" s="1"/>
      <c r="C161" s="1"/>
      <c r="D161" s="84"/>
      <c r="E161" s="8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83"/>
      <c r="B162" s="1"/>
      <c r="C162" s="1"/>
      <c r="D162" s="84"/>
      <c r="E162" s="8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83"/>
      <c r="B163" s="1"/>
      <c r="C163" s="1"/>
      <c r="D163" s="84"/>
      <c r="E163" s="8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83"/>
      <c r="B164" s="1"/>
      <c r="C164" s="1"/>
      <c r="D164" s="84"/>
      <c r="E164" s="8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83"/>
      <c r="B165" s="1"/>
      <c r="C165" s="1"/>
      <c r="D165" s="84"/>
      <c r="E165" s="8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83"/>
      <c r="B166" s="1"/>
      <c r="C166" s="1"/>
      <c r="D166" s="84"/>
      <c r="E166" s="8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83"/>
      <c r="B167" s="1"/>
      <c r="C167" s="1"/>
      <c r="D167" s="84"/>
      <c r="E167" s="8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83"/>
      <c r="B168" s="1"/>
      <c r="C168" s="1"/>
      <c r="D168" s="84"/>
      <c r="E168" s="8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83"/>
      <c r="B169" s="1"/>
      <c r="C169" s="1"/>
      <c r="D169" s="84"/>
      <c r="E169" s="8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83"/>
      <c r="B170" s="1"/>
      <c r="C170" s="1"/>
      <c r="D170" s="84"/>
      <c r="E170" s="8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83"/>
      <c r="B171" s="1"/>
      <c r="C171" s="1"/>
      <c r="D171" s="84"/>
      <c r="E171" s="8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83"/>
      <c r="B172" s="1"/>
      <c r="C172" s="1"/>
      <c r="D172" s="84"/>
      <c r="E172" s="8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83"/>
      <c r="B173" s="1"/>
      <c r="C173" s="1"/>
      <c r="D173" s="84"/>
      <c r="E173" s="8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83"/>
      <c r="B174" s="1"/>
      <c r="C174" s="1"/>
      <c r="D174" s="84"/>
      <c r="E174" s="8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83"/>
      <c r="B175" s="1"/>
      <c r="C175" s="1"/>
      <c r="D175" s="84"/>
      <c r="E175" s="8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83"/>
      <c r="B176" s="1"/>
      <c r="C176" s="1"/>
      <c r="D176" s="84"/>
      <c r="E176" s="8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83"/>
      <c r="B177" s="1"/>
      <c r="C177" s="1"/>
      <c r="D177" s="84"/>
      <c r="E177" s="8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83"/>
      <c r="B178" s="1"/>
      <c r="C178" s="1"/>
      <c r="D178" s="84"/>
      <c r="E178" s="8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83"/>
      <c r="B179" s="1"/>
      <c r="C179" s="1"/>
      <c r="D179" s="84"/>
      <c r="E179" s="8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83"/>
      <c r="B180" s="1"/>
      <c r="C180" s="1"/>
      <c r="D180" s="84"/>
      <c r="E180" s="8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83"/>
      <c r="B181" s="1"/>
      <c r="C181" s="1"/>
      <c r="D181" s="84"/>
      <c r="E181" s="8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83"/>
      <c r="B182" s="1"/>
      <c r="C182" s="1"/>
      <c r="D182" s="84"/>
      <c r="E182" s="8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83"/>
      <c r="B183" s="1"/>
      <c r="C183" s="1"/>
      <c r="D183" s="84"/>
      <c r="E183" s="8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83"/>
      <c r="B184" s="1"/>
      <c r="C184" s="1"/>
      <c r="D184" s="84"/>
      <c r="E184" s="8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83"/>
      <c r="B185" s="1"/>
      <c r="C185" s="1"/>
      <c r="D185" s="84"/>
      <c r="E185" s="8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83"/>
      <c r="B186" s="1"/>
      <c r="C186" s="1"/>
      <c r="D186" s="84"/>
      <c r="E186" s="8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83"/>
      <c r="B187" s="1"/>
      <c r="C187" s="1"/>
      <c r="D187" s="84"/>
      <c r="E187" s="8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83"/>
      <c r="B188" s="1"/>
      <c r="C188" s="1"/>
      <c r="D188" s="84"/>
      <c r="E188" s="8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83"/>
      <c r="B189" s="1"/>
      <c r="C189" s="1"/>
      <c r="D189" s="84"/>
      <c r="E189" s="8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83"/>
      <c r="B190" s="1"/>
      <c r="C190" s="1"/>
      <c r="D190" s="84"/>
      <c r="E190" s="8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83"/>
      <c r="B191" s="1"/>
      <c r="C191" s="1"/>
      <c r="D191" s="84"/>
      <c r="E191" s="8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83"/>
      <c r="B192" s="1"/>
      <c r="C192" s="1"/>
      <c r="D192" s="84"/>
      <c r="E192" s="8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83"/>
      <c r="B193" s="1"/>
      <c r="C193" s="1"/>
      <c r="D193" s="84"/>
      <c r="E193" s="8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83"/>
      <c r="B194" s="1"/>
      <c r="C194" s="1"/>
      <c r="D194" s="84"/>
      <c r="E194" s="8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83"/>
      <c r="B195" s="1"/>
      <c r="C195" s="1"/>
      <c r="D195" s="84"/>
      <c r="E195" s="8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83"/>
      <c r="B196" s="1"/>
      <c r="C196" s="1"/>
      <c r="D196" s="84"/>
      <c r="E196" s="8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83"/>
      <c r="B197" s="1"/>
      <c r="C197" s="1"/>
      <c r="D197" s="84"/>
      <c r="E197" s="8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83"/>
      <c r="B198" s="1"/>
      <c r="C198" s="1"/>
      <c r="D198" s="84"/>
      <c r="E198" s="8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83"/>
      <c r="B199" s="1"/>
      <c r="C199" s="1"/>
      <c r="D199" s="84"/>
      <c r="E199" s="8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83"/>
      <c r="B200" s="1"/>
      <c r="C200" s="1"/>
      <c r="D200" s="84"/>
      <c r="E200" s="8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83"/>
      <c r="B201" s="1"/>
      <c r="C201" s="1"/>
      <c r="D201" s="84"/>
      <c r="E201" s="8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83"/>
      <c r="B202" s="1"/>
      <c r="C202" s="1"/>
      <c r="D202" s="84"/>
      <c r="E202" s="8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83"/>
      <c r="B203" s="1"/>
      <c r="C203" s="1"/>
      <c r="D203" s="84"/>
      <c r="E203" s="8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83"/>
      <c r="B204" s="1"/>
      <c r="C204" s="1"/>
      <c r="D204" s="84"/>
      <c r="E204" s="8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83"/>
      <c r="B205" s="1"/>
      <c r="C205" s="1"/>
      <c r="D205" s="84"/>
      <c r="E205" s="8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83"/>
      <c r="B206" s="1"/>
      <c r="C206" s="1"/>
      <c r="D206" s="84"/>
      <c r="E206" s="8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83"/>
      <c r="B207" s="1"/>
      <c r="C207" s="1"/>
      <c r="D207" s="84"/>
      <c r="E207" s="8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83"/>
      <c r="B208" s="1"/>
      <c r="C208" s="1"/>
      <c r="D208" s="84"/>
      <c r="E208" s="8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83"/>
      <c r="B209" s="1"/>
      <c r="C209" s="1"/>
      <c r="D209" s="84"/>
      <c r="E209" s="8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83"/>
      <c r="B210" s="1"/>
      <c r="C210" s="1"/>
      <c r="D210" s="84"/>
      <c r="E210" s="8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83"/>
      <c r="B211" s="1"/>
      <c r="C211" s="1"/>
      <c r="D211" s="84"/>
      <c r="E211" s="8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83"/>
      <c r="B212" s="1"/>
      <c r="C212" s="1"/>
      <c r="D212" s="84"/>
      <c r="E212" s="8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83"/>
      <c r="B213" s="1"/>
      <c r="C213" s="1"/>
      <c r="D213" s="84"/>
      <c r="E213" s="8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83"/>
      <c r="B214" s="1"/>
      <c r="C214" s="1"/>
      <c r="D214" s="84"/>
      <c r="E214" s="8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83"/>
      <c r="B215" s="1"/>
      <c r="C215" s="1"/>
      <c r="D215" s="84"/>
      <c r="E215" s="8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83"/>
      <c r="B216" s="1"/>
      <c r="C216" s="1"/>
      <c r="D216" s="84"/>
      <c r="E216" s="8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83"/>
      <c r="B217" s="1"/>
      <c r="C217" s="1"/>
      <c r="D217" s="84"/>
      <c r="E217" s="8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83"/>
      <c r="B218" s="1"/>
      <c r="C218" s="1"/>
      <c r="D218" s="84"/>
      <c r="E218" s="8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83"/>
      <c r="B219" s="1"/>
      <c r="C219" s="1"/>
      <c r="D219" s="84"/>
      <c r="E219" s="8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83"/>
      <c r="B220" s="1"/>
      <c r="C220" s="1"/>
      <c r="D220" s="84"/>
      <c r="E220" s="8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83"/>
      <c r="B221" s="1"/>
      <c r="C221" s="1"/>
      <c r="D221" s="84"/>
      <c r="E221" s="8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83"/>
      <c r="B222" s="1"/>
      <c r="C222" s="1"/>
      <c r="D222" s="84"/>
      <c r="E222" s="8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83"/>
      <c r="B223" s="1"/>
      <c r="C223" s="1"/>
      <c r="D223" s="84"/>
      <c r="E223" s="8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83"/>
      <c r="B224" s="1"/>
      <c r="C224" s="1"/>
      <c r="D224" s="84"/>
      <c r="E224" s="8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83"/>
      <c r="B225" s="1"/>
      <c r="C225" s="1"/>
      <c r="D225" s="84"/>
      <c r="E225" s="8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83"/>
      <c r="B226" s="1"/>
      <c r="C226" s="1"/>
      <c r="D226" s="84"/>
      <c r="E226" s="8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83"/>
      <c r="B227" s="1"/>
      <c r="C227" s="1"/>
      <c r="D227" s="84"/>
      <c r="E227" s="8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83"/>
      <c r="B228" s="1"/>
      <c r="C228" s="1"/>
      <c r="D228" s="84"/>
      <c r="E228" s="8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83"/>
      <c r="B229" s="1"/>
      <c r="C229" s="1"/>
      <c r="D229" s="84"/>
      <c r="E229" s="8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83"/>
      <c r="B230" s="1"/>
      <c r="C230" s="1"/>
      <c r="D230" s="84"/>
      <c r="E230" s="8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83"/>
      <c r="B231" s="1"/>
      <c r="C231" s="1"/>
      <c r="D231" s="84"/>
      <c r="E231" s="8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83"/>
      <c r="B232" s="1"/>
      <c r="C232" s="1"/>
      <c r="D232" s="84"/>
      <c r="E232" s="8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83"/>
      <c r="B233" s="1"/>
      <c r="C233" s="1"/>
      <c r="D233" s="84"/>
      <c r="E233" s="8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83"/>
      <c r="B234" s="1"/>
      <c r="C234" s="1"/>
      <c r="D234" s="84"/>
      <c r="E234" s="8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83"/>
      <c r="B235" s="1"/>
      <c r="C235" s="1"/>
      <c r="D235" s="84"/>
      <c r="E235" s="8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83"/>
      <c r="B236" s="1"/>
      <c r="C236" s="1"/>
      <c r="D236" s="84"/>
      <c r="E236" s="8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83"/>
      <c r="B237" s="1"/>
      <c r="C237" s="1"/>
      <c r="D237" s="84"/>
      <c r="E237" s="8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83"/>
      <c r="B238" s="1"/>
      <c r="C238" s="1"/>
      <c r="D238" s="84"/>
      <c r="E238" s="8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83"/>
      <c r="B239" s="1"/>
      <c r="C239" s="1"/>
      <c r="D239" s="84"/>
      <c r="E239" s="8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83"/>
      <c r="B240" s="1"/>
      <c r="C240" s="1"/>
      <c r="D240" s="84"/>
      <c r="E240" s="8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83"/>
      <c r="B241" s="1"/>
      <c r="C241" s="1"/>
      <c r="D241" s="84"/>
      <c r="E241" s="8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83"/>
      <c r="B242" s="1"/>
      <c r="C242" s="1"/>
      <c r="D242" s="84"/>
      <c r="E242" s="8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83"/>
      <c r="B243" s="1"/>
      <c r="C243" s="1"/>
      <c r="D243" s="84"/>
      <c r="E243" s="8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83"/>
      <c r="B244" s="1"/>
      <c r="C244" s="1"/>
      <c r="D244" s="84"/>
      <c r="E244" s="8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83"/>
      <c r="B245" s="1"/>
      <c r="C245" s="1"/>
      <c r="D245" s="84"/>
      <c r="E245" s="8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83"/>
      <c r="B246" s="1"/>
      <c r="C246" s="1"/>
      <c r="D246" s="84"/>
      <c r="E246" s="8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83"/>
      <c r="B247" s="1"/>
      <c r="C247" s="1"/>
      <c r="D247" s="84"/>
      <c r="E247" s="85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83"/>
      <c r="B248" s="1"/>
      <c r="C248" s="1"/>
      <c r="D248" s="84"/>
      <c r="E248" s="8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83"/>
      <c r="B249" s="1"/>
      <c r="C249" s="1"/>
      <c r="D249" s="84"/>
      <c r="E249" s="85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83"/>
      <c r="B250" s="1"/>
      <c r="C250" s="1"/>
      <c r="D250" s="84"/>
      <c r="E250" s="85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83"/>
      <c r="B251" s="1"/>
      <c r="C251" s="1"/>
      <c r="D251" s="84"/>
      <c r="E251" s="85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83"/>
      <c r="B252" s="1"/>
      <c r="C252" s="1"/>
      <c r="D252" s="84"/>
      <c r="E252" s="85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83"/>
      <c r="B253" s="1"/>
      <c r="C253" s="1"/>
      <c r="D253" s="84"/>
      <c r="E253" s="85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83"/>
      <c r="B254" s="1"/>
      <c r="C254" s="1"/>
      <c r="D254" s="84"/>
      <c r="E254" s="85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83"/>
      <c r="B255" s="1"/>
      <c r="C255" s="1"/>
      <c r="D255" s="84"/>
      <c r="E255" s="85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83"/>
      <c r="B256" s="1"/>
      <c r="C256" s="1"/>
      <c r="D256" s="84"/>
      <c r="E256" s="85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83"/>
      <c r="B257" s="1"/>
      <c r="C257" s="1"/>
      <c r="D257" s="84"/>
      <c r="E257" s="85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83"/>
      <c r="B258" s="1"/>
      <c r="C258" s="1"/>
      <c r="D258" s="84"/>
      <c r="E258" s="85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83"/>
      <c r="B259" s="1"/>
      <c r="C259" s="1"/>
      <c r="D259" s="84"/>
      <c r="E259" s="85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83"/>
      <c r="B260" s="1"/>
      <c r="C260" s="1"/>
      <c r="D260" s="84"/>
      <c r="E260" s="85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83"/>
      <c r="B261" s="1"/>
      <c r="C261" s="1"/>
      <c r="D261" s="84"/>
      <c r="E261" s="85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83"/>
      <c r="B262" s="1"/>
      <c r="C262" s="1"/>
      <c r="D262" s="84"/>
      <c r="E262" s="85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83"/>
      <c r="B263" s="1"/>
      <c r="C263" s="1"/>
      <c r="D263" s="84"/>
      <c r="E263" s="85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83"/>
      <c r="B264" s="1"/>
      <c r="C264" s="1"/>
      <c r="D264" s="84"/>
      <c r="E264" s="85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83"/>
      <c r="B265" s="1"/>
      <c r="C265" s="1"/>
      <c r="D265" s="84"/>
      <c r="E265" s="85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83"/>
      <c r="B266" s="1"/>
      <c r="C266" s="1"/>
      <c r="D266" s="84"/>
      <c r="E266" s="85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83"/>
      <c r="B267" s="1"/>
      <c r="C267" s="1"/>
      <c r="D267" s="84"/>
      <c r="E267" s="85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83"/>
      <c r="B268" s="1"/>
      <c r="C268" s="1"/>
      <c r="D268" s="84"/>
      <c r="E268" s="85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83"/>
      <c r="B269" s="1"/>
      <c r="C269" s="1"/>
      <c r="D269" s="84"/>
      <c r="E269" s="85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83"/>
      <c r="B270" s="1"/>
      <c r="C270" s="1"/>
      <c r="D270" s="84"/>
      <c r="E270" s="85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83"/>
      <c r="B271" s="1"/>
      <c r="C271" s="1"/>
      <c r="D271" s="84"/>
      <c r="E271" s="85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83"/>
      <c r="B272" s="1"/>
      <c r="C272" s="1"/>
      <c r="D272" s="84"/>
      <c r="E272" s="85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83"/>
      <c r="B273" s="1"/>
      <c r="C273" s="1"/>
      <c r="D273" s="84"/>
      <c r="E273" s="85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83"/>
      <c r="B274" s="1"/>
      <c r="C274" s="1"/>
      <c r="D274" s="84"/>
      <c r="E274" s="85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83"/>
      <c r="B275" s="1"/>
      <c r="C275" s="1"/>
      <c r="D275" s="84"/>
      <c r="E275" s="85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83"/>
      <c r="B276" s="1"/>
      <c r="C276" s="1"/>
      <c r="D276" s="84"/>
      <c r="E276" s="85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83"/>
      <c r="B277" s="1"/>
      <c r="C277" s="1"/>
      <c r="D277" s="84"/>
      <c r="E277" s="85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83"/>
      <c r="B278" s="1"/>
      <c r="C278" s="1"/>
      <c r="D278" s="84"/>
      <c r="E278" s="85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83"/>
      <c r="B279" s="1"/>
      <c r="C279" s="1"/>
      <c r="D279" s="84"/>
      <c r="E279" s="85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83"/>
      <c r="B280" s="1"/>
      <c r="C280" s="1"/>
      <c r="D280" s="84"/>
      <c r="E280" s="85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83"/>
      <c r="B281" s="1"/>
      <c r="C281" s="1"/>
      <c r="D281" s="84"/>
      <c r="E281" s="85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83"/>
      <c r="B282" s="1"/>
      <c r="C282" s="1"/>
      <c r="D282" s="84"/>
      <c r="E282" s="85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83"/>
      <c r="B283" s="1"/>
      <c r="C283" s="1"/>
      <c r="D283" s="84"/>
      <c r="E283" s="85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83"/>
      <c r="B284" s="1"/>
      <c r="C284" s="1"/>
      <c r="D284" s="84"/>
      <c r="E284" s="85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83"/>
      <c r="B285" s="1"/>
      <c r="C285" s="1"/>
      <c r="D285" s="84"/>
      <c r="E285" s="85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83"/>
      <c r="B286" s="1"/>
      <c r="C286" s="1"/>
      <c r="D286" s="84"/>
      <c r="E286" s="85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83"/>
      <c r="B287" s="1"/>
      <c r="C287" s="1"/>
      <c r="D287" s="84"/>
      <c r="E287" s="85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83"/>
      <c r="B288" s="1"/>
      <c r="C288" s="1"/>
      <c r="D288" s="84"/>
      <c r="E288" s="85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83"/>
      <c r="B289" s="1"/>
      <c r="C289" s="1"/>
      <c r="D289" s="84"/>
      <c r="E289" s="85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83"/>
      <c r="B290" s="1"/>
      <c r="C290" s="1"/>
      <c r="D290" s="84"/>
      <c r="E290" s="85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83"/>
      <c r="B291" s="1"/>
      <c r="C291" s="1"/>
      <c r="D291" s="84"/>
      <c r="E291" s="85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83"/>
      <c r="B292" s="1"/>
      <c r="C292" s="1"/>
      <c r="D292" s="84"/>
      <c r="E292" s="85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83"/>
      <c r="B293" s="1"/>
      <c r="C293" s="1"/>
      <c r="D293" s="84"/>
      <c r="E293" s="85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83"/>
      <c r="B294" s="1"/>
      <c r="C294" s="1"/>
      <c r="D294" s="84"/>
      <c r="E294" s="85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83"/>
      <c r="B295" s="1"/>
      <c r="C295" s="1"/>
      <c r="D295" s="84"/>
      <c r="E295" s="85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83"/>
      <c r="B296" s="1"/>
      <c r="C296" s="1"/>
      <c r="D296" s="84"/>
      <c r="E296" s="85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83"/>
      <c r="B297" s="1"/>
      <c r="C297" s="1"/>
      <c r="D297" s="84"/>
      <c r="E297" s="85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83"/>
      <c r="B298" s="1"/>
      <c r="C298" s="1"/>
      <c r="D298" s="84"/>
      <c r="E298" s="85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83"/>
      <c r="B299" s="1"/>
      <c r="C299" s="1"/>
      <c r="D299" s="84"/>
      <c r="E299" s="85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83"/>
      <c r="B300" s="1"/>
      <c r="C300" s="1"/>
      <c r="D300" s="84"/>
      <c r="E300" s="85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83"/>
      <c r="B301" s="1"/>
      <c r="C301" s="1"/>
      <c r="D301" s="84"/>
      <c r="E301" s="85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83"/>
      <c r="B302" s="1"/>
      <c r="C302" s="1"/>
      <c r="D302" s="84"/>
      <c r="E302" s="85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83"/>
      <c r="B303" s="1"/>
      <c r="C303" s="1"/>
      <c r="D303" s="84"/>
      <c r="E303" s="85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83"/>
      <c r="B304" s="1"/>
      <c r="C304" s="1"/>
      <c r="D304" s="84"/>
      <c r="E304" s="85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83"/>
      <c r="B305" s="1"/>
      <c r="C305" s="1"/>
      <c r="D305" s="84"/>
      <c r="E305" s="85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83"/>
      <c r="B306" s="1"/>
      <c r="C306" s="1"/>
      <c r="D306" s="84"/>
      <c r="E306" s="85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83"/>
      <c r="B307" s="1"/>
      <c r="C307" s="1"/>
      <c r="D307" s="84"/>
      <c r="E307" s="85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83"/>
      <c r="B308" s="1"/>
      <c r="C308" s="1"/>
      <c r="D308" s="84"/>
      <c r="E308" s="85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83"/>
      <c r="B309" s="1"/>
      <c r="C309" s="1"/>
      <c r="D309" s="84"/>
      <c r="E309" s="85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83"/>
      <c r="B310" s="1"/>
      <c r="C310" s="1"/>
      <c r="D310" s="84"/>
      <c r="E310" s="85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83"/>
      <c r="B311" s="1"/>
      <c r="C311" s="1"/>
      <c r="D311" s="84"/>
      <c r="E311" s="85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83"/>
      <c r="B312" s="1"/>
      <c r="C312" s="1"/>
      <c r="D312" s="84"/>
      <c r="E312" s="85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83"/>
      <c r="B313" s="1"/>
      <c r="C313" s="1"/>
      <c r="D313" s="84"/>
      <c r="E313" s="85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83"/>
      <c r="B314" s="1"/>
      <c r="C314" s="1"/>
      <c r="D314" s="84"/>
      <c r="E314" s="85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83"/>
      <c r="B315" s="1"/>
      <c r="C315" s="1"/>
      <c r="D315" s="84"/>
      <c r="E315" s="85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83"/>
      <c r="B316" s="1"/>
      <c r="C316" s="1"/>
      <c r="D316" s="84"/>
      <c r="E316" s="85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83"/>
      <c r="B317" s="1"/>
      <c r="C317" s="1"/>
      <c r="D317" s="84"/>
      <c r="E317" s="85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83"/>
      <c r="B318" s="1"/>
      <c r="C318" s="1"/>
      <c r="D318" s="84"/>
      <c r="E318" s="85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83"/>
      <c r="B319" s="1"/>
      <c r="C319" s="1"/>
      <c r="D319" s="84"/>
      <c r="E319" s="85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83"/>
      <c r="B320" s="1"/>
      <c r="C320" s="1"/>
      <c r="D320" s="84"/>
      <c r="E320" s="85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83"/>
      <c r="B321" s="1"/>
      <c r="C321" s="1"/>
      <c r="D321" s="84"/>
      <c r="E321" s="85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83"/>
      <c r="B322" s="1"/>
      <c r="C322" s="1"/>
      <c r="D322" s="84"/>
      <c r="E322" s="85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83"/>
      <c r="B323" s="1"/>
      <c r="C323" s="1"/>
      <c r="D323" s="84"/>
      <c r="E323" s="85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83"/>
      <c r="B324" s="1"/>
      <c r="C324" s="1"/>
      <c r="D324" s="84"/>
      <c r="E324" s="85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83"/>
      <c r="B325" s="1"/>
      <c r="C325" s="1"/>
      <c r="D325" s="84"/>
      <c r="E325" s="85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83"/>
      <c r="B326" s="1"/>
      <c r="C326" s="1"/>
      <c r="D326" s="84"/>
      <c r="E326" s="85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83"/>
      <c r="B327" s="1"/>
      <c r="C327" s="1"/>
      <c r="D327" s="84"/>
      <c r="E327" s="85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83"/>
      <c r="B328" s="1"/>
      <c r="C328" s="1"/>
      <c r="D328" s="84"/>
      <c r="E328" s="85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83"/>
      <c r="B329" s="1"/>
      <c r="C329" s="1"/>
      <c r="D329" s="84"/>
      <c r="E329" s="85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83"/>
      <c r="B330" s="1"/>
      <c r="C330" s="1"/>
      <c r="D330" s="84"/>
      <c r="E330" s="85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83"/>
      <c r="B331" s="1"/>
      <c r="C331" s="1"/>
      <c r="D331" s="84"/>
      <c r="E331" s="85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83"/>
      <c r="B332" s="1"/>
      <c r="C332" s="1"/>
      <c r="D332" s="84"/>
      <c r="E332" s="85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83"/>
      <c r="B333" s="1"/>
      <c r="C333" s="1"/>
      <c r="D333" s="84"/>
      <c r="E333" s="85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83"/>
      <c r="B334" s="1"/>
      <c r="C334" s="1"/>
      <c r="D334" s="84"/>
      <c r="E334" s="85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83"/>
      <c r="B335" s="1"/>
      <c r="C335" s="1"/>
      <c r="D335" s="84"/>
      <c r="E335" s="85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83"/>
      <c r="B336" s="1"/>
      <c r="C336" s="1"/>
      <c r="D336" s="84"/>
      <c r="E336" s="85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83"/>
      <c r="B337" s="1"/>
      <c r="C337" s="1"/>
      <c r="D337" s="84"/>
      <c r="E337" s="85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83"/>
      <c r="B338" s="1"/>
      <c r="C338" s="1"/>
      <c r="D338" s="84"/>
      <c r="E338" s="85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83"/>
      <c r="B339" s="1"/>
      <c r="C339" s="1"/>
      <c r="D339" s="84"/>
      <c r="E339" s="85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83"/>
      <c r="B340" s="1"/>
      <c r="C340" s="1"/>
      <c r="D340" s="84"/>
      <c r="E340" s="85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83"/>
      <c r="B341" s="1"/>
      <c r="C341" s="1"/>
      <c r="D341" s="84"/>
      <c r="E341" s="85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83"/>
      <c r="B342" s="1"/>
      <c r="C342" s="1"/>
      <c r="D342" s="84"/>
      <c r="E342" s="85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83"/>
      <c r="B343" s="1"/>
      <c r="C343" s="1"/>
      <c r="D343" s="84"/>
      <c r="E343" s="85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83"/>
      <c r="B344" s="1"/>
      <c r="C344" s="1"/>
      <c r="D344" s="84"/>
      <c r="E344" s="85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83"/>
      <c r="B345" s="1"/>
      <c r="C345" s="1"/>
      <c r="D345" s="84"/>
      <c r="E345" s="85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83"/>
      <c r="B346" s="1"/>
      <c r="C346" s="1"/>
      <c r="D346" s="84"/>
      <c r="E346" s="85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83"/>
      <c r="B347" s="1"/>
      <c r="C347" s="1"/>
      <c r="D347" s="84"/>
      <c r="E347" s="85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83"/>
      <c r="B348" s="1"/>
      <c r="C348" s="1"/>
      <c r="D348" s="84"/>
      <c r="E348" s="85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83"/>
      <c r="B349" s="1"/>
      <c r="C349" s="1"/>
      <c r="D349" s="84"/>
      <c r="E349" s="85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83"/>
      <c r="B350" s="1"/>
      <c r="C350" s="1"/>
      <c r="D350" s="84"/>
      <c r="E350" s="85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83"/>
      <c r="B351" s="1"/>
      <c r="C351" s="1"/>
      <c r="D351" s="84"/>
      <c r="E351" s="85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83"/>
      <c r="B352" s="1"/>
      <c r="C352" s="1"/>
      <c r="D352" s="84"/>
      <c r="E352" s="85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83"/>
      <c r="B353" s="1"/>
      <c r="C353" s="1"/>
      <c r="D353" s="84"/>
      <c r="E353" s="85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83"/>
      <c r="B354" s="1"/>
      <c r="C354" s="1"/>
      <c r="D354" s="84"/>
      <c r="E354" s="85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83"/>
      <c r="B355" s="1"/>
      <c r="C355" s="1"/>
      <c r="D355" s="84"/>
      <c r="E355" s="85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83"/>
      <c r="B356" s="1"/>
      <c r="C356" s="1"/>
      <c r="D356" s="84"/>
      <c r="E356" s="85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83"/>
      <c r="B357" s="1"/>
      <c r="C357" s="1"/>
      <c r="D357" s="84"/>
      <c r="E357" s="85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83"/>
      <c r="B358" s="1"/>
      <c r="C358" s="1"/>
      <c r="D358" s="84"/>
      <c r="E358" s="85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83"/>
      <c r="B359" s="1"/>
      <c r="C359" s="1"/>
      <c r="D359" s="84"/>
      <c r="E359" s="85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83"/>
      <c r="B360" s="1"/>
      <c r="C360" s="1"/>
      <c r="D360" s="84"/>
      <c r="E360" s="85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83"/>
      <c r="B361" s="1"/>
      <c r="C361" s="1"/>
      <c r="D361" s="84"/>
      <c r="E361" s="85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83"/>
      <c r="B362" s="1"/>
      <c r="C362" s="1"/>
      <c r="D362" s="84"/>
      <c r="E362" s="85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83"/>
      <c r="B363" s="1"/>
      <c r="C363" s="1"/>
      <c r="D363" s="84"/>
      <c r="E363" s="85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83"/>
      <c r="B364" s="1"/>
      <c r="C364" s="1"/>
      <c r="D364" s="84"/>
      <c r="E364" s="85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83"/>
      <c r="B365" s="1"/>
      <c r="C365" s="1"/>
      <c r="D365" s="84"/>
      <c r="E365" s="85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83"/>
      <c r="B366" s="1"/>
      <c r="C366" s="1"/>
      <c r="D366" s="84"/>
      <c r="E366" s="85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83"/>
      <c r="B367" s="1"/>
      <c r="C367" s="1"/>
      <c r="D367" s="84"/>
      <c r="E367" s="85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83"/>
      <c r="B368" s="1"/>
      <c r="C368" s="1"/>
      <c r="D368" s="84"/>
      <c r="E368" s="85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83"/>
      <c r="B369" s="1"/>
      <c r="C369" s="1"/>
      <c r="D369" s="84"/>
      <c r="E369" s="85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83"/>
      <c r="B370" s="1"/>
      <c r="C370" s="1"/>
      <c r="D370" s="84"/>
      <c r="E370" s="85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83"/>
      <c r="B371" s="1"/>
      <c r="C371" s="1"/>
      <c r="D371" s="84"/>
      <c r="E371" s="85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83"/>
      <c r="B372" s="1"/>
      <c r="C372" s="1"/>
      <c r="D372" s="84"/>
      <c r="E372" s="85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83"/>
      <c r="B373" s="1"/>
      <c r="C373" s="1"/>
      <c r="D373" s="84"/>
      <c r="E373" s="85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83"/>
      <c r="B374" s="1"/>
      <c r="C374" s="1"/>
      <c r="D374" s="84"/>
      <c r="E374" s="85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83"/>
      <c r="B375" s="1"/>
      <c r="C375" s="1"/>
      <c r="D375" s="84"/>
      <c r="E375" s="85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83"/>
      <c r="B376" s="1"/>
      <c r="C376" s="1"/>
      <c r="D376" s="84"/>
      <c r="E376" s="85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83"/>
      <c r="B377" s="1"/>
      <c r="C377" s="1"/>
      <c r="D377" s="84"/>
      <c r="E377" s="85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83"/>
      <c r="B378" s="1"/>
      <c r="C378" s="1"/>
      <c r="D378" s="84"/>
      <c r="E378" s="85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83"/>
      <c r="B379" s="1"/>
      <c r="C379" s="1"/>
      <c r="D379" s="84"/>
      <c r="E379" s="85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83"/>
      <c r="B380" s="1"/>
      <c r="C380" s="1"/>
      <c r="D380" s="84"/>
      <c r="E380" s="85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83"/>
      <c r="B381" s="1"/>
      <c r="C381" s="1"/>
      <c r="D381" s="84"/>
      <c r="E381" s="85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83"/>
      <c r="B382" s="1"/>
      <c r="C382" s="1"/>
      <c r="D382" s="84"/>
      <c r="E382" s="85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83"/>
      <c r="B383" s="1"/>
      <c r="C383" s="1"/>
      <c r="D383" s="84"/>
      <c r="E383" s="85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83"/>
      <c r="B384" s="1"/>
      <c r="C384" s="1"/>
      <c r="D384" s="84"/>
      <c r="E384" s="85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83"/>
      <c r="B385" s="1"/>
      <c r="C385" s="1"/>
      <c r="D385" s="84"/>
      <c r="E385" s="85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83"/>
      <c r="B386" s="1"/>
      <c r="C386" s="1"/>
      <c r="D386" s="84"/>
      <c r="E386" s="85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83"/>
      <c r="B387" s="1"/>
      <c r="C387" s="1"/>
      <c r="D387" s="84"/>
      <c r="E387" s="85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83"/>
      <c r="B388" s="1"/>
      <c r="C388" s="1"/>
      <c r="D388" s="84"/>
      <c r="E388" s="85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83"/>
      <c r="B389" s="1"/>
      <c r="C389" s="1"/>
      <c r="D389" s="84"/>
      <c r="E389" s="85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83"/>
      <c r="B390" s="1"/>
      <c r="C390" s="1"/>
      <c r="D390" s="84"/>
      <c r="E390" s="85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83"/>
      <c r="B391" s="1"/>
      <c r="C391" s="1"/>
      <c r="D391" s="84"/>
      <c r="E391" s="85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83"/>
      <c r="B392" s="1"/>
      <c r="C392" s="1"/>
      <c r="D392" s="84"/>
      <c r="E392" s="85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83"/>
      <c r="B393" s="1"/>
      <c r="C393" s="1"/>
      <c r="D393" s="84"/>
      <c r="E393" s="85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83"/>
      <c r="B394" s="1"/>
      <c r="C394" s="1"/>
      <c r="D394" s="84"/>
      <c r="E394" s="85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83"/>
      <c r="B395" s="1"/>
      <c r="C395" s="1"/>
      <c r="D395" s="84"/>
      <c r="E395" s="85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83"/>
      <c r="B396" s="1"/>
      <c r="C396" s="1"/>
      <c r="D396" s="84"/>
      <c r="E396" s="85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83"/>
      <c r="B397" s="1"/>
      <c r="C397" s="1"/>
      <c r="D397" s="84"/>
      <c r="E397" s="85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83"/>
      <c r="B398" s="1"/>
      <c r="C398" s="1"/>
      <c r="D398" s="84"/>
      <c r="E398" s="85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83"/>
      <c r="B399" s="1"/>
      <c r="C399" s="1"/>
      <c r="D399" s="84"/>
      <c r="E399" s="85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83"/>
      <c r="B400" s="1"/>
      <c r="C400" s="1"/>
      <c r="D400" s="84"/>
      <c r="E400" s="85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83"/>
      <c r="B401" s="1"/>
      <c r="C401" s="1"/>
      <c r="D401" s="84"/>
      <c r="E401" s="85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83"/>
      <c r="B402" s="1"/>
      <c r="C402" s="1"/>
      <c r="D402" s="84"/>
      <c r="E402" s="85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83"/>
      <c r="B403" s="1"/>
      <c r="C403" s="1"/>
      <c r="D403" s="84"/>
      <c r="E403" s="85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83"/>
      <c r="B404" s="1"/>
      <c r="C404" s="1"/>
      <c r="D404" s="84"/>
      <c r="E404" s="85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83"/>
      <c r="B405" s="1"/>
      <c r="C405" s="1"/>
      <c r="D405" s="84"/>
      <c r="E405" s="85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83"/>
      <c r="B406" s="1"/>
      <c r="C406" s="1"/>
      <c r="D406" s="84"/>
      <c r="E406" s="85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83"/>
      <c r="B407" s="1"/>
      <c r="C407" s="1"/>
      <c r="D407" s="84"/>
      <c r="E407" s="85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83"/>
      <c r="B408" s="1"/>
      <c r="C408" s="1"/>
      <c r="D408" s="84"/>
      <c r="E408" s="85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83"/>
      <c r="B409" s="1"/>
      <c r="C409" s="1"/>
      <c r="D409" s="84"/>
      <c r="E409" s="85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83"/>
      <c r="B410" s="1"/>
      <c r="C410" s="1"/>
      <c r="D410" s="84"/>
      <c r="E410" s="85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83"/>
      <c r="B411" s="1"/>
      <c r="C411" s="1"/>
      <c r="D411" s="84"/>
      <c r="E411" s="85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83"/>
      <c r="B412" s="1"/>
      <c r="C412" s="1"/>
      <c r="D412" s="84"/>
      <c r="E412" s="85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83"/>
      <c r="B413" s="1"/>
      <c r="C413" s="1"/>
      <c r="D413" s="84"/>
      <c r="E413" s="85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83"/>
      <c r="B414" s="1"/>
      <c r="C414" s="1"/>
      <c r="D414" s="84"/>
      <c r="E414" s="85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83"/>
      <c r="B415" s="1"/>
      <c r="C415" s="1"/>
      <c r="D415" s="84"/>
      <c r="E415" s="85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83"/>
      <c r="B416" s="1"/>
      <c r="C416" s="1"/>
      <c r="D416" s="84"/>
      <c r="E416" s="85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83"/>
      <c r="B417" s="1"/>
      <c r="C417" s="1"/>
      <c r="D417" s="84"/>
      <c r="E417" s="85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83"/>
      <c r="B418" s="1"/>
      <c r="C418" s="1"/>
      <c r="D418" s="84"/>
      <c r="E418" s="85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83"/>
      <c r="B419" s="1"/>
      <c r="C419" s="1"/>
      <c r="D419" s="84"/>
      <c r="E419" s="85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83"/>
      <c r="B420" s="1"/>
      <c r="C420" s="1"/>
      <c r="D420" s="84"/>
      <c r="E420" s="85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83"/>
      <c r="B421" s="1"/>
      <c r="C421" s="1"/>
      <c r="D421" s="84"/>
      <c r="E421" s="85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83"/>
      <c r="B422" s="1"/>
      <c r="C422" s="1"/>
      <c r="D422" s="84"/>
      <c r="E422" s="85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83"/>
      <c r="B423" s="1"/>
      <c r="C423" s="1"/>
      <c r="D423" s="84"/>
      <c r="E423" s="85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83"/>
      <c r="B424" s="1"/>
      <c r="C424" s="1"/>
      <c r="D424" s="84"/>
      <c r="E424" s="85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83"/>
      <c r="B425" s="1"/>
      <c r="C425" s="1"/>
      <c r="D425" s="84"/>
      <c r="E425" s="85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83"/>
      <c r="B426" s="1"/>
      <c r="C426" s="1"/>
      <c r="D426" s="84"/>
      <c r="E426" s="85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83"/>
      <c r="B427" s="1"/>
      <c r="C427" s="1"/>
      <c r="D427" s="84"/>
      <c r="E427" s="85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83"/>
      <c r="B428" s="1"/>
      <c r="C428" s="1"/>
      <c r="D428" s="84"/>
      <c r="E428" s="85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83"/>
      <c r="B429" s="1"/>
      <c r="C429" s="1"/>
      <c r="D429" s="84"/>
      <c r="E429" s="85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83"/>
      <c r="B430" s="1"/>
      <c r="C430" s="1"/>
      <c r="D430" s="84"/>
      <c r="E430" s="85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83"/>
      <c r="B431" s="1"/>
      <c r="C431" s="1"/>
      <c r="D431" s="84"/>
      <c r="E431" s="85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83"/>
      <c r="B432" s="1"/>
      <c r="C432" s="1"/>
      <c r="D432" s="84"/>
      <c r="E432" s="85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83"/>
      <c r="B433" s="1"/>
      <c r="C433" s="1"/>
      <c r="D433" s="84"/>
      <c r="E433" s="85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83"/>
      <c r="B434" s="1"/>
      <c r="C434" s="1"/>
      <c r="D434" s="84"/>
      <c r="E434" s="85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83"/>
      <c r="B435" s="1"/>
      <c r="C435" s="1"/>
      <c r="D435" s="84"/>
      <c r="E435" s="85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83"/>
      <c r="B436" s="1"/>
      <c r="C436" s="1"/>
      <c r="D436" s="84"/>
      <c r="E436" s="85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83"/>
      <c r="B437" s="1"/>
      <c r="C437" s="1"/>
      <c r="D437" s="84"/>
      <c r="E437" s="85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83"/>
      <c r="B438" s="1"/>
      <c r="C438" s="1"/>
      <c r="D438" s="84"/>
      <c r="E438" s="85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83"/>
      <c r="B439" s="1"/>
      <c r="C439" s="1"/>
      <c r="D439" s="84"/>
      <c r="E439" s="85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83"/>
      <c r="B440" s="1"/>
      <c r="C440" s="1"/>
      <c r="D440" s="84"/>
      <c r="E440" s="85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83"/>
      <c r="B441" s="1"/>
      <c r="C441" s="1"/>
      <c r="D441" s="84"/>
      <c r="E441" s="85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83"/>
      <c r="B442" s="1"/>
      <c r="C442" s="1"/>
      <c r="D442" s="84"/>
      <c r="E442" s="85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83"/>
      <c r="B443" s="1"/>
      <c r="C443" s="1"/>
      <c r="D443" s="84"/>
      <c r="E443" s="85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83"/>
      <c r="B444" s="1"/>
      <c r="C444" s="1"/>
      <c r="D444" s="84"/>
      <c r="E444" s="85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83"/>
      <c r="B445" s="1"/>
      <c r="C445" s="1"/>
      <c r="D445" s="84"/>
      <c r="E445" s="85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83"/>
      <c r="B446" s="1"/>
      <c r="C446" s="1"/>
      <c r="D446" s="84"/>
      <c r="E446" s="85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83"/>
      <c r="B447" s="1"/>
      <c r="C447" s="1"/>
      <c r="D447" s="84"/>
      <c r="E447" s="85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83"/>
      <c r="B448" s="1"/>
      <c r="C448" s="1"/>
      <c r="D448" s="84"/>
      <c r="E448" s="85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83"/>
      <c r="B449" s="1"/>
      <c r="C449" s="1"/>
      <c r="D449" s="84"/>
      <c r="E449" s="85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83"/>
      <c r="B450" s="1"/>
      <c r="C450" s="1"/>
      <c r="D450" s="84"/>
      <c r="E450" s="85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83"/>
      <c r="B451" s="1"/>
      <c r="C451" s="1"/>
      <c r="D451" s="84"/>
      <c r="E451" s="85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83"/>
      <c r="B452" s="1"/>
      <c r="C452" s="1"/>
      <c r="D452" s="84"/>
      <c r="E452" s="85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83"/>
      <c r="B453" s="1"/>
      <c r="C453" s="1"/>
      <c r="D453" s="84"/>
      <c r="E453" s="85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83"/>
      <c r="B454" s="1"/>
      <c r="C454" s="1"/>
      <c r="D454" s="84"/>
      <c r="E454" s="85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83"/>
      <c r="B455" s="1"/>
      <c r="C455" s="1"/>
      <c r="D455" s="84"/>
      <c r="E455" s="85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83"/>
      <c r="B456" s="1"/>
      <c r="C456" s="1"/>
      <c r="D456" s="84"/>
      <c r="E456" s="85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83"/>
      <c r="B457" s="1"/>
      <c r="C457" s="1"/>
      <c r="D457" s="84"/>
      <c r="E457" s="85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83"/>
      <c r="B458" s="1"/>
      <c r="C458" s="1"/>
      <c r="D458" s="84"/>
      <c r="E458" s="85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83"/>
      <c r="B459" s="1"/>
      <c r="C459" s="1"/>
      <c r="D459" s="84"/>
      <c r="E459" s="85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83"/>
      <c r="B460" s="1"/>
      <c r="C460" s="1"/>
      <c r="D460" s="84"/>
      <c r="E460" s="85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83"/>
      <c r="B461" s="1"/>
      <c r="C461" s="1"/>
      <c r="D461" s="84"/>
      <c r="E461" s="85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83"/>
      <c r="B462" s="1"/>
      <c r="C462" s="1"/>
      <c r="D462" s="84"/>
      <c r="E462" s="85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83"/>
      <c r="B463" s="1"/>
      <c r="C463" s="1"/>
      <c r="D463" s="84"/>
      <c r="E463" s="85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83"/>
      <c r="B464" s="1"/>
      <c r="C464" s="1"/>
      <c r="D464" s="84"/>
      <c r="E464" s="85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83"/>
      <c r="B465" s="1"/>
      <c r="C465" s="1"/>
      <c r="D465" s="84"/>
      <c r="E465" s="85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83"/>
      <c r="B466" s="1"/>
      <c r="C466" s="1"/>
      <c r="D466" s="84"/>
      <c r="E466" s="85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83"/>
      <c r="B467" s="1"/>
      <c r="C467" s="1"/>
      <c r="D467" s="84"/>
      <c r="E467" s="85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83"/>
      <c r="B468" s="1"/>
      <c r="C468" s="1"/>
      <c r="D468" s="84"/>
      <c r="E468" s="85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83"/>
      <c r="B469" s="1"/>
      <c r="C469" s="1"/>
      <c r="D469" s="84"/>
      <c r="E469" s="85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83"/>
      <c r="B470" s="1"/>
      <c r="C470" s="1"/>
      <c r="D470" s="84"/>
      <c r="E470" s="85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83"/>
      <c r="B471" s="1"/>
      <c r="C471" s="1"/>
      <c r="D471" s="84"/>
      <c r="E471" s="85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83"/>
      <c r="B472" s="1"/>
      <c r="C472" s="1"/>
      <c r="D472" s="84"/>
      <c r="E472" s="85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83"/>
      <c r="B473" s="1"/>
      <c r="C473" s="1"/>
      <c r="D473" s="84"/>
      <c r="E473" s="85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83"/>
      <c r="B474" s="1"/>
      <c r="C474" s="1"/>
      <c r="D474" s="84"/>
      <c r="E474" s="85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83"/>
      <c r="B475" s="1"/>
      <c r="C475" s="1"/>
      <c r="D475" s="84"/>
      <c r="E475" s="85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83"/>
      <c r="B476" s="1"/>
      <c r="C476" s="1"/>
      <c r="D476" s="84"/>
      <c r="E476" s="85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83"/>
      <c r="B477" s="1"/>
      <c r="C477" s="1"/>
      <c r="D477" s="84"/>
      <c r="E477" s="85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83"/>
      <c r="B478" s="1"/>
      <c r="C478" s="1"/>
      <c r="D478" s="84"/>
      <c r="E478" s="85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83"/>
      <c r="B479" s="1"/>
      <c r="C479" s="1"/>
      <c r="D479" s="84"/>
      <c r="E479" s="85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83"/>
      <c r="B480" s="1"/>
      <c r="C480" s="1"/>
      <c r="D480" s="84"/>
      <c r="E480" s="85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83"/>
      <c r="B481" s="1"/>
      <c r="C481" s="1"/>
      <c r="D481" s="84"/>
      <c r="E481" s="85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83"/>
      <c r="B482" s="1"/>
      <c r="C482" s="1"/>
      <c r="D482" s="84"/>
      <c r="E482" s="85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83"/>
      <c r="B483" s="1"/>
      <c r="C483" s="1"/>
      <c r="D483" s="84"/>
      <c r="E483" s="85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83"/>
      <c r="B484" s="1"/>
      <c r="C484" s="1"/>
      <c r="D484" s="84"/>
      <c r="E484" s="85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83"/>
      <c r="B485" s="1"/>
      <c r="C485" s="1"/>
      <c r="D485" s="84"/>
      <c r="E485" s="85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83"/>
      <c r="B486" s="1"/>
      <c r="C486" s="1"/>
      <c r="D486" s="84"/>
      <c r="E486" s="85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83"/>
      <c r="B487" s="1"/>
      <c r="C487" s="1"/>
      <c r="D487" s="84"/>
      <c r="E487" s="85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83"/>
      <c r="B488" s="1"/>
      <c r="C488" s="1"/>
      <c r="D488" s="84"/>
      <c r="E488" s="85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83"/>
      <c r="B489" s="1"/>
      <c r="C489" s="1"/>
      <c r="D489" s="84"/>
      <c r="E489" s="85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83"/>
      <c r="B490" s="1"/>
      <c r="C490" s="1"/>
      <c r="D490" s="84"/>
      <c r="E490" s="85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83"/>
      <c r="B491" s="1"/>
      <c r="C491" s="1"/>
      <c r="D491" s="84"/>
      <c r="E491" s="85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83"/>
      <c r="B492" s="1"/>
      <c r="C492" s="1"/>
      <c r="D492" s="84"/>
      <c r="E492" s="85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83"/>
      <c r="B493" s="1"/>
      <c r="C493" s="1"/>
      <c r="D493" s="84"/>
      <c r="E493" s="85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83"/>
      <c r="B494" s="1"/>
      <c r="C494" s="1"/>
      <c r="D494" s="84"/>
      <c r="E494" s="85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83"/>
      <c r="B495" s="1"/>
      <c r="C495" s="1"/>
      <c r="D495" s="84"/>
      <c r="E495" s="85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83"/>
      <c r="B496" s="1"/>
      <c r="C496" s="1"/>
      <c r="D496" s="84"/>
      <c r="E496" s="85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83"/>
      <c r="B497" s="1"/>
      <c r="C497" s="1"/>
      <c r="D497" s="84"/>
      <c r="E497" s="85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83"/>
      <c r="B498" s="1"/>
      <c r="C498" s="1"/>
      <c r="D498" s="84"/>
      <c r="E498" s="85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83"/>
      <c r="B499" s="1"/>
      <c r="C499" s="1"/>
      <c r="D499" s="84"/>
      <c r="E499" s="85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83"/>
      <c r="B500" s="1"/>
      <c r="C500" s="1"/>
      <c r="D500" s="84"/>
      <c r="E500" s="85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83"/>
      <c r="B501" s="1"/>
      <c r="C501" s="1"/>
      <c r="D501" s="84"/>
      <c r="E501" s="85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83"/>
      <c r="B502" s="1"/>
      <c r="C502" s="1"/>
      <c r="D502" s="84"/>
      <c r="E502" s="85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83"/>
      <c r="B503" s="1"/>
      <c r="C503" s="1"/>
      <c r="D503" s="84"/>
      <c r="E503" s="85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83"/>
      <c r="B504" s="1"/>
      <c r="C504" s="1"/>
      <c r="D504" s="84"/>
      <c r="E504" s="85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83"/>
      <c r="B505" s="1"/>
      <c r="C505" s="1"/>
      <c r="D505" s="84"/>
      <c r="E505" s="85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83"/>
      <c r="B506" s="1"/>
      <c r="C506" s="1"/>
      <c r="D506" s="84"/>
      <c r="E506" s="85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83"/>
      <c r="B507" s="1"/>
      <c r="C507" s="1"/>
      <c r="D507" s="84"/>
      <c r="E507" s="85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83"/>
      <c r="B508" s="1"/>
      <c r="C508" s="1"/>
      <c r="D508" s="84"/>
      <c r="E508" s="85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83"/>
      <c r="B509" s="1"/>
      <c r="C509" s="1"/>
      <c r="D509" s="84"/>
      <c r="E509" s="85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83"/>
      <c r="B510" s="1"/>
      <c r="C510" s="1"/>
      <c r="D510" s="84"/>
      <c r="E510" s="85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83"/>
      <c r="B511" s="1"/>
      <c r="C511" s="1"/>
      <c r="D511" s="84"/>
      <c r="E511" s="85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83"/>
      <c r="B512" s="1"/>
      <c r="C512" s="1"/>
      <c r="D512" s="84"/>
      <c r="E512" s="85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83"/>
      <c r="B513" s="1"/>
      <c r="C513" s="1"/>
      <c r="D513" s="84"/>
      <c r="E513" s="85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83"/>
      <c r="B514" s="1"/>
      <c r="C514" s="1"/>
      <c r="D514" s="84"/>
      <c r="E514" s="85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83"/>
      <c r="B515" s="1"/>
      <c r="C515" s="1"/>
      <c r="D515" s="84"/>
      <c r="E515" s="85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83"/>
      <c r="B516" s="1"/>
      <c r="C516" s="1"/>
      <c r="D516" s="84"/>
      <c r="E516" s="85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83"/>
      <c r="B517" s="1"/>
      <c r="C517" s="1"/>
      <c r="D517" s="84"/>
      <c r="E517" s="85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83"/>
      <c r="B518" s="1"/>
      <c r="C518" s="1"/>
      <c r="D518" s="84"/>
      <c r="E518" s="85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83"/>
      <c r="B519" s="1"/>
      <c r="C519" s="1"/>
      <c r="D519" s="84"/>
      <c r="E519" s="85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83"/>
      <c r="B520" s="1"/>
      <c r="C520" s="1"/>
      <c r="D520" s="84"/>
      <c r="E520" s="85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83"/>
      <c r="B521" s="1"/>
      <c r="C521" s="1"/>
      <c r="D521" s="84"/>
      <c r="E521" s="85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83"/>
      <c r="B522" s="1"/>
      <c r="C522" s="1"/>
      <c r="D522" s="84"/>
      <c r="E522" s="85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83"/>
      <c r="B523" s="1"/>
      <c r="C523" s="1"/>
      <c r="D523" s="84"/>
      <c r="E523" s="85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83"/>
      <c r="B524" s="1"/>
      <c r="C524" s="1"/>
      <c r="D524" s="84"/>
      <c r="E524" s="85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83"/>
      <c r="B525" s="1"/>
      <c r="C525" s="1"/>
      <c r="D525" s="84"/>
      <c r="E525" s="85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83"/>
      <c r="B526" s="1"/>
      <c r="C526" s="1"/>
      <c r="D526" s="84"/>
      <c r="E526" s="85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83"/>
      <c r="B527" s="1"/>
      <c r="C527" s="1"/>
      <c r="D527" s="84"/>
      <c r="E527" s="85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83"/>
      <c r="B528" s="1"/>
      <c r="C528" s="1"/>
      <c r="D528" s="84"/>
      <c r="E528" s="85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83"/>
      <c r="B529" s="1"/>
      <c r="C529" s="1"/>
      <c r="D529" s="84"/>
      <c r="E529" s="85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83"/>
      <c r="B530" s="1"/>
      <c r="C530" s="1"/>
      <c r="D530" s="84"/>
      <c r="E530" s="85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83"/>
      <c r="B531" s="1"/>
      <c r="C531" s="1"/>
      <c r="D531" s="84"/>
      <c r="E531" s="85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83"/>
      <c r="B532" s="1"/>
      <c r="C532" s="1"/>
      <c r="D532" s="84"/>
      <c r="E532" s="85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83"/>
      <c r="B533" s="1"/>
      <c r="C533" s="1"/>
      <c r="D533" s="84"/>
      <c r="E533" s="85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83"/>
      <c r="B534" s="1"/>
      <c r="C534" s="1"/>
      <c r="D534" s="84"/>
      <c r="E534" s="85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83"/>
      <c r="B535" s="1"/>
      <c r="C535" s="1"/>
      <c r="D535" s="84"/>
      <c r="E535" s="85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83"/>
      <c r="B536" s="1"/>
      <c r="C536" s="1"/>
      <c r="D536" s="84"/>
      <c r="E536" s="85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83"/>
      <c r="B537" s="1"/>
      <c r="C537" s="1"/>
      <c r="D537" s="84"/>
      <c r="E537" s="85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83"/>
      <c r="B538" s="1"/>
      <c r="C538" s="1"/>
      <c r="D538" s="84"/>
      <c r="E538" s="85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83"/>
      <c r="B539" s="1"/>
      <c r="C539" s="1"/>
      <c r="D539" s="84"/>
      <c r="E539" s="85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83"/>
      <c r="B540" s="1"/>
      <c r="C540" s="1"/>
      <c r="D540" s="84"/>
      <c r="E540" s="85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83"/>
      <c r="B541" s="1"/>
      <c r="C541" s="1"/>
      <c r="D541" s="84"/>
      <c r="E541" s="85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83"/>
      <c r="B542" s="1"/>
      <c r="C542" s="1"/>
      <c r="D542" s="84"/>
      <c r="E542" s="85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83"/>
      <c r="B543" s="1"/>
      <c r="C543" s="1"/>
      <c r="D543" s="84"/>
      <c r="E543" s="85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83"/>
      <c r="B544" s="1"/>
      <c r="C544" s="1"/>
      <c r="D544" s="84"/>
      <c r="E544" s="85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83"/>
      <c r="B545" s="1"/>
      <c r="C545" s="1"/>
      <c r="D545" s="84"/>
      <c r="E545" s="85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83"/>
      <c r="B546" s="1"/>
      <c r="C546" s="1"/>
      <c r="D546" s="84"/>
      <c r="E546" s="85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83"/>
      <c r="B547" s="1"/>
      <c r="C547" s="1"/>
      <c r="D547" s="84"/>
      <c r="E547" s="85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83"/>
      <c r="B548" s="1"/>
      <c r="C548" s="1"/>
      <c r="D548" s="84"/>
      <c r="E548" s="85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83"/>
      <c r="B549" s="1"/>
      <c r="C549" s="1"/>
      <c r="D549" s="84"/>
      <c r="E549" s="85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83"/>
      <c r="B550" s="1"/>
      <c r="C550" s="1"/>
      <c r="D550" s="84"/>
      <c r="E550" s="85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83"/>
      <c r="B551" s="1"/>
      <c r="C551" s="1"/>
      <c r="D551" s="84"/>
      <c r="E551" s="85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83"/>
      <c r="B552" s="1"/>
      <c r="C552" s="1"/>
      <c r="D552" s="84"/>
      <c r="E552" s="85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83"/>
      <c r="B553" s="1"/>
      <c r="C553" s="1"/>
      <c r="D553" s="84"/>
      <c r="E553" s="85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83"/>
      <c r="B554" s="1"/>
      <c r="C554" s="1"/>
      <c r="D554" s="84"/>
      <c r="E554" s="85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83"/>
      <c r="B555" s="1"/>
      <c r="C555" s="1"/>
      <c r="D555" s="84"/>
      <c r="E555" s="85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83"/>
      <c r="B556" s="1"/>
      <c r="C556" s="1"/>
      <c r="D556" s="84"/>
      <c r="E556" s="85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83"/>
      <c r="B557" s="1"/>
      <c r="C557" s="1"/>
      <c r="D557" s="84"/>
      <c r="E557" s="85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83"/>
      <c r="B558" s="1"/>
      <c r="C558" s="1"/>
      <c r="D558" s="84"/>
      <c r="E558" s="85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83"/>
      <c r="B559" s="1"/>
      <c r="C559" s="1"/>
      <c r="D559" s="84"/>
      <c r="E559" s="85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83"/>
      <c r="B560" s="1"/>
      <c r="C560" s="1"/>
      <c r="D560" s="84"/>
      <c r="E560" s="85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83"/>
      <c r="B561" s="1"/>
      <c r="C561" s="1"/>
      <c r="D561" s="84"/>
      <c r="E561" s="85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83"/>
      <c r="B562" s="1"/>
      <c r="C562" s="1"/>
      <c r="D562" s="84"/>
      <c r="E562" s="85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83"/>
      <c r="B563" s="1"/>
      <c r="C563" s="1"/>
      <c r="D563" s="84"/>
      <c r="E563" s="85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83"/>
      <c r="B564" s="1"/>
      <c r="C564" s="1"/>
      <c r="D564" s="84"/>
      <c r="E564" s="85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83"/>
      <c r="B565" s="1"/>
      <c r="C565" s="1"/>
      <c r="D565" s="84"/>
      <c r="E565" s="85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83"/>
      <c r="B566" s="1"/>
      <c r="C566" s="1"/>
      <c r="D566" s="84"/>
      <c r="E566" s="85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83"/>
      <c r="B567" s="1"/>
      <c r="C567" s="1"/>
      <c r="D567" s="84"/>
      <c r="E567" s="85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83"/>
      <c r="B568" s="1"/>
      <c r="C568" s="1"/>
      <c r="D568" s="84"/>
      <c r="E568" s="85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83"/>
      <c r="B569" s="1"/>
      <c r="C569" s="1"/>
      <c r="D569" s="84"/>
      <c r="E569" s="85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83"/>
      <c r="B570" s="1"/>
      <c r="C570" s="1"/>
      <c r="D570" s="84"/>
      <c r="E570" s="85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83"/>
      <c r="B571" s="1"/>
      <c r="C571" s="1"/>
      <c r="D571" s="84"/>
      <c r="E571" s="85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83"/>
      <c r="B572" s="1"/>
      <c r="C572" s="1"/>
      <c r="D572" s="84"/>
      <c r="E572" s="85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83"/>
      <c r="B573" s="1"/>
      <c r="C573" s="1"/>
      <c r="D573" s="84"/>
      <c r="E573" s="85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83"/>
      <c r="B574" s="1"/>
      <c r="C574" s="1"/>
      <c r="D574" s="84"/>
      <c r="E574" s="85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83"/>
      <c r="B575" s="1"/>
      <c r="C575" s="1"/>
      <c r="D575" s="84"/>
      <c r="E575" s="85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83"/>
      <c r="B576" s="1"/>
      <c r="C576" s="1"/>
      <c r="D576" s="84"/>
      <c r="E576" s="85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83"/>
      <c r="B577" s="1"/>
      <c r="C577" s="1"/>
      <c r="D577" s="84"/>
      <c r="E577" s="85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83"/>
      <c r="B578" s="1"/>
      <c r="C578" s="1"/>
      <c r="D578" s="84"/>
      <c r="E578" s="85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83"/>
      <c r="B579" s="1"/>
      <c r="C579" s="1"/>
      <c r="D579" s="84"/>
      <c r="E579" s="85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83"/>
      <c r="B580" s="1"/>
      <c r="C580" s="1"/>
      <c r="D580" s="84"/>
      <c r="E580" s="85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83"/>
      <c r="B581" s="1"/>
      <c r="C581" s="1"/>
      <c r="D581" s="84"/>
      <c r="E581" s="85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83"/>
      <c r="B582" s="1"/>
      <c r="C582" s="1"/>
      <c r="D582" s="84"/>
      <c r="E582" s="85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83"/>
      <c r="B583" s="1"/>
      <c r="C583" s="1"/>
      <c r="D583" s="84"/>
      <c r="E583" s="85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83"/>
      <c r="B584" s="1"/>
      <c r="C584" s="1"/>
      <c r="D584" s="84"/>
      <c r="E584" s="85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83"/>
      <c r="B585" s="1"/>
      <c r="C585" s="1"/>
      <c r="D585" s="84"/>
      <c r="E585" s="85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83"/>
      <c r="B586" s="1"/>
      <c r="C586" s="1"/>
      <c r="D586" s="84"/>
      <c r="E586" s="85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83"/>
      <c r="B587" s="1"/>
      <c r="C587" s="1"/>
      <c r="D587" s="84"/>
      <c r="E587" s="85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83"/>
      <c r="B588" s="1"/>
      <c r="C588" s="1"/>
      <c r="D588" s="84"/>
      <c r="E588" s="85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83"/>
      <c r="B589" s="1"/>
      <c r="C589" s="1"/>
      <c r="D589" s="84"/>
      <c r="E589" s="85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83"/>
      <c r="B590" s="1"/>
      <c r="C590" s="1"/>
      <c r="D590" s="84"/>
      <c r="E590" s="85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83"/>
      <c r="B591" s="1"/>
      <c r="C591" s="1"/>
      <c r="D591" s="84"/>
      <c r="E591" s="85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83"/>
      <c r="B592" s="1"/>
      <c r="C592" s="1"/>
      <c r="D592" s="84"/>
      <c r="E592" s="85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83"/>
      <c r="B593" s="1"/>
      <c r="C593" s="1"/>
      <c r="D593" s="84"/>
      <c r="E593" s="85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83"/>
      <c r="B594" s="1"/>
      <c r="C594" s="1"/>
      <c r="D594" s="84"/>
      <c r="E594" s="85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83"/>
      <c r="B595" s="1"/>
      <c r="C595" s="1"/>
      <c r="D595" s="84"/>
      <c r="E595" s="85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83"/>
      <c r="B596" s="1"/>
      <c r="C596" s="1"/>
      <c r="D596" s="84"/>
      <c r="E596" s="85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83"/>
      <c r="B597" s="1"/>
      <c r="C597" s="1"/>
      <c r="D597" s="84"/>
      <c r="E597" s="85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83"/>
      <c r="B598" s="1"/>
      <c r="C598" s="1"/>
      <c r="D598" s="84"/>
      <c r="E598" s="85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83"/>
      <c r="B599" s="1"/>
      <c r="C599" s="1"/>
      <c r="D599" s="84"/>
      <c r="E599" s="85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83"/>
      <c r="B600" s="1"/>
      <c r="C600" s="1"/>
      <c r="D600" s="84"/>
      <c r="E600" s="85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83"/>
      <c r="B601" s="1"/>
      <c r="C601" s="1"/>
      <c r="D601" s="84"/>
      <c r="E601" s="85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83"/>
      <c r="B602" s="1"/>
      <c r="C602" s="1"/>
      <c r="D602" s="84"/>
      <c r="E602" s="85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83"/>
      <c r="B603" s="1"/>
      <c r="C603" s="1"/>
      <c r="D603" s="84"/>
      <c r="E603" s="85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83"/>
      <c r="B604" s="1"/>
      <c r="C604" s="1"/>
      <c r="D604" s="84"/>
      <c r="E604" s="85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83"/>
      <c r="B605" s="1"/>
      <c r="C605" s="1"/>
      <c r="D605" s="84"/>
      <c r="E605" s="85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83"/>
      <c r="B606" s="1"/>
      <c r="C606" s="1"/>
      <c r="D606" s="84"/>
      <c r="E606" s="85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83"/>
      <c r="B607" s="1"/>
      <c r="C607" s="1"/>
      <c r="D607" s="84"/>
      <c r="E607" s="85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83"/>
      <c r="B608" s="1"/>
      <c r="C608" s="1"/>
      <c r="D608" s="84"/>
      <c r="E608" s="85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83"/>
      <c r="B609" s="1"/>
      <c r="C609" s="1"/>
      <c r="D609" s="84"/>
      <c r="E609" s="85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83"/>
      <c r="B610" s="1"/>
      <c r="C610" s="1"/>
      <c r="D610" s="84"/>
      <c r="E610" s="85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83"/>
      <c r="B611" s="1"/>
      <c r="C611" s="1"/>
      <c r="D611" s="84"/>
      <c r="E611" s="85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83"/>
      <c r="B612" s="1"/>
      <c r="C612" s="1"/>
      <c r="D612" s="84"/>
      <c r="E612" s="85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83"/>
      <c r="B613" s="1"/>
      <c r="C613" s="1"/>
      <c r="D613" s="84"/>
      <c r="E613" s="85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83"/>
      <c r="B614" s="1"/>
      <c r="C614" s="1"/>
      <c r="D614" s="84"/>
      <c r="E614" s="85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83"/>
      <c r="B615" s="1"/>
      <c r="C615" s="1"/>
      <c r="D615" s="84"/>
      <c r="E615" s="85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83"/>
      <c r="B616" s="1"/>
      <c r="C616" s="1"/>
      <c r="D616" s="84"/>
      <c r="E616" s="85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83"/>
      <c r="B617" s="1"/>
      <c r="C617" s="1"/>
      <c r="D617" s="84"/>
      <c r="E617" s="85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83"/>
      <c r="B618" s="1"/>
      <c r="C618" s="1"/>
      <c r="D618" s="84"/>
      <c r="E618" s="85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83"/>
      <c r="B619" s="1"/>
      <c r="C619" s="1"/>
      <c r="D619" s="84"/>
      <c r="E619" s="85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83"/>
      <c r="B620" s="1"/>
      <c r="C620" s="1"/>
      <c r="D620" s="84"/>
      <c r="E620" s="85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83"/>
      <c r="B621" s="1"/>
      <c r="C621" s="1"/>
      <c r="D621" s="84"/>
      <c r="E621" s="85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83"/>
      <c r="B622" s="1"/>
      <c r="C622" s="1"/>
      <c r="D622" s="84"/>
      <c r="E622" s="85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83"/>
      <c r="B623" s="1"/>
      <c r="C623" s="1"/>
      <c r="D623" s="84"/>
      <c r="E623" s="85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83"/>
      <c r="B624" s="1"/>
      <c r="C624" s="1"/>
      <c r="D624" s="84"/>
      <c r="E624" s="85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83"/>
      <c r="B625" s="1"/>
      <c r="C625" s="1"/>
      <c r="D625" s="84"/>
      <c r="E625" s="85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83"/>
      <c r="B626" s="1"/>
      <c r="C626" s="1"/>
      <c r="D626" s="84"/>
      <c r="E626" s="85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83"/>
      <c r="B627" s="1"/>
      <c r="C627" s="1"/>
      <c r="D627" s="84"/>
      <c r="E627" s="85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83"/>
      <c r="B628" s="1"/>
      <c r="C628" s="1"/>
      <c r="D628" s="84"/>
      <c r="E628" s="85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83"/>
      <c r="B629" s="1"/>
      <c r="C629" s="1"/>
      <c r="D629" s="84"/>
      <c r="E629" s="85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83"/>
      <c r="B630" s="1"/>
      <c r="C630" s="1"/>
      <c r="D630" s="84"/>
      <c r="E630" s="85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83"/>
      <c r="B631" s="1"/>
      <c r="C631" s="1"/>
      <c r="D631" s="84"/>
      <c r="E631" s="85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83"/>
      <c r="B632" s="1"/>
      <c r="C632" s="1"/>
      <c r="D632" s="84"/>
      <c r="E632" s="85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83"/>
      <c r="B633" s="1"/>
      <c r="C633" s="1"/>
      <c r="D633" s="84"/>
      <c r="E633" s="85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83"/>
      <c r="B634" s="1"/>
      <c r="C634" s="1"/>
      <c r="D634" s="84"/>
      <c r="E634" s="85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83"/>
      <c r="B635" s="1"/>
      <c r="C635" s="1"/>
      <c r="D635" s="84"/>
      <c r="E635" s="85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83"/>
      <c r="B636" s="1"/>
      <c r="C636" s="1"/>
      <c r="D636" s="84"/>
      <c r="E636" s="85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83"/>
      <c r="B637" s="1"/>
      <c r="C637" s="1"/>
      <c r="D637" s="84"/>
      <c r="E637" s="85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83"/>
      <c r="B638" s="1"/>
      <c r="C638" s="1"/>
      <c r="D638" s="84"/>
      <c r="E638" s="85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83"/>
      <c r="B639" s="1"/>
      <c r="C639" s="1"/>
      <c r="D639" s="84"/>
      <c r="E639" s="85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83"/>
      <c r="B640" s="1"/>
      <c r="C640" s="1"/>
      <c r="D640" s="84"/>
      <c r="E640" s="85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83"/>
      <c r="B641" s="1"/>
      <c r="C641" s="1"/>
      <c r="D641" s="84"/>
      <c r="E641" s="85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83"/>
      <c r="B642" s="1"/>
      <c r="C642" s="1"/>
      <c r="D642" s="84"/>
      <c r="E642" s="85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83"/>
      <c r="B643" s="1"/>
      <c r="C643" s="1"/>
      <c r="D643" s="84"/>
      <c r="E643" s="85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83"/>
      <c r="B644" s="1"/>
      <c r="C644" s="1"/>
      <c r="D644" s="84"/>
      <c r="E644" s="85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83"/>
      <c r="B645" s="1"/>
      <c r="C645" s="1"/>
      <c r="D645" s="84"/>
      <c r="E645" s="85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83"/>
      <c r="B646" s="1"/>
      <c r="C646" s="1"/>
      <c r="D646" s="84"/>
      <c r="E646" s="85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83"/>
      <c r="B647" s="1"/>
      <c r="C647" s="1"/>
      <c r="D647" s="84"/>
      <c r="E647" s="85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83"/>
      <c r="B648" s="1"/>
      <c r="C648" s="1"/>
      <c r="D648" s="84"/>
      <c r="E648" s="85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83"/>
      <c r="B649" s="1"/>
      <c r="C649" s="1"/>
      <c r="D649" s="84"/>
      <c r="E649" s="85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83"/>
      <c r="B650" s="1"/>
      <c r="C650" s="1"/>
      <c r="D650" s="84"/>
      <c r="E650" s="85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83"/>
      <c r="B651" s="1"/>
      <c r="C651" s="1"/>
      <c r="D651" s="84"/>
      <c r="E651" s="85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83"/>
      <c r="B652" s="1"/>
      <c r="C652" s="1"/>
      <c r="D652" s="84"/>
      <c r="E652" s="85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83"/>
      <c r="B653" s="1"/>
      <c r="C653" s="1"/>
      <c r="D653" s="84"/>
      <c r="E653" s="85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83"/>
      <c r="B654" s="1"/>
      <c r="C654" s="1"/>
      <c r="D654" s="84"/>
      <c r="E654" s="85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83"/>
      <c r="B655" s="1"/>
      <c r="C655" s="1"/>
      <c r="D655" s="84"/>
      <c r="E655" s="85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83"/>
      <c r="B656" s="1"/>
      <c r="C656" s="1"/>
      <c r="D656" s="84"/>
      <c r="E656" s="85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83"/>
      <c r="B657" s="1"/>
      <c r="C657" s="1"/>
      <c r="D657" s="84"/>
      <c r="E657" s="85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83"/>
      <c r="B658" s="1"/>
      <c r="C658" s="1"/>
      <c r="D658" s="84"/>
      <c r="E658" s="85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83"/>
      <c r="B659" s="1"/>
      <c r="C659" s="1"/>
      <c r="D659" s="84"/>
      <c r="E659" s="85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83"/>
      <c r="B660" s="1"/>
      <c r="C660" s="1"/>
      <c r="D660" s="84"/>
      <c r="E660" s="85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83"/>
      <c r="B661" s="1"/>
      <c r="C661" s="1"/>
      <c r="D661" s="84"/>
      <c r="E661" s="85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83"/>
      <c r="B662" s="1"/>
      <c r="C662" s="1"/>
      <c r="D662" s="84"/>
      <c r="E662" s="85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83"/>
      <c r="B663" s="1"/>
      <c r="C663" s="1"/>
      <c r="D663" s="84"/>
      <c r="E663" s="85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83"/>
      <c r="B664" s="1"/>
      <c r="C664" s="1"/>
      <c r="D664" s="84"/>
      <c r="E664" s="85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83"/>
      <c r="B665" s="1"/>
      <c r="C665" s="1"/>
      <c r="D665" s="84"/>
      <c r="E665" s="85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83"/>
      <c r="B666" s="1"/>
      <c r="C666" s="1"/>
      <c r="D666" s="84"/>
      <c r="E666" s="85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83"/>
      <c r="B667" s="1"/>
      <c r="C667" s="1"/>
      <c r="D667" s="84"/>
      <c r="E667" s="85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83"/>
      <c r="B668" s="1"/>
      <c r="C668" s="1"/>
      <c r="D668" s="84"/>
      <c r="E668" s="85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83"/>
      <c r="B669" s="1"/>
      <c r="C669" s="1"/>
      <c r="D669" s="84"/>
      <c r="E669" s="85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83"/>
      <c r="B670" s="1"/>
      <c r="C670" s="1"/>
      <c r="D670" s="84"/>
      <c r="E670" s="85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83"/>
      <c r="B671" s="1"/>
      <c r="C671" s="1"/>
      <c r="D671" s="84"/>
      <c r="E671" s="85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83"/>
      <c r="B672" s="1"/>
      <c r="C672" s="1"/>
      <c r="D672" s="84"/>
      <c r="E672" s="85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83"/>
      <c r="B673" s="1"/>
      <c r="C673" s="1"/>
      <c r="D673" s="84"/>
      <c r="E673" s="85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83"/>
      <c r="B674" s="1"/>
      <c r="C674" s="1"/>
      <c r="D674" s="84"/>
      <c r="E674" s="85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83"/>
      <c r="B675" s="1"/>
      <c r="C675" s="1"/>
      <c r="D675" s="84"/>
      <c r="E675" s="85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83"/>
      <c r="B676" s="1"/>
      <c r="C676" s="1"/>
      <c r="D676" s="84"/>
      <c r="E676" s="85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83"/>
      <c r="B677" s="1"/>
      <c r="C677" s="1"/>
      <c r="D677" s="84"/>
      <c r="E677" s="85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83"/>
      <c r="B678" s="1"/>
      <c r="C678" s="1"/>
      <c r="D678" s="84"/>
      <c r="E678" s="85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83"/>
      <c r="B679" s="1"/>
      <c r="C679" s="1"/>
      <c r="D679" s="84"/>
      <c r="E679" s="85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83"/>
      <c r="B680" s="1"/>
      <c r="C680" s="1"/>
      <c r="D680" s="84"/>
      <c r="E680" s="85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83"/>
      <c r="B681" s="1"/>
      <c r="C681" s="1"/>
      <c r="D681" s="84"/>
      <c r="E681" s="85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83"/>
      <c r="B682" s="1"/>
      <c r="C682" s="1"/>
      <c r="D682" s="84"/>
      <c r="E682" s="85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83"/>
      <c r="B683" s="1"/>
      <c r="C683" s="1"/>
      <c r="D683" s="84"/>
      <c r="E683" s="85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83"/>
      <c r="B684" s="1"/>
      <c r="C684" s="1"/>
      <c r="D684" s="84"/>
      <c r="E684" s="85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83"/>
      <c r="B685" s="1"/>
      <c r="C685" s="1"/>
      <c r="D685" s="84"/>
      <c r="E685" s="85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83"/>
      <c r="B686" s="1"/>
      <c r="C686" s="1"/>
      <c r="D686" s="84"/>
      <c r="E686" s="85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83"/>
      <c r="B687" s="1"/>
      <c r="C687" s="1"/>
      <c r="D687" s="84"/>
      <c r="E687" s="85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83"/>
      <c r="B688" s="1"/>
      <c r="C688" s="1"/>
      <c r="D688" s="84"/>
      <c r="E688" s="85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83"/>
      <c r="B689" s="1"/>
      <c r="C689" s="1"/>
      <c r="D689" s="84"/>
      <c r="E689" s="85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83"/>
      <c r="B690" s="1"/>
      <c r="C690" s="1"/>
      <c r="D690" s="84"/>
      <c r="E690" s="85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83"/>
      <c r="B691" s="1"/>
      <c r="C691" s="1"/>
      <c r="D691" s="84"/>
      <c r="E691" s="85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83"/>
      <c r="B692" s="1"/>
      <c r="C692" s="1"/>
      <c r="D692" s="84"/>
      <c r="E692" s="85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83"/>
      <c r="B693" s="1"/>
      <c r="C693" s="1"/>
      <c r="D693" s="84"/>
      <c r="E693" s="85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83"/>
      <c r="B694" s="1"/>
      <c r="C694" s="1"/>
      <c r="D694" s="84"/>
      <c r="E694" s="85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83"/>
      <c r="B695" s="1"/>
      <c r="C695" s="1"/>
      <c r="D695" s="84"/>
      <c r="E695" s="85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83"/>
      <c r="B696" s="1"/>
      <c r="C696" s="1"/>
      <c r="D696" s="84"/>
      <c r="E696" s="85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83"/>
      <c r="B697" s="1"/>
      <c r="C697" s="1"/>
      <c r="D697" s="84"/>
      <c r="E697" s="85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83"/>
      <c r="B698" s="1"/>
      <c r="C698" s="1"/>
      <c r="D698" s="84"/>
      <c r="E698" s="85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83"/>
      <c r="B699" s="1"/>
      <c r="C699" s="1"/>
      <c r="D699" s="84"/>
      <c r="E699" s="85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83"/>
      <c r="B700" s="1"/>
      <c r="C700" s="1"/>
      <c r="D700" s="84"/>
      <c r="E700" s="85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83"/>
      <c r="B701" s="1"/>
      <c r="C701" s="1"/>
      <c r="D701" s="84"/>
      <c r="E701" s="85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83"/>
      <c r="B702" s="1"/>
      <c r="C702" s="1"/>
      <c r="D702" s="84"/>
      <c r="E702" s="85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83"/>
      <c r="B703" s="1"/>
      <c r="C703" s="1"/>
      <c r="D703" s="84"/>
      <c r="E703" s="85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83"/>
      <c r="B704" s="1"/>
      <c r="C704" s="1"/>
      <c r="D704" s="84"/>
      <c r="E704" s="85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83"/>
      <c r="B705" s="1"/>
      <c r="C705" s="1"/>
      <c r="D705" s="84"/>
      <c r="E705" s="85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83"/>
      <c r="B706" s="1"/>
      <c r="C706" s="1"/>
      <c r="D706" s="84"/>
      <c r="E706" s="85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83"/>
      <c r="B707" s="1"/>
      <c r="C707" s="1"/>
      <c r="D707" s="84"/>
      <c r="E707" s="85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83"/>
      <c r="B708" s="1"/>
      <c r="C708" s="1"/>
      <c r="D708" s="84"/>
      <c r="E708" s="85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83"/>
      <c r="B709" s="1"/>
      <c r="C709" s="1"/>
      <c r="D709" s="84"/>
      <c r="E709" s="85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83"/>
      <c r="B710" s="1"/>
      <c r="C710" s="1"/>
      <c r="D710" s="84"/>
      <c r="E710" s="85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83"/>
      <c r="B711" s="1"/>
      <c r="C711" s="1"/>
      <c r="D711" s="84"/>
      <c r="E711" s="85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83"/>
      <c r="B712" s="1"/>
      <c r="C712" s="1"/>
      <c r="D712" s="84"/>
      <c r="E712" s="85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83"/>
      <c r="B713" s="1"/>
      <c r="C713" s="1"/>
      <c r="D713" s="84"/>
      <c r="E713" s="85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83"/>
      <c r="B714" s="1"/>
      <c r="C714" s="1"/>
      <c r="D714" s="84"/>
      <c r="E714" s="85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83"/>
      <c r="B715" s="1"/>
      <c r="C715" s="1"/>
      <c r="D715" s="84"/>
      <c r="E715" s="85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83"/>
      <c r="B716" s="1"/>
      <c r="C716" s="1"/>
      <c r="D716" s="84"/>
      <c r="E716" s="85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83"/>
      <c r="B717" s="1"/>
      <c r="C717" s="1"/>
      <c r="D717" s="84"/>
      <c r="E717" s="85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83"/>
      <c r="B718" s="1"/>
      <c r="C718" s="1"/>
      <c r="D718" s="84"/>
      <c r="E718" s="85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83"/>
      <c r="B719" s="1"/>
      <c r="C719" s="1"/>
      <c r="D719" s="84"/>
      <c r="E719" s="85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83"/>
      <c r="B720" s="1"/>
      <c r="C720" s="1"/>
      <c r="D720" s="84"/>
      <c r="E720" s="85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83"/>
      <c r="B721" s="1"/>
      <c r="C721" s="1"/>
      <c r="D721" s="84"/>
      <c r="E721" s="85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83"/>
      <c r="B722" s="1"/>
      <c r="C722" s="1"/>
      <c r="D722" s="84"/>
      <c r="E722" s="85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83"/>
      <c r="B723" s="1"/>
      <c r="C723" s="1"/>
      <c r="D723" s="84"/>
      <c r="E723" s="85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83"/>
      <c r="B724" s="1"/>
      <c r="C724" s="1"/>
      <c r="D724" s="84"/>
      <c r="E724" s="85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83"/>
      <c r="B725" s="1"/>
      <c r="C725" s="1"/>
      <c r="D725" s="84"/>
      <c r="E725" s="85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83"/>
      <c r="B726" s="1"/>
      <c r="C726" s="1"/>
      <c r="D726" s="84"/>
      <c r="E726" s="85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83"/>
      <c r="B727" s="1"/>
      <c r="C727" s="1"/>
      <c r="D727" s="84"/>
      <c r="E727" s="85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83"/>
      <c r="B728" s="1"/>
      <c r="C728" s="1"/>
      <c r="D728" s="84"/>
      <c r="E728" s="85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83"/>
      <c r="B729" s="1"/>
      <c r="C729" s="1"/>
      <c r="D729" s="84"/>
      <c r="E729" s="85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83"/>
      <c r="B730" s="1"/>
      <c r="C730" s="1"/>
      <c r="D730" s="84"/>
      <c r="E730" s="85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83"/>
      <c r="B731" s="1"/>
      <c r="C731" s="1"/>
      <c r="D731" s="84"/>
      <c r="E731" s="85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83"/>
      <c r="B732" s="1"/>
      <c r="C732" s="1"/>
      <c r="D732" s="84"/>
      <c r="E732" s="85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83"/>
      <c r="B733" s="1"/>
      <c r="C733" s="1"/>
      <c r="D733" s="84"/>
      <c r="E733" s="85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83"/>
      <c r="B734" s="1"/>
      <c r="C734" s="1"/>
      <c r="D734" s="84"/>
      <c r="E734" s="85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83"/>
      <c r="B735" s="1"/>
      <c r="C735" s="1"/>
      <c r="D735" s="84"/>
      <c r="E735" s="85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83"/>
      <c r="B736" s="1"/>
      <c r="C736" s="1"/>
      <c r="D736" s="84"/>
      <c r="E736" s="85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83"/>
      <c r="B737" s="1"/>
      <c r="C737" s="1"/>
      <c r="D737" s="84"/>
      <c r="E737" s="85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83"/>
      <c r="B738" s="1"/>
      <c r="C738" s="1"/>
      <c r="D738" s="84"/>
      <c r="E738" s="85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83"/>
      <c r="B739" s="1"/>
      <c r="C739" s="1"/>
      <c r="D739" s="84"/>
      <c r="E739" s="85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83"/>
      <c r="B740" s="1"/>
      <c r="C740" s="1"/>
      <c r="D740" s="84"/>
      <c r="E740" s="85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83"/>
      <c r="B741" s="1"/>
      <c r="C741" s="1"/>
      <c r="D741" s="84"/>
      <c r="E741" s="85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83"/>
      <c r="B742" s="1"/>
      <c r="C742" s="1"/>
      <c r="D742" s="84"/>
      <c r="E742" s="85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83"/>
      <c r="B743" s="1"/>
      <c r="C743" s="1"/>
      <c r="D743" s="84"/>
      <c r="E743" s="85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83"/>
      <c r="B744" s="1"/>
      <c r="C744" s="1"/>
      <c r="D744" s="84"/>
      <c r="E744" s="85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83"/>
      <c r="B745" s="1"/>
      <c r="C745" s="1"/>
      <c r="D745" s="84"/>
      <c r="E745" s="85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83"/>
      <c r="B746" s="1"/>
      <c r="C746" s="1"/>
      <c r="D746" s="84"/>
      <c r="E746" s="85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83"/>
      <c r="B747" s="1"/>
      <c r="C747" s="1"/>
      <c r="D747" s="84"/>
      <c r="E747" s="85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83"/>
      <c r="B748" s="1"/>
      <c r="C748" s="1"/>
      <c r="D748" s="84"/>
      <c r="E748" s="85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83"/>
      <c r="B749" s="1"/>
      <c r="C749" s="1"/>
      <c r="D749" s="84"/>
      <c r="E749" s="85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83"/>
      <c r="B750" s="1"/>
      <c r="C750" s="1"/>
      <c r="D750" s="84"/>
      <c r="E750" s="85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83"/>
      <c r="B751" s="1"/>
      <c r="C751" s="1"/>
      <c r="D751" s="84"/>
      <c r="E751" s="85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83"/>
      <c r="B752" s="1"/>
      <c r="C752" s="1"/>
      <c r="D752" s="84"/>
      <c r="E752" s="85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83"/>
      <c r="B753" s="1"/>
      <c r="C753" s="1"/>
      <c r="D753" s="84"/>
      <c r="E753" s="85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83"/>
      <c r="B754" s="1"/>
      <c r="C754" s="1"/>
      <c r="D754" s="84"/>
      <c r="E754" s="85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83"/>
      <c r="B755" s="1"/>
      <c r="C755" s="1"/>
      <c r="D755" s="84"/>
      <c r="E755" s="85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83"/>
      <c r="B756" s="1"/>
      <c r="C756" s="1"/>
      <c r="D756" s="84"/>
      <c r="E756" s="85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83"/>
      <c r="B757" s="1"/>
      <c r="C757" s="1"/>
      <c r="D757" s="84"/>
      <c r="E757" s="85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83"/>
      <c r="B758" s="1"/>
      <c r="C758" s="1"/>
      <c r="D758" s="84"/>
      <c r="E758" s="85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83"/>
      <c r="B759" s="1"/>
      <c r="C759" s="1"/>
      <c r="D759" s="84"/>
      <c r="E759" s="85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83"/>
      <c r="B760" s="1"/>
      <c r="C760" s="1"/>
      <c r="D760" s="84"/>
      <c r="E760" s="85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83"/>
      <c r="B761" s="1"/>
      <c r="C761" s="1"/>
      <c r="D761" s="84"/>
      <c r="E761" s="85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83"/>
      <c r="B762" s="1"/>
      <c r="C762" s="1"/>
      <c r="D762" s="84"/>
      <c r="E762" s="85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83"/>
      <c r="B763" s="1"/>
      <c r="C763" s="1"/>
      <c r="D763" s="84"/>
      <c r="E763" s="85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83"/>
      <c r="B764" s="1"/>
      <c r="C764" s="1"/>
      <c r="D764" s="84"/>
      <c r="E764" s="85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83"/>
      <c r="B765" s="1"/>
      <c r="C765" s="1"/>
      <c r="D765" s="84"/>
      <c r="E765" s="85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83"/>
      <c r="B766" s="1"/>
      <c r="C766" s="1"/>
      <c r="D766" s="84"/>
      <c r="E766" s="85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83"/>
      <c r="B767" s="1"/>
      <c r="C767" s="1"/>
      <c r="D767" s="84"/>
      <c r="E767" s="85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83"/>
      <c r="B768" s="1"/>
      <c r="C768" s="1"/>
      <c r="D768" s="84"/>
      <c r="E768" s="85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83"/>
      <c r="B769" s="1"/>
      <c r="C769" s="1"/>
      <c r="D769" s="84"/>
      <c r="E769" s="85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83"/>
      <c r="B770" s="1"/>
      <c r="C770" s="1"/>
      <c r="D770" s="84"/>
      <c r="E770" s="85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83"/>
      <c r="B771" s="1"/>
      <c r="C771" s="1"/>
      <c r="D771" s="84"/>
      <c r="E771" s="85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83"/>
      <c r="B772" s="1"/>
      <c r="C772" s="1"/>
      <c r="D772" s="84"/>
      <c r="E772" s="85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83"/>
      <c r="B773" s="1"/>
      <c r="C773" s="1"/>
      <c r="D773" s="84"/>
      <c r="E773" s="85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83"/>
      <c r="B774" s="1"/>
      <c r="C774" s="1"/>
      <c r="D774" s="84"/>
      <c r="E774" s="85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83"/>
      <c r="B775" s="1"/>
      <c r="C775" s="1"/>
      <c r="D775" s="84"/>
      <c r="E775" s="85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83"/>
      <c r="B776" s="1"/>
      <c r="C776" s="1"/>
      <c r="D776" s="84"/>
      <c r="E776" s="85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83"/>
      <c r="B777" s="1"/>
      <c r="C777" s="1"/>
      <c r="D777" s="84"/>
      <c r="E777" s="85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83"/>
      <c r="B778" s="1"/>
      <c r="C778" s="1"/>
      <c r="D778" s="84"/>
      <c r="E778" s="85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83"/>
      <c r="B779" s="1"/>
      <c r="C779" s="1"/>
      <c r="D779" s="84"/>
      <c r="E779" s="85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83"/>
      <c r="B780" s="1"/>
      <c r="C780" s="1"/>
      <c r="D780" s="84"/>
      <c r="E780" s="85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83"/>
      <c r="B781" s="1"/>
      <c r="C781" s="1"/>
      <c r="D781" s="84"/>
      <c r="E781" s="85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83"/>
      <c r="B782" s="1"/>
      <c r="C782" s="1"/>
      <c r="D782" s="84"/>
      <c r="E782" s="85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83"/>
      <c r="B783" s="1"/>
      <c r="C783" s="1"/>
      <c r="D783" s="84"/>
      <c r="E783" s="85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83"/>
      <c r="B784" s="1"/>
      <c r="C784" s="1"/>
      <c r="D784" s="84"/>
      <c r="E784" s="85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83"/>
      <c r="B785" s="1"/>
      <c r="C785" s="1"/>
      <c r="D785" s="84"/>
      <c r="E785" s="85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83"/>
      <c r="B786" s="1"/>
      <c r="C786" s="1"/>
      <c r="D786" s="84"/>
      <c r="E786" s="85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83"/>
      <c r="B787" s="1"/>
      <c r="C787" s="1"/>
      <c r="D787" s="84"/>
      <c r="E787" s="85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83"/>
      <c r="B788" s="1"/>
      <c r="C788" s="1"/>
      <c r="D788" s="84"/>
      <c r="E788" s="85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83"/>
      <c r="B789" s="1"/>
      <c r="C789" s="1"/>
      <c r="D789" s="84"/>
      <c r="E789" s="85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83"/>
      <c r="B790" s="1"/>
      <c r="C790" s="1"/>
      <c r="D790" s="84"/>
      <c r="E790" s="85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83"/>
      <c r="B791" s="1"/>
      <c r="C791" s="1"/>
      <c r="D791" s="84"/>
      <c r="E791" s="85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83"/>
      <c r="B792" s="1"/>
      <c r="C792" s="1"/>
      <c r="D792" s="84"/>
      <c r="E792" s="85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83"/>
      <c r="B793" s="1"/>
      <c r="C793" s="1"/>
      <c r="D793" s="84"/>
      <c r="E793" s="85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83"/>
      <c r="B794" s="1"/>
      <c r="C794" s="1"/>
      <c r="D794" s="84"/>
      <c r="E794" s="85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83"/>
      <c r="B795" s="1"/>
      <c r="C795" s="1"/>
      <c r="D795" s="84"/>
      <c r="E795" s="85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83"/>
      <c r="B796" s="1"/>
      <c r="C796" s="1"/>
      <c r="D796" s="84"/>
      <c r="E796" s="85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83"/>
      <c r="B797" s="1"/>
      <c r="C797" s="1"/>
      <c r="D797" s="84"/>
      <c r="E797" s="85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83"/>
      <c r="B798" s="1"/>
      <c r="C798" s="1"/>
      <c r="D798" s="84"/>
      <c r="E798" s="85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83"/>
      <c r="B799" s="1"/>
      <c r="C799" s="1"/>
      <c r="D799" s="84"/>
      <c r="E799" s="85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83"/>
      <c r="B800" s="1"/>
      <c r="C800" s="1"/>
      <c r="D800" s="84"/>
      <c r="E800" s="85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83"/>
      <c r="B801" s="1"/>
      <c r="C801" s="1"/>
      <c r="D801" s="84"/>
      <c r="E801" s="85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83"/>
      <c r="B802" s="1"/>
      <c r="C802" s="1"/>
      <c r="D802" s="84"/>
      <c r="E802" s="85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83"/>
      <c r="B803" s="1"/>
      <c r="C803" s="1"/>
      <c r="D803" s="84"/>
      <c r="E803" s="85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83"/>
      <c r="B804" s="1"/>
      <c r="C804" s="1"/>
      <c r="D804" s="84"/>
      <c r="E804" s="85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83"/>
      <c r="B805" s="1"/>
      <c r="C805" s="1"/>
      <c r="D805" s="84"/>
      <c r="E805" s="85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83"/>
      <c r="B806" s="1"/>
      <c r="C806" s="1"/>
      <c r="D806" s="84"/>
      <c r="E806" s="85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83"/>
      <c r="B807" s="1"/>
      <c r="C807" s="1"/>
      <c r="D807" s="84"/>
      <c r="E807" s="85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83"/>
      <c r="B808" s="1"/>
      <c r="C808" s="1"/>
      <c r="D808" s="84"/>
      <c r="E808" s="85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83"/>
      <c r="B809" s="1"/>
      <c r="C809" s="1"/>
      <c r="D809" s="84"/>
      <c r="E809" s="85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83"/>
      <c r="B810" s="1"/>
      <c r="C810" s="1"/>
      <c r="D810" s="84"/>
      <c r="E810" s="85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83"/>
      <c r="B811" s="1"/>
      <c r="C811" s="1"/>
      <c r="D811" s="84"/>
      <c r="E811" s="85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83"/>
      <c r="B812" s="1"/>
      <c r="C812" s="1"/>
      <c r="D812" s="84"/>
      <c r="E812" s="85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83"/>
      <c r="B813" s="1"/>
      <c r="C813" s="1"/>
      <c r="D813" s="84"/>
      <c r="E813" s="85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83"/>
      <c r="B814" s="1"/>
      <c r="C814" s="1"/>
      <c r="D814" s="84"/>
      <c r="E814" s="85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83"/>
      <c r="B815" s="1"/>
      <c r="C815" s="1"/>
      <c r="D815" s="84"/>
      <c r="E815" s="85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83"/>
      <c r="B816" s="1"/>
      <c r="C816" s="1"/>
      <c r="D816" s="84"/>
      <c r="E816" s="85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83"/>
      <c r="B817" s="1"/>
      <c r="C817" s="1"/>
      <c r="D817" s="84"/>
      <c r="E817" s="85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83"/>
      <c r="B818" s="1"/>
      <c r="C818" s="1"/>
      <c r="D818" s="84"/>
      <c r="E818" s="85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83"/>
      <c r="B819" s="1"/>
      <c r="C819" s="1"/>
      <c r="D819" s="84"/>
      <c r="E819" s="85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83"/>
      <c r="B820" s="1"/>
      <c r="C820" s="1"/>
      <c r="D820" s="84"/>
      <c r="E820" s="85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83"/>
      <c r="B821" s="1"/>
      <c r="C821" s="1"/>
      <c r="D821" s="84"/>
      <c r="E821" s="85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83"/>
      <c r="B822" s="1"/>
      <c r="C822" s="1"/>
      <c r="D822" s="84"/>
      <c r="E822" s="85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83"/>
      <c r="B823" s="1"/>
      <c r="C823" s="1"/>
      <c r="D823" s="84"/>
      <c r="E823" s="85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83"/>
      <c r="B824" s="1"/>
      <c r="C824" s="1"/>
      <c r="D824" s="84"/>
      <c r="E824" s="85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83"/>
      <c r="B825" s="1"/>
      <c r="C825" s="1"/>
      <c r="D825" s="84"/>
      <c r="E825" s="85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83"/>
      <c r="B826" s="1"/>
      <c r="C826" s="1"/>
      <c r="D826" s="84"/>
      <c r="E826" s="85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83"/>
      <c r="B827" s="1"/>
      <c r="C827" s="1"/>
      <c r="D827" s="84"/>
      <c r="E827" s="85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83"/>
      <c r="B828" s="1"/>
      <c r="C828" s="1"/>
      <c r="D828" s="84"/>
      <c r="E828" s="85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83"/>
      <c r="B829" s="1"/>
      <c r="C829" s="1"/>
      <c r="D829" s="84"/>
      <c r="E829" s="85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83"/>
      <c r="B830" s="1"/>
      <c r="C830" s="1"/>
      <c r="D830" s="84"/>
      <c r="E830" s="85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83"/>
      <c r="B831" s="1"/>
      <c r="C831" s="1"/>
      <c r="D831" s="84"/>
      <c r="E831" s="85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83"/>
      <c r="B832" s="1"/>
      <c r="C832" s="1"/>
      <c r="D832" s="84"/>
      <c r="E832" s="85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83"/>
      <c r="B833" s="1"/>
      <c r="C833" s="1"/>
      <c r="D833" s="84"/>
      <c r="E833" s="85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83"/>
      <c r="B834" s="1"/>
      <c r="C834" s="1"/>
      <c r="D834" s="84"/>
      <c r="E834" s="85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83"/>
      <c r="B835" s="1"/>
      <c r="C835" s="1"/>
      <c r="D835" s="84"/>
      <c r="E835" s="85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83"/>
      <c r="B836" s="1"/>
      <c r="C836" s="1"/>
      <c r="D836" s="84"/>
      <c r="E836" s="85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83"/>
      <c r="B837" s="1"/>
      <c r="C837" s="1"/>
      <c r="D837" s="84"/>
      <c r="E837" s="85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83"/>
      <c r="B838" s="1"/>
      <c r="C838" s="1"/>
      <c r="D838" s="84"/>
      <c r="E838" s="85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83"/>
      <c r="B839" s="1"/>
      <c r="C839" s="1"/>
      <c r="D839" s="84"/>
      <c r="E839" s="85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83"/>
      <c r="B840" s="1"/>
      <c r="C840" s="1"/>
      <c r="D840" s="84"/>
      <c r="E840" s="85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83"/>
      <c r="B841" s="1"/>
      <c r="C841" s="1"/>
      <c r="D841" s="84"/>
      <c r="E841" s="85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83"/>
      <c r="B842" s="1"/>
      <c r="C842" s="1"/>
      <c r="D842" s="84"/>
      <c r="E842" s="85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83"/>
      <c r="B843" s="1"/>
      <c r="C843" s="1"/>
      <c r="D843" s="84"/>
      <c r="E843" s="85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83"/>
      <c r="B844" s="1"/>
      <c r="C844" s="1"/>
      <c r="D844" s="84"/>
      <c r="E844" s="85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83"/>
      <c r="B845" s="1"/>
      <c r="C845" s="1"/>
      <c r="D845" s="84"/>
      <c r="E845" s="85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83"/>
      <c r="B846" s="1"/>
      <c r="C846" s="1"/>
      <c r="D846" s="84"/>
      <c r="E846" s="85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83"/>
      <c r="B847" s="1"/>
      <c r="C847" s="1"/>
      <c r="D847" s="84"/>
      <c r="E847" s="85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83"/>
      <c r="B848" s="1"/>
      <c r="C848" s="1"/>
      <c r="D848" s="84"/>
      <c r="E848" s="85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83"/>
      <c r="B849" s="1"/>
      <c r="C849" s="1"/>
      <c r="D849" s="84"/>
      <c r="E849" s="85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83"/>
      <c r="B850" s="1"/>
      <c r="C850" s="1"/>
      <c r="D850" s="84"/>
      <c r="E850" s="85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83"/>
      <c r="B851" s="1"/>
      <c r="C851" s="1"/>
      <c r="D851" s="84"/>
      <c r="E851" s="85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83"/>
      <c r="B852" s="1"/>
      <c r="C852" s="1"/>
      <c r="D852" s="84"/>
      <c r="E852" s="85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83"/>
      <c r="B853" s="1"/>
      <c r="C853" s="1"/>
      <c r="D853" s="84"/>
      <c r="E853" s="85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83"/>
      <c r="B854" s="1"/>
      <c r="C854" s="1"/>
      <c r="D854" s="84"/>
      <c r="E854" s="85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83"/>
      <c r="B855" s="1"/>
      <c r="C855" s="1"/>
      <c r="D855" s="84"/>
      <c r="E855" s="85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83"/>
      <c r="B856" s="1"/>
      <c r="C856" s="1"/>
      <c r="D856" s="84"/>
      <c r="E856" s="85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83"/>
      <c r="B857" s="1"/>
      <c r="C857" s="1"/>
      <c r="D857" s="84"/>
      <c r="E857" s="85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83"/>
      <c r="B858" s="1"/>
      <c r="C858" s="1"/>
      <c r="D858" s="84"/>
      <c r="E858" s="85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83"/>
      <c r="B859" s="1"/>
      <c r="C859" s="1"/>
      <c r="D859" s="84"/>
      <c r="E859" s="85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83"/>
      <c r="B860" s="1"/>
      <c r="C860" s="1"/>
      <c r="D860" s="84"/>
      <c r="E860" s="85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83"/>
      <c r="B861" s="1"/>
      <c r="C861" s="1"/>
      <c r="D861" s="84"/>
      <c r="E861" s="85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83"/>
      <c r="B862" s="1"/>
      <c r="C862" s="1"/>
      <c r="D862" s="84"/>
      <c r="E862" s="85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83"/>
      <c r="B863" s="1"/>
      <c r="C863" s="1"/>
      <c r="D863" s="84"/>
      <c r="E863" s="85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83"/>
      <c r="B864" s="1"/>
      <c r="C864" s="1"/>
      <c r="D864" s="84"/>
      <c r="E864" s="85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83"/>
      <c r="B865" s="1"/>
      <c r="C865" s="1"/>
      <c r="D865" s="84"/>
      <c r="E865" s="85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83"/>
      <c r="B866" s="1"/>
      <c r="C866" s="1"/>
      <c r="D866" s="84"/>
      <c r="E866" s="85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83"/>
      <c r="B867" s="1"/>
      <c r="C867" s="1"/>
      <c r="D867" s="84"/>
      <c r="E867" s="85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83"/>
      <c r="B868" s="1"/>
      <c r="C868" s="1"/>
      <c r="D868" s="84"/>
      <c r="E868" s="85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83"/>
      <c r="B869" s="1"/>
      <c r="C869" s="1"/>
      <c r="D869" s="84"/>
      <c r="E869" s="85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83"/>
      <c r="B870" s="1"/>
      <c r="C870" s="1"/>
      <c r="D870" s="84"/>
      <c r="E870" s="85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83"/>
      <c r="B871" s="1"/>
      <c r="C871" s="1"/>
      <c r="D871" s="84"/>
      <c r="E871" s="85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83"/>
      <c r="B872" s="1"/>
      <c r="C872" s="1"/>
      <c r="D872" s="84"/>
      <c r="E872" s="85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83"/>
      <c r="B873" s="1"/>
      <c r="C873" s="1"/>
      <c r="D873" s="84"/>
      <c r="E873" s="85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83"/>
      <c r="B874" s="1"/>
      <c r="C874" s="1"/>
      <c r="D874" s="84"/>
      <c r="E874" s="85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83"/>
      <c r="B875" s="1"/>
      <c r="C875" s="1"/>
      <c r="D875" s="84"/>
      <c r="E875" s="85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83"/>
      <c r="B876" s="1"/>
      <c r="C876" s="1"/>
      <c r="D876" s="84"/>
      <c r="E876" s="85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83"/>
      <c r="B877" s="1"/>
      <c r="C877" s="1"/>
      <c r="D877" s="84"/>
      <c r="E877" s="85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83"/>
      <c r="B878" s="1"/>
      <c r="C878" s="1"/>
      <c r="D878" s="84"/>
      <c r="E878" s="85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83"/>
      <c r="B879" s="1"/>
      <c r="C879" s="1"/>
      <c r="D879" s="84"/>
      <c r="E879" s="85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83"/>
      <c r="B880" s="1"/>
      <c r="C880" s="1"/>
      <c r="D880" s="84"/>
      <c r="E880" s="85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83"/>
      <c r="B881" s="1"/>
      <c r="C881" s="1"/>
      <c r="D881" s="84"/>
      <c r="E881" s="85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83"/>
      <c r="B882" s="1"/>
      <c r="C882" s="1"/>
      <c r="D882" s="84"/>
      <c r="E882" s="85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83"/>
      <c r="B883" s="1"/>
      <c r="C883" s="1"/>
      <c r="D883" s="84"/>
      <c r="E883" s="85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83"/>
      <c r="B884" s="1"/>
      <c r="C884" s="1"/>
      <c r="D884" s="84"/>
      <c r="E884" s="85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83"/>
      <c r="B885" s="1"/>
      <c r="C885" s="1"/>
      <c r="D885" s="84"/>
      <c r="E885" s="85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83"/>
      <c r="B886" s="1"/>
      <c r="C886" s="1"/>
      <c r="D886" s="84"/>
      <c r="E886" s="85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83"/>
      <c r="B887" s="1"/>
      <c r="C887" s="1"/>
      <c r="D887" s="84"/>
      <c r="E887" s="85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83"/>
      <c r="B888" s="1"/>
      <c r="C888" s="1"/>
      <c r="D888" s="84"/>
      <c r="E888" s="85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83"/>
      <c r="B889" s="1"/>
      <c r="C889" s="1"/>
      <c r="D889" s="84"/>
      <c r="E889" s="85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83"/>
      <c r="B890" s="1"/>
      <c r="C890" s="1"/>
      <c r="D890" s="84"/>
      <c r="E890" s="85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83"/>
      <c r="B891" s="1"/>
      <c r="C891" s="1"/>
      <c r="D891" s="84"/>
      <c r="E891" s="85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83"/>
      <c r="B892" s="1"/>
      <c r="C892" s="1"/>
      <c r="D892" s="84"/>
      <c r="E892" s="85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83"/>
      <c r="B893" s="1"/>
      <c r="C893" s="1"/>
      <c r="D893" s="84"/>
      <c r="E893" s="85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83"/>
      <c r="B894" s="1"/>
      <c r="C894" s="1"/>
      <c r="D894" s="84"/>
      <c r="E894" s="85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83"/>
      <c r="B895" s="1"/>
      <c r="C895" s="1"/>
      <c r="D895" s="84"/>
      <c r="E895" s="85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83"/>
      <c r="B896" s="1"/>
      <c r="C896" s="1"/>
      <c r="D896" s="84"/>
      <c r="E896" s="85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83"/>
      <c r="B897" s="1"/>
      <c r="C897" s="1"/>
      <c r="D897" s="84"/>
      <c r="E897" s="85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83"/>
      <c r="B898" s="1"/>
      <c r="C898" s="1"/>
      <c r="D898" s="84"/>
      <c r="E898" s="85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83"/>
      <c r="B899" s="1"/>
      <c r="C899" s="1"/>
      <c r="D899" s="84"/>
      <c r="E899" s="85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83"/>
      <c r="B900" s="1"/>
      <c r="C900" s="1"/>
      <c r="D900" s="84"/>
      <c r="E900" s="85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83"/>
      <c r="B901" s="1"/>
      <c r="C901" s="1"/>
      <c r="D901" s="84"/>
      <c r="E901" s="85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83"/>
      <c r="B902" s="1"/>
      <c r="C902" s="1"/>
      <c r="D902" s="84"/>
      <c r="E902" s="85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83"/>
      <c r="B903" s="1"/>
      <c r="C903" s="1"/>
      <c r="D903" s="84"/>
      <c r="E903" s="85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83"/>
      <c r="B904" s="1"/>
      <c r="C904" s="1"/>
      <c r="D904" s="84"/>
      <c r="E904" s="85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83"/>
      <c r="B905" s="1"/>
      <c r="C905" s="1"/>
      <c r="D905" s="84"/>
      <c r="E905" s="85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83"/>
      <c r="B906" s="1"/>
      <c r="C906" s="1"/>
      <c r="D906" s="84"/>
      <c r="E906" s="85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83"/>
      <c r="B907" s="1"/>
      <c r="C907" s="1"/>
      <c r="D907" s="84"/>
      <c r="E907" s="85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83"/>
      <c r="B908" s="1"/>
      <c r="C908" s="1"/>
      <c r="D908" s="84"/>
      <c r="E908" s="85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83"/>
      <c r="B909" s="1"/>
      <c r="C909" s="1"/>
      <c r="D909" s="84"/>
      <c r="E909" s="85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83"/>
      <c r="B910" s="1"/>
      <c r="C910" s="1"/>
      <c r="D910" s="84"/>
      <c r="E910" s="85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83"/>
      <c r="B911" s="1"/>
      <c r="C911" s="1"/>
      <c r="D911" s="84"/>
      <c r="E911" s="85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83"/>
      <c r="B912" s="1"/>
      <c r="C912" s="1"/>
      <c r="D912" s="84"/>
      <c r="E912" s="85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83"/>
      <c r="B913" s="1"/>
      <c r="C913" s="1"/>
      <c r="D913" s="84"/>
      <c r="E913" s="85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83"/>
      <c r="B914" s="1"/>
      <c r="C914" s="1"/>
      <c r="D914" s="84"/>
      <c r="E914" s="85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83"/>
      <c r="B915" s="1"/>
      <c r="C915" s="1"/>
      <c r="D915" s="84"/>
      <c r="E915" s="85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83"/>
      <c r="B916" s="1"/>
      <c r="C916" s="1"/>
      <c r="D916" s="84"/>
      <c r="E916" s="85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83"/>
      <c r="B917" s="1"/>
      <c r="C917" s="1"/>
      <c r="D917" s="84"/>
      <c r="E917" s="85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83"/>
      <c r="B918" s="1"/>
      <c r="C918" s="1"/>
      <c r="D918" s="84"/>
      <c r="E918" s="85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83"/>
      <c r="B919" s="1"/>
      <c r="C919" s="1"/>
      <c r="D919" s="84"/>
      <c r="E919" s="85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83"/>
      <c r="B920" s="1"/>
      <c r="C920" s="1"/>
      <c r="D920" s="84"/>
      <c r="E920" s="85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83"/>
      <c r="B921" s="1"/>
      <c r="C921" s="1"/>
      <c r="D921" s="84"/>
      <c r="E921" s="85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83"/>
      <c r="B922" s="1"/>
      <c r="C922" s="1"/>
      <c r="D922" s="84"/>
      <c r="E922" s="85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83"/>
      <c r="B923" s="1"/>
      <c r="C923" s="1"/>
      <c r="D923" s="84"/>
      <c r="E923" s="85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83"/>
      <c r="B924" s="1"/>
      <c r="C924" s="1"/>
      <c r="D924" s="84"/>
      <c r="E924" s="85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83"/>
      <c r="B925" s="1"/>
      <c r="C925" s="1"/>
      <c r="D925" s="84"/>
      <c r="E925" s="85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83"/>
      <c r="B926" s="1"/>
      <c r="C926" s="1"/>
      <c r="D926" s="84"/>
      <c r="E926" s="85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83"/>
      <c r="B927" s="1"/>
      <c r="C927" s="1"/>
      <c r="D927" s="84"/>
      <c r="E927" s="85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83"/>
      <c r="B928" s="1"/>
      <c r="C928" s="1"/>
      <c r="D928" s="84"/>
      <c r="E928" s="85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83"/>
      <c r="B929" s="1"/>
      <c r="C929" s="1"/>
      <c r="D929" s="84"/>
      <c r="E929" s="85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83"/>
      <c r="B930" s="1"/>
      <c r="C930" s="1"/>
      <c r="D930" s="84"/>
      <c r="E930" s="85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83"/>
      <c r="B931" s="1"/>
      <c r="C931" s="1"/>
      <c r="D931" s="84"/>
      <c r="E931" s="85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83"/>
      <c r="B932" s="1"/>
      <c r="C932" s="1"/>
      <c r="D932" s="84"/>
      <c r="E932" s="85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83"/>
      <c r="B933" s="1"/>
      <c r="C933" s="1"/>
      <c r="D933" s="84"/>
      <c r="E933" s="85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83"/>
      <c r="B934" s="1"/>
      <c r="C934" s="1"/>
      <c r="D934" s="84"/>
      <c r="E934" s="85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83"/>
      <c r="B935" s="1"/>
      <c r="C935" s="1"/>
      <c r="D935" s="84"/>
      <c r="E935" s="85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83"/>
      <c r="B936" s="1"/>
      <c r="C936" s="1"/>
      <c r="D936" s="84"/>
      <c r="E936" s="85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83"/>
      <c r="B937" s="1"/>
      <c r="C937" s="1"/>
      <c r="D937" s="84"/>
      <c r="E937" s="85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83"/>
      <c r="B938" s="1"/>
      <c r="C938" s="1"/>
      <c r="D938" s="84"/>
      <c r="E938" s="85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83"/>
      <c r="B939" s="1"/>
      <c r="C939" s="1"/>
      <c r="D939" s="84"/>
      <c r="E939" s="85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83"/>
      <c r="B940" s="1"/>
      <c r="C940" s="1"/>
      <c r="D940" s="84"/>
      <c r="E940" s="85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83"/>
      <c r="B941" s="1"/>
      <c r="C941" s="1"/>
      <c r="D941" s="84"/>
      <c r="E941" s="85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83"/>
      <c r="B942" s="1"/>
      <c r="C942" s="1"/>
      <c r="D942" s="84"/>
      <c r="E942" s="85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83"/>
      <c r="B943" s="1"/>
      <c r="C943" s="1"/>
      <c r="D943" s="84"/>
      <c r="E943" s="85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83"/>
      <c r="B944" s="1"/>
      <c r="C944" s="1"/>
      <c r="D944" s="84"/>
      <c r="E944" s="85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83"/>
      <c r="B945" s="1"/>
      <c r="C945" s="1"/>
      <c r="D945" s="84"/>
      <c r="E945" s="85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83"/>
      <c r="B946" s="1"/>
      <c r="C946" s="1"/>
      <c r="D946" s="84"/>
      <c r="E946" s="85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83"/>
      <c r="B947" s="1"/>
      <c r="C947" s="1"/>
      <c r="D947" s="84"/>
      <c r="E947" s="85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83"/>
      <c r="B948" s="1"/>
      <c r="C948" s="1"/>
      <c r="D948" s="84"/>
      <c r="E948" s="85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83"/>
      <c r="B949" s="1"/>
      <c r="C949" s="1"/>
      <c r="D949" s="84"/>
      <c r="E949" s="85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83"/>
      <c r="B950" s="1"/>
      <c r="C950" s="1"/>
      <c r="D950" s="84"/>
      <c r="E950" s="85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83"/>
      <c r="B951" s="1"/>
      <c r="C951" s="1"/>
      <c r="D951" s="84"/>
      <c r="E951" s="85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83"/>
      <c r="B952" s="1"/>
      <c r="C952" s="1"/>
      <c r="D952" s="84"/>
      <c r="E952" s="85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83"/>
      <c r="B953" s="1"/>
      <c r="C953" s="1"/>
      <c r="D953" s="84"/>
      <c r="E953" s="85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83"/>
      <c r="B954" s="1"/>
      <c r="C954" s="1"/>
      <c r="D954" s="84"/>
      <c r="E954" s="85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83"/>
      <c r="B955" s="1"/>
      <c r="C955" s="1"/>
      <c r="D955" s="84"/>
      <c r="E955" s="85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83"/>
      <c r="B956" s="1"/>
      <c r="C956" s="1"/>
      <c r="D956" s="84"/>
      <c r="E956" s="85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83"/>
      <c r="B957" s="1"/>
      <c r="C957" s="1"/>
      <c r="D957" s="84"/>
      <c r="E957" s="85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83"/>
      <c r="B958" s="1"/>
      <c r="C958" s="1"/>
      <c r="D958" s="84"/>
      <c r="E958" s="85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83"/>
      <c r="B959" s="1"/>
      <c r="C959" s="1"/>
      <c r="D959" s="84"/>
      <c r="E959" s="85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83"/>
      <c r="B960" s="1"/>
      <c r="C960" s="1"/>
      <c r="D960" s="84"/>
      <c r="E960" s="85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83"/>
      <c r="B961" s="1"/>
      <c r="C961" s="1"/>
      <c r="D961" s="84"/>
      <c r="E961" s="85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83"/>
      <c r="B962" s="1"/>
      <c r="C962" s="1"/>
      <c r="D962" s="84"/>
      <c r="E962" s="85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83"/>
      <c r="B963" s="1"/>
      <c r="C963" s="1"/>
      <c r="D963" s="84"/>
      <c r="E963" s="85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83"/>
      <c r="B964" s="1"/>
      <c r="C964" s="1"/>
      <c r="D964" s="84"/>
      <c r="E964" s="85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83"/>
      <c r="B965" s="1"/>
      <c r="C965" s="1"/>
      <c r="D965" s="84"/>
      <c r="E965" s="85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83"/>
      <c r="B966" s="1"/>
      <c r="C966" s="1"/>
      <c r="D966" s="84"/>
      <c r="E966" s="85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83"/>
      <c r="B967" s="1"/>
      <c r="C967" s="1"/>
      <c r="D967" s="84"/>
      <c r="E967" s="85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83"/>
      <c r="B968" s="1"/>
      <c r="C968" s="1"/>
      <c r="D968" s="84"/>
      <c r="E968" s="85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83"/>
      <c r="B969" s="1"/>
      <c r="C969" s="1"/>
      <c r="D969" s="84"/>
      <c r="E969" s="85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83"/>
      <c r="B970" s="1"/>
      <c r="C970" s="1"/>
      <c r="D970" s="84"/>
      <c r="E970" s="85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83"/>
      <c r="B971" s="1"/>
      <c r="C971" s="1"/>
      <c r="D971" s="84"/>
      <c r="E971" s="85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83"/>
      <c r="B972" s="1"/>
      <c r="C972" s="1"/>
      <c r="D972" s="84"/>
      <c r="E972" s="85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83"/>
      <c r="B973" s="1"/>
      <c r="C973" s="1"/>
      <c r="D973" s="84"/>
      <c r="E973" s="85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83"/>
      <c r="B974" s="1"/>
      <c r="C974" s="1"/>
      <c r="D974" s="84"/>
      <c r="E974" s="85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83"/>
      <c r="B975" s="1"/>
      <c r="C975" s="1"/>
      <c r="D975" s="84"/>
      <c r="E975" s="85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</sheetData>
  <mergeCells count="42">
    <mergeCell ref="A74:B74"/>
    <mergeCell ref="A77:B77"/>
    <mergeCell ref="A53:B53"/>
    <mergeCell ref="C53:F53"/>
    <mergeCell ref="B55:E55"/>
    <mergeCell ref="B56:E56"/>
    <mergeCell ref="B57:E57"/>
    <mergeCell ref="B58:E58"/>
    <mergeCell ref="A61:B61"/>
    <mergeCell ref="A64:B64"/>
    <mergeCell ref="B68:E68"/>
    <mergeCell ref="B69:E69"/>
    <mergeCell ref="B70:E70"/>
    <mergeCell ref="B71:E71"/>
    <mergeCell ref="A44:B44"/>
    <mergeCell ref="C44:F44"/>
    <mergeCell ref="A46:B46"/>
    <mergeCell ref="C46:F46"/>
    <mergeCell ref="A49:B49"/>
    <mergeCell ref="C49:F49"/>
    <mergeCell ref="A26:B26"/>
    <mergeCell ref="C26:F26"/>
    <mergeCell ref="A34:B34"/>
    <mergeCell ref="C34:F34"/>
    <mergeCell ref="C40:F40"/>
    <mergeCell ref="A40:B40"/>
    <mergeCell ref="A19:B19"/>
    <mergeCell ref="C19:F19"/>
    <mergeCell ref="C21:F21"/>
    <mergeCell ref="A21:B21"/>
    <mergeCell ref="A23:B23"/>
    <mergeCell ref="A10:B10"/>
    <mergeCell ref="C10:F10"/>
    <mergeCell ref="A15:B15"/>
    <mergeCell ref="C15:F15"/>
    <mergeCell ref="A17:B17"/>
    <mergeCell ref="C17:F17"/>
    <mergeCell ref="A1:F1"/>
    <mergeCell ref="A3:F3"/>
    <mergeCell ref="A4:F4"/>
    <mergeCell ref="A6:B6"/>
    <mergeCell ref="C6:F6"/>
  </mergeCells>
  <printOptions horizontalCentered="1"/>
  <pageMargins left="0.19685039370078741" right="0.27559055118110237" top="0.31496062992125984" bottom="0.31496062992125984" header="0" footer="0"/>
  <pageSetup scale="40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1000"/>
  <sheetViews>
    <sheetView workbookViewId="0"/>
  </sheetViews>
  <sheetFormatPr baseColWidth="10" defaultColWidth="12.5703125" defaultRowHeight="15" customHeight="1"/>
  <cols>
    <col min="1" max="1" width="19.140625" customWidth="1"/>
    <col min="2" max="2" width="22.28515625" customWidth="1"/>
    <col min="3" max="3" width="19.140625" customWidth="1"/>
    <col min="4" max="4" width="12.28515625" customWidth="1"/>
    <col min="5" max="7" width="10.5703125" customWidth="1"/>
    <col min="8" max="8" width="19.7109375" customWidth="1"/>
    <col min="9" max="26" width="10.5703125" customWidth="1"/>
  </cols>
  <sheetData>
    <row r="1" spans="1:9" ht="12.7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2.75" customHeight="1">
      <c r="A7" s="125" t="s">
        <v>127</v>
      </c>
      <c r="B7" s="363" t="str">
        <f>+PRESUPUESTO!B13</f>
        <v>Mantenimiento de cubierta en tejas standing seam (Incluye pintura anticorrosiva y limpieza)</v>
      </c>
      <c r="C7" s="348"/>
      <c r="D7" s="348"/>
      <c r="E7" s="348"/>
      <c r="F7" s="348"/>
      <c r="G7" s="349"/>
      <c r="H7" s="125" t="s">
        <v>128</v>
      </c>
      <c r="I7" s="77"/>
    </row>
    <row r="8" spans="1:9" ht="38.25" customHeight="1">
      <c r="A8" s="126">
        <f>+PRESUPUESTO!A13</f>
        <v>2.2999999999999998</v>
      </c>
      <c r="B8" s="364"/>
      <c r="C8" s="342"/>
      <c r="D8" s="342"/>
      <c r="E8" s="342"/>
      <c r="F8" s="342"/>
      <c r="G8" s="362"/>
      <c r="H8" s="126" t="e">
        <f>+#REF!</f>
        <v>#REF!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 t="s">
        <v>135</v>
      </c>
      <c r="B12" s="337"/>
      <c r="C12" s="338"/>
      <c r="D12" s="137" t="s">
        <v>168</v>
      </c>
      <c r="E12" s="138">
        <v>46920</v>
      </c>
      <c r="F12" s="139">
        <v>0.16</v>
      </c>
      <c r="G12" s="185">
        <f>+E12*F12</f>
        <v>7507.2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26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334.23991300000006</v>
      </c>
      <c r="H17" s="151"/>
      <c r="I17" s="130"/>
    </row>
    <row r="18" spans="1:26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7841.4399130000002</v>
      </c>
      <c r="I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9" t="s">
        <v>142</v>
      </c>
      <c r="G20" s="135" t="s">
        <v>134</v>
      </c>
      <c r="H20" s="136"/>
      <c r="I20" s="130"/>
    </row>
    <row r="21" spans="1:26" ht="12.75" customHeight="1">
      <c r="A21" s="376" t="s">
        <v>169</v>
      </c>
      <c r="B21" s="337"/>
      <c r="C21" s="338"/>
      <c r="D21" s="188" t="s">
        <v>170</v>
      </c>
      <c r="E21" s="216">
        <v>83900</v>
      </c>
      <c r="F21" s="139">
        <v>1.6E-2</v>
      </c>
      <c r="G21" s="216">
        <f t="shared" ref="G21:G23" si="0">+E21*F21</f>
        <v>1342.4</v>
      </c>
      <c r="H21" s="141"/>
      <c r="I21" s="130"/>
    </row>
    <row r="22" spans="1:26" ht="12.75" customHeight="1">
      <c r="A22" s="376" t="s">
        <v>171</v>
      </c>
      <c r="B22" s="337"/>
      <c r="C22" s="338"/>
      <c r="D22" s="188" t="s">
        <v>170</v>
      </c>
      <c r="E22" s="216">
        <v>33900</v>
      </c>
      <c r="F22" s="139">
        <v>8.9999999999999993E-3</v>
      </c>
      <c r="G22" s="216">
        <f t="shared" si="0"/>
        <v>305.09999999999997</v>
      </c>
      <c r="H22" s="221"/>
      <c r="I22" s="130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12.75" customHeight="1">
      <c r="A23" s="368" t="s">
        <v>160</v>
      </c>
      <c r="B23" s="337"/>
      <c r="C23" s="338"/>
      <c r="D23" s="137" t="s">
        <v>161</v>
      </c>
      <c r="E23" s="216">
        <v>16900</v>
      </c>
      <c r="F23" s="222">
        <v>0.05</v>
      </c>
      <c r="G23" s="191">
        <f t="shared" si="0"/>
        <v>845</v>
      </c>
      <c r="H23" s="221"/>
      <c r="I23" s="130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12.75" customHeight="1">
      <c r="A24" s="368"/>
      <c r="B24" s="337"/>
      <c r="C24" s="338"/>
      <c r="D24" s="137"/>
      <c r="E24" s="158"/>
      <c r="F24" s="159"/>
      <c r="G24" s="161"/>
      <c r="H24" s="141"/>
      <c r="I24" s="130"/>
    </row>
    <row r="25" spans="1:26" ht="12.75" customHeight="1">
      <c r="A25" s="368"/>
      <c r="B25" s="337"/>
      <c r="C25" s="338"/>
      <c r="D25" s="137"/>
      <c r="E25" s="158"/>
      <c r="F25" s="159"/>
      <c r="G25" s="161"/>
      <c r="H25" s="141"/>
      <c r="I25" s="130"/>
    </row>
    <row r="26" spans="1:26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26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2492.5</v>
      </c>
      <c r="I27" s="130"/>
    </row>
    <row r="28" spans="1:26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26" ht="12.75" customHeight="1">
      <c r="A30" s="368" t="s">
        <v>172</v>
      </c>
      <c r="B30" s="338"/>
      <c r="C30" s="140">
        <v>33333</v>
      </c>
      <c r="D30" s="167">
        <v>0.75819999999999999</v>
      </c>
      <c r="E30" s="140">
        <f t="shared" ref="E30:E31" si="1">+C30*(1+D30)</f>
        <v>58606.080600000001</v>
      </c>
      <c r="F30" s="168"/>
      <c r="G30" s="169"/>
      <c r="H30" s="141"/>
      <c r="I30" s="130"/>
    </row>
    <row r="31" spans="1:26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 t="shared" si="1"/>
        <v>108513.8759</v>
      </c>
      <c r="F31" s="168"/>
      <c r="G31" s="171"/>
      <c r="H31" s="141"/>
      <c r="I31" s="130"/>
    </row>
    <row r="32" spans="1:26" ht="12.75" customHeight="1">
      <c r="A32" s="368" t="s">
        <v>148</v>
      </c>
      <c r="B32" s="338"/>
      <c r="C32" s="172"/>
      <c r="D32" s="173"/>
      <c r="E32" s="174"/>
      <c r="F32" s="174">
        <v>0.04</v>
      </c>
      <c r="G32" s="225">
        <f>SUM(E30:E31)*F32</f>
        <v>6684.7982600000005</v>
      </c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24">
        <f>SUM(G30:G33)</f>
        <v>6684.7982600000005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224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24">
        <f>H18+H27+H34</f>
        <v>17018.738173000002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000"/>
  <sheetViews>
    <sheetView workbookViewId="0"/>
  </sheetViews>
  <sheetFormatPr baseColWidth="10" defaultColWidth="12.5703125" defaultRowHeight="15" customHeight="1"/>
  <cols>
    <col min="1" max="1" width="15.140625" customWidth="1"/>
    <col min="2" max="2" width="17.85546875" customWidth="1"/>
    <col min="3" max="3" width="20.140625" customWidth="1"/>
    <col min="4" max="4" width="18.5703125" customWidth="1"/>
    <col min="5" max="5" width="12.140625" customWidth="1"/>
    <col min="6" max="7" width="10.5703125" customWidth="1"/>
    <col min="8" max="8" width="17.140625" customWidth="1"/>
    <col min="9" max="26" width="10.5703125" customWidth="1"/>
  </cols>
  <sheetData>
    <row r="1" spans="1:9" ht="12.7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2.75" customHeight="1">
      <c r="A7" s="125" t="s">
        <v>127</v>
      </c>
      <c r="B7" s="363" t="str">
        <f>+PRESUPUESTO!B14</f>
        <v>Reparación de techo en teja de barro. (Incluye limpieza, desmonte y cambio por teja nueva, manto impermeabilizante)</v>
      </c>
      <c r="C7" s="348"/>
      <c r="D7" s="348"/>
      <c r="E7" s="348"/>
      <c r="F7" s="348"/>
      <c r="G7" s="349"/>
      <c r="H7" s="125" t="s">
        <v>128</v>
      </c>
      <c r="I7" s="77"/>
    </row>
    <row r="8" spans="1:9" ht="18" customHeight="1">
      <c r="A8" s="126">
        <f>+PRESUPUESTO!A14</f>
        <v>2.4</v>
      </c>
      <c r="B8" s="364"/>
      <c r="C8" s="342"/>
      <c r="D8" s="342"/>
      <c r="E8" s="342"/>
      <c r="F8" s="342"/>
      <c r="G8" s="362"/>
      <c r="H8" s="126" t="e">
        <f>+#REF!</f>
        <v>#REF!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 t="s">
        <v>135</v>
      </c>
      <c r="B12" s="337"/>
      <c r="C12" s="338"/>
      <c r="D12" s="137" t="s">
        <v>168</v>
      </c>
      <c r="E12" s="138">
        <v>2926</v>
      </c>
      <c r="F12" s="139">
        <v>0.16</v>
      </c>
      <c r="G12" s="185">
        <f>+E12*F12</f>
        <v>468.16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1128.6301855000002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1596.7901855000002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5" t="s">
        <v>173</v>
      </c>
      <c r="B21" s="337"/>
      <c r="C21" s="338"/>
      <c r="D21" s="188" t="s">
        <v>174</v>
      </c>
      <c r="E21" s="232">
        <v>900</v>
      </c>
      <c r="F21" s="233">
        <v>5</v>
      </c>
      <c r="G21" s="210">
        <f t="shared" ref="G21:G23" si="0">+E21*F21</f>
        <v>4500</v>
      </c>
      <c r="H21" s="141"/>
      <c r="I21" s="130"/>
    </row>
    <row r="22" spans="1:9" ht="12.75" customHeight="1">
      <c r="A22" s="386" t="s">
        <v>175</v>
      </c>
      <c r="B22" s="337"/>
      <c r="C22" s="338"/>
      <c r="D22" s="137" t="s">
        <v>165</v>
      </c>
      <c r="E22" s="232">
        <v>14759</v>
      </c>
      <c r="F22" s="234">
        <v>0.24</v>
      </c>
      <c r="G22" s="210">
        <f t="shared" si="0"/>
        <v>3542.16</v>
      </c>
      <c r="H22" s="141"/>
      <c r="I22" s="130"/>
    </row>
    <row r="23" spans="1:9" ht="12.75" customHeight="1">
      <c r="A23" s="386" t="s">
        <v>176</v>
      </c>
      <c r="B23" s="337"/>
      <c r="C23" s="338"/>
      <c r="D23" s="137" t="s">
        <v>177</v>
      </c>
      <c r="E23" s="232">
        <v>53136</v>
      </c>
      <c r="F23" s="235">
        <v>0.05</v>
      </c>
      <c r="G23" s="236">
        <f t="shared" si="0"/>
        <v>2656.8</v>
      </c>
      <c r="H23" s="141"/>
      <c r="I23" s="130"/>
    </row>
    <row r="24" spans="1:9" ht="12.75" customHeight="1">
      <c r="A24" s="237" t="s">
        <v>178</v>
      </c>
      <c r="B24" s="238"/>
      <c r="C24" s="239"/>
      <c r="D24" s="198" t="s">
        <v>177</v>
      </c>
      <c r="E24" s="232">
        <v>58477</v>
      </c>
      <c r="F24" s="234">
        <v>0.02</v>
      </c>
      <c r="G24" s="210">
        <f t="shared" ref="G24:G25" si="1">E24*F24</f>
        <v>1169.54</v>
      </c>
      <c r="H24" s="240"/>
      <c r="I24" s="130"/>
    </row>
    <row r="25" spans="1:9" ht="12.75" customHeight="1">
      <c r="A25" s="370" t="s">
        <v>151</v>
      </c>
      <c r="B25" s="373"/>
      <c r="C25" s="371"/>
      <c r="D25" s="198" t="s">
        <v>152</v>
      </c>
      <c r="E25" s="232">
        <v>313117</v>
      </c>
      <c r="F25" s="234">
        <v>0.02</v>
      </c>
      <c r="G25" s="210">
        <f t="shared" si="1"/>
        <v>6262.34</v>
      </c>
      <c r="H25" s="240"/>
      <c r="I25" s="130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18130.84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68" t="s">
        <v>166</v>
      </c>
      <c r="B30" s="338"/>
      <c r="C30" s="140">
        <v>33333</v>
      </c>
      <c r="D30" s="167">
        <v>0.75819999999999999</v>
      </c>
      <c r="E30" s="140">
        <f>+C30*(1+D30)*2</f>
        <v>117212.1612</v>
      </c>
      <c r="F30" s="168"/>
      <c r="G30" s="169"/>
      <c r="H30" s="141"/>
      <c r="I30" s="130"/>
    </row>
    <row r="31" spans="1:9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>+C31*(1+D31)</f>
        <v>108513.8759</v>
      </c>
      <c r="F31" s="168"/>
      <c r="G31" s="171"/>
      <c r="H31" s="141"/>
      <c r="I31" s="130"/>
    </row>
    <row r="32" spans="1:9" ht="12.75" customHeight="1">
      <c r="A32" s="368" t="s">
        <v>167</v>
      </c>
      <c r="B32" s="338"/>
      <c r="C32" s="172"/>
      <c r="D32" s="173"/>
      <c r="E32" s="174"/>
      <c r="F32" s="174">
        <v>0.1</v>
      </c>
      <c r="G32" s="232">
        <f>SUM(E30:E31)*F32</f>
        <v>22572.603710000003</v>
      </c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41">
        <f>SUM(G30:G33)</f>
        <v>22572.603710000003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129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41">
        <f>H18+H27+H34</f>
        <v>42300.233895500001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4">
    <mergeCell ref="A33:B33"/>
    <mergeCell ref="E36:G36"/>
    <mergeCell ref="A22:C22"/>
    <mergeCell ref="A23:C23"/>
    <mergeCell ref="A25:C25"/>
    <mergeCell ref="A26:C26"/>
    <mergeCell ref="A29:B29"/>
    <mergeCell ref="A30:B30"/>
    <mergeCell ref="A31:B31"/>
    <mergeCell ref="A16:C16"/>
    <mergeCell ref="A17:C17"/>
    <mergeCell ref="A20:C20"/>
    <mergeCell ref="A21:C21"/>
    <mergeCell ref="A32:B32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/>
  </sheetViews>
  <sheetFormatPr baseColWidth="10" defaultColWidth="12.5703125" defaultRowHeight="15" customHeight="1"/>
  <cols>
    <col min="1" max="1" width="18.7109375" customWidth="1"/>
    <col min="2" max="2" width="22.85546875" customWidth="1"/>
    <col min="3" max="3" width="23.85546875" customWidth="1"/>
    <col min="4" max="7" width="10.5703125" customWidth="1"/>
    <col min="8" max="8" width="15" customWidth="1"/>
    <col min="9" max="26" width="10.5703125" customWidth="1"/>
  </cols>
  <sheetData>
    <row r="1" spans="1:26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26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26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26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26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26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26" ht="18" customHeight="1">
      <c r="A7" s="125" t="s">
        <v>127</v>
      </c>
      <c r="B7" s="363" t="str">
        <f>PRESUPUESTO!B16</f>
        <v>Pulida y brillada de piso en baldosa de grano existente, incluye todo lo necesario para la correcta ejecución de la actividad.</v>
      </c>
      <c r="C7" s="348"/>
      <c r="D7" s="348"/>
      <c r="E7" s="348"/>
      <c r="F7" s="348"/>
      <c r="G7" s="349"/>
      <c r="H7" s="125" t="s">
        <v>128</v>
      </c>
      <c r="I7" s="77"/>
    </row>
    <row r="8" spans="1:26" ht="16.5" customHeight="1">
      <c r="A8" s="126">
        <f>PRESUPUESTO!A16</f>
        <v>3.1</v>
      </c>
      <c r="B8" s="364"/>
      <c r="C8" s="342"/>
      <c r="D8" s="342"/>
      <c r="E8" s="342"/>
      <c r="F8" s="342"/>
      <c r="G8" s="362"/>
      <c r="H8" s="126" t="e">
        <f>+#REF!</f>
        <v>#REF!</v>
      </c>
      <c r="I8" s="77"/>
    </row>
    <row r="9" spans="1:26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26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26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26" ht="21.75" customHeight="1">
      <c r="A12" s="387" t="s">
        <v>179</v>
      </c>
      <c r="B12" s="342"/>
      <c r="C12" s="362"/>
      <c r="D12" s="242" t="s">
        <v>180</v>
      </c>
      <c r="E12" s="243">
        <v>1837.37</v>
      </c>
      <c r="F12" s="244">
        <v>0.17100000000000001</v>
      </c>
      <c r="G12" s="232">
        <f>E12*F12</f>
        <v>314.19027</v>
      </c>
      <c r="H12" s="245"/>
      <c r="I12" s="246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</row>
    <row r="13" spans="1:26" ht="12.75" customHeight="1">
      <c r="A13" s="375"/>
      <c r="B13" s="337"/>
      <c r="C13" s="338"/>
      <c r="D13" s="142"/>
      <c r="E13" s="143"/>
      <c r="F13" s="147"/>
      <c r="G13" s="145"/>
      <c r="H13" s="141"/>
      <c r="I13" s="130"/>
    </row>
    <row r="14" spans="1:26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26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26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40">
        <f>+E17*H34</f>
        <v>646.45623238000007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960.64650238000013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/>
      <c r="B21" s="337"/>
      <c r="C21" s="338"/>
      <c r="D21" s="188"/>
      <c r="E21" s="210"/>
      <c r="F21" s="139"/>
      <c r="G21" s="210"/>
      <c r="H21" s="141"/>
      <c r="I21" s="130"/>
    </row>
    <row r="22" spans="1:9" ht="12.75" customHeight="1">
      <c r="A22" s="385"/>
      <c r="B22" s="337"/>
      <c r="C22" s="338"/>
      <c r="D22" s="188"/>
      <c r="E22" s="210"/>
      <c r="F22" s="139"/>
      <c r="G22" s="210"/>
      <c r="H22" s="141"/>
      <c r="I22" s="130"/>
    </row>
    <row r="23" spans="1:9" ht="12.75" customHeight="1">
      <c r="A23" s="368"/>
      <c r="B23" s="337"/>
      <c r="C23" s="338"/>
      <c r="D23" s="137"/>
      <c r="E23" s="210"/>
      <c r="F23" s="139"/>
      <c r="G23" s="210"/>
      <c r="H23" s="141"/>
      <c r="I23" s="130"/>
    </row>
    <row r="24" spans="1:9" ht="12.75" customHeight="1">
      <c r="A24" s="388"/>
      <c r="B24" s="337"/>
      <c r="C24" s="338"/>
      <c r="E24" s="210"/>
      <c r="F24" s="234"/>
      <c r="G24" s="210"/>
      <c r="H24" s="141"/>
      <c r="I24" s="130"/>
    </row>
    <row r="25" spans="1:9" ht="12.75" customHeight="1">
      <c r="A25" s="370"/>
      <c r="B25" s="373"/>
      <c r="C25" s="371"/>
      <c r="D25" s="162"/>
      <c r="E25" s="162"/>
      <c r="F25" s="163"/>
      <c r="G25" s="164"/>
      <c r="H25" s="151"/>
      <c r="I25" s="130"/>
    </row>
    <row r="26" spans="1:9" ht="12.75" customHeight="1">
      <c r="A26" s="129"/>
      <c r="B26" s="129"/>
      <c r="C26" s="129"/>
      <c r="D26" s="129"/>
      <c r="E26" s="129"/>
      <c r="F26" s="129"/>
      <c r="G26" s="127" t="s">
        <v>139</v>
      </c>
      <c r="H26" s="224">
        <f>SUM(G21:G25)</f>
        <v>0</v>
      </c>
      <c r="I26" s="130"/>
    </row>
    <row r="27" spans="1:9" ht="12.75" customHeight="1">
      <c r="A27" s="248" t="s">
        <v>144</v>
      </c>
      <c r="B27" s="248"/>
      <c r="C27" s="129"/>
      <c r="D27" s="129"/>
      <c r="E27" s="129"/>
      <c r="F27" s="129"/>
      <c r="G27" s="129"/>
      <c r="H27" s="129"/>
      <c r="I27" s="130"/>
    </row>
    <row r="28" spans="1:9" ht="12.75" customHeight="1">
      <c r="A28" s="365"/>
      <c r="B28" s="367"/>
      <c r="C28" s="133" t="s">
        <v>145</v>
      </c>
      <c r="D28" s="133" t="s">
        <v>146</v>
      </c>
      <c r="E28" s="134" t="s">
        <v>147</v>
      </c>
      <c r="F28" s="166" t="s">
        <v>133</v>
      </c>
      <c r="G28" s="135" t="s">
        <v>134</v>
      </c>
      <c r="H28" s="136"/>
      <c r="I28" s="130"/>
    </row>
    <row r="29" spans="1:9" ht="12.75" customHeight="1">
      <c r="A29" s="368" t="s">
        <v>181</v>
      </c>
      <c r="B29" s="338"/>
      <c r="C29" s="140">
        <v>33333</v>
      </c>
      <c r="D29" s="167">
        <v>0.75819999999999999</v>
      </c>
      <c r="E29" s="140">
        <f>+C29*(1+D29)*1.3</f>
        <v>76187.904779999997</v>
      </c>
      <c r="F29" s="168"/>
      <c r="G29" s="169"/>
      <c r="H29" s="136"/>
      <c r="I29" s="130"/>
    </row>
    <row r="30" spans="1:9" ht="12.75" customHeight="1">
      <c r="A30" s="368" t="s">
        <v>182</v>
      </c>
      <c r="B30" s="338"/>
      <c r="C30" s="140">
        <v>66667</v>
      </c>
      <c r="D30" s="167">
        <v>0.62770000000000004</v>
      </c>
      <c r="E30" s="140">
        <f>+C30*(1+D30)</f>
        <v>108513.8759</v>
      </c>
      <c r="F30" s="168"/>
      <c r="G30" s="171"/>
      <c r="H30" s="141"/>
      <c r="I30" s="130"/>
    </row>
    <row r="31" spans="1:9" ht="12.75" customHeight="1">
      <c r="A31" s="368" t="s">
        <v>148</v>
      </c>
      <c r="B31" s="338"/>
      <c r="C31" s="172"/>
      <c r="D31" s="173"/>
      <c r="E31" s="174"/>
      <c r="F31" s="174">
        <v>7.0000000000000007E-2</v>
      </c>
      <c r="G31" s="140">
        <f>SUM(E29:E30)*F31</f>
        <v>12929.124647600001</v>
      </c>
      <c r="H31" s="141"/>
      <c r="I31" s="130"/>
    </row>
    <row r="32" spans="1:9" ht="12.75" customHeight="1">
      <c r="A32" s="368"/>
      <c r="B32" s="338"/>
      <c r="C32" s="172"/>
      <c r="D32" s="173"/>
      <c r="E32" s="174"/>
      <c r="F32" s="174"/>
      <c r="G32" s="249"/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20">
        <f>SUM(G30:G33)</f>
        <v>12929.124647600001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129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H18+H26+H34</f>
        <v>13889.771149980003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8:B28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9"/>
  <sheetViews>
    <sheetView workbookViewId="0"/>
  </sheetViews>
  <sheetFormatPr baseColWidth="10" defaultColWidth="12.5703125" defaultRowHeight="15" customHeight="1"/>
  <cols>
    <col min="1" max="1" width="10.5703125" customWidth="1"/>
    <col min="2" max="2" width="18.5703125" customWidth="1"/>
    <col min="3" max="3" width="26" customWidth="1"/>
    <col min="4" max="7" width="10.5703125" customWidth="1"/>
    <col min="8" max="8" width="14.710937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6.5" customHeight="1">
      <c r="A7" s="125" t="s">
        <v>127</v>
      </c>
      <c r="B7" s="363" t="str">
        <f>PRESUPUESTO!B18</f>
        <v>Pintura de cerramientos</v>
      </c>
      <c r="C7" s="348"/>
      <c r="D7" s="348"/>
      <c r="E7" s="348"/>
      <c r="F7" s="348"/>
      <c r="G7" s="349"/>
      <c r="H7" s="125" t="s">
        <v>128</v>
      </c>
      <c r="I7" s="77"/>
    </row>
    <row r="8" spans="1:9" ht="16.5" customHeight="1">
      <c r="A8" s="126">
        <f>PRESUPUESTO!A18</f>
        <v>4.0999999999999996</v>
      </c>
      <c r="B8" s="364"/>
      <c r="C8" s="342"/>
      <c r="D8" s="342"/>
      <c r="E8" s="342"/>
      <c r="F8" s="342"/>
      <c r="G8" s="362"/>
      <c r="H8" s="126" t="e">
        <f>+#REF!</f>
        <v>#REF!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26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+E17*H33</f>
        <v>146.51520150000002</v>
      </c>
      <c r="H17" s="151"/>
      <c r="I17" s="130"/>
    </row>
    <row r="18" spans="1:26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146.51520150000002</v>
      </c>
      <c r="I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26" ht="12.75" customHeight="1">
      <c r="A21" s="389" t="s">
        <v>183</v>
      </c>
      <c r="B21" s="337"/>
      <c r="C21" s="338"/>
      <c r="D21" s="252" t="s">
        <v>170</v>
      </c>
      <c r="E21" s="253">
        <v>96500</v>
      </c>
      <c r="F21" s="254">
        <v>4.2000000000000003E-2</v>
      </c>
      <c r="G21" s="253">
        <f t="shared" ref="G21:G23" si="0">+E21*F21</f>
        <v>4053.0000000000005</v>
      </c>
      <c r="H21" s="255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</row>
    <row r="22" spans="1:26" ht="12.75" customHeight="1">
      <c r="A22" s="392" t="s">
        <v>171</v>
      </c>
      <c r="B22" s="342"/>
      <c r="C22" s="362"/>
      <c r="D22" s="257" t="s">
        <v>170</v>
      </c>
      <c r="E22" s="253">
        <v>33900</v>
      </c>
      <c r="F22" s="258">
        <v>8.9999999999999993E-3</v>
      </c>
      <c r="G22" s="253">
        <f t="shared" si="0"/>
        <v>305.09999999999997</v>
      </c>
      <c r="H22" s="259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</row>
    <row r="23" spans="1:26" ht="12.75" customHeight="1">
      <c r="A23" s="390" t="s">
        <v>160</v>
      </c>
      <c r="B23" s="342"/>
      <c r="C23" s="391"/>
      <c r="D23" s="260" t="s">
        <v>161</v>
      </c>
      <c r="E23" s="253">
        <v>16900</v>
      </c>
      <c r="F23" s="261">
        <v>0.05</v>
      </c>
      <c r="G23" s="262">
        <f t="shared" si="0"/>
        <v>845</v>
      </c>
      <c r="H23" s="259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</row>
    <row r="24" spans="1:26" ht="12.75" customHeight="1">
      <c r="A24" s="386"/>
      <c r="B24" s="337"/>
      <c r="C24" s="338"/>
      <c r="D24" s="137"/>
      <c r="E24" s="210"/>
      <c r="F24" s="234"/>
      <c r="G24" s="210"/>
      <c r="H24" s="141"/>
      <c r="I24" s="130"/>
    </row>
    <row r="25" spans="1:26" ht="12.75" customHeight="1">
      <c r="A25" s="388"/>
      <c r="B25" s="337"/>
      <c r="C25" s="338"/>
      <c r="E25" s="210"/>
      <c r="F25" s="234"/>
      <c r="G25" s="210"/>
      <c r="H25" s="141"/>
      <c r="I25" s="130"/>
    </row>
    <row r="26" spans="1:26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26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5203.1000000000004</v>
      </c>
      <c r="I27" s="130"/>
    </row>
    <row r="28" spans="1:26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26" ht="12.75" customHeight="1">
      <c r="A30" s="386" t="s">
        <v>172</v>
      </c>
      <c r="B30" s="393"/>
      <c r="C30" s="263">
        <v>33333</v>
      </c>
      <c r="D30" s="264">
        <v>0.75819999999999999</v>
      </c>
      <c r="E30" s="263">
        <f>+C30*(1+D30)</f>
        <v>58606.080600000001</v>
      </c>
      <c r="F30" s="265">
        <v>0.05</v>
      </c>
      <c r="G30" s="263">
        <f>E30*F30</f>
        <v>2930.3040300000002</v>
      </c>
      <c r="H30" s="141"/>
      <c r="I30" s="130"/>
    </row>
    <row r="31" spans="1:26" ht="12.75" customHeight="1">
      <c r="A31" s="390"/>
      <c r="B31" s="391"/>
      <c r="C31" s="266"/>
      <c r="D31" s="267"/>
      <c r="E31" s="268"/>
      <c r="F31" s="269"/>
      <c r="G31" s="270"/>
      <c r="H31" s="141"/>
      <c r="I31" s="130"/>
    </row>
    <row r="32" spans="1:26" ht="12.75" customHeight="1">
      <c r="A32" s="370"/>
      <c r="B32" s="371"/>
      <c r="C32" s="175"/>
      <c r="D32" s="150"/>
      <c r="E32" s="176"/>
      <c r="F32" s="176"/>
      <c r="G32" s="177"/>
      <c r="H32" s="151"/>
      <c r="I32" s="130"/>
    </row>
    <row r="33" spans="1:9" ht="12.75" customHeight="1">
      <c r="A33" s="129"/>
      <c r="B33" s="129"/>
      <c r="C33" s="129"/>
      <c r="D33" s="129"/>
      <c r="E33" s="129"/>
      <c r="F33" s="129"/>
      <c r="G33" s="127" t="s">
        <v>139</v>
      </c>
      <c r="H33" s="224">
        <f>SUM(G30:G32)</f>
        <v>2930.3040300000002</v>
      </c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78"/>
      <c r="H34" s="129"/>
      <c r="I34" s="130"/>
    </row>
    <row r="35" spans="1:9" ht="12.75" customHeight="1">
      <c r="A35" s="129"/>
      <c r="B35" s="129"/>
      <c r="C35" s="129"/>
      <c r="D35" s="129"/>
      <c r="E35" s="372" t="s">
        <v>149</v>
      </c>
      <c r="F35" s="328"/>
      <c r="G35" s="360"/>
      <c r="H35" s="224">
        <f>H18+H27+H33</f>
        <v>8279.9192315</v>
      </c>
      <c r="I35" s="130"/>
    </row>
    <row r="36" spans="1:9" ht="12.75" customHeight="1">
      <c r="A36" s="181"/>
      <c r="B36" s="181"/>
      <c r="C36" s="181"/>
      <c r="D36" s="181"/>
      <c r="E36" s="181"/>
      <c r="F36" s="181"/>
      <c r="G36" s="181"/>
      <c r="H36" s="181"/>
      <c r="I36" s="130"/>
    </row>
    <row r="37" spans="1:9" ht="12.75" customHeight="1"/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</sheetData>
  <mergeCells count="24">
    <mergeCell ref="A32:B32"/>
    <mergeCell ref="E35:G35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004"/>
  <sheetViews>
    <sheetView workbookViewId="0"/>
  </sheetViews>
  <sheetFormatPr baseColWidth="10" defaultColWidth="12.5703125" defaultRowHeight="15" customHeight="1"/>
  <cols>
    <col min="1" max="1" width="10.5703125" customWidth="1"/>
    <col min="2" max="2" width="32.5703125" customWidth="1"/>
    <col min="3" max="3" width="15.7109375" customWidth="1"/>
    <col min="4" max="7" width="10.5703125" customWidth="1"/>
    <col min="8" max="8" width="15.14062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6.5" customHeight="1">
      <c r="A7" s="125" t="s">
        <v>127</v>
      </c>
      <c r="B7" s="363" t="str">
        <f>+PRESUPUESTO!B20</f>
        <v>Mantenimiento de cielos en Drywall y otros materiales(Incluye desmonte, limpieza, pintada y colocación de elementos pertenecientes al cielo raso)</v>
      </c>
      <c r="C7" s="348"/>
      <c r="D7" s="348"/>
      <c r="E7" s="348"/>
      <c r="F7" s="348"/>
      <c r="G7" s="349"/>
      <c r="H7" s="125" t="s">
        <v>128</v>
      </c>
      <c r="I7" s="77"/>
    </row>
    <row r="8" spans="1:9" ht="16.5" customHeight="1">
      <c r="A8" s="126">
        <f>+PRESUPUESTO!A20</f>
        <v>5.0999999999999996</v>
      </c>
      <c r="B8" s="364"/>
      <c r="C8" s="342"/>
      <c r="D8" s="342"/>
      <c r="E8" s="342"/>
      <c r="F8" s="342"/>
      <c r="G8" s="362"/>
      <c r="H8" s="126" t="str">
        <f>+PRESUPUESTO!C20</f>
        <v>M2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 t="s">
        <v>135</v>
      </c>
      <c r="B12" s="337"/>
      <c r="C12" s="338"/>
      <c r="D12" s="137" t="s">
        <v>168</v>
      </c>
      <c r="E12" s="138">
        <v>2926</v>
      </c>
      <c r="F12" s="139">
        <v>0.16</v>
      </c>
      <c r="G12" s="185">
        <f>+E12*F12</f>
        <v>468.16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+E17*H38</f>
        <v>1558.6382861755001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2026.7982861755002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184</v>
      </c>
      <c r="B21" s="337"/>
      <c r="C21" s="338"/>
      <c r="D21" s="188" t="s">
        <v>185</v>
      </c>
      <c r="E21" s="232">
        <v>1743</v>
      </c>
      <c r="F21" s="139">
        <v>1</v>
      </c>
      <c r="G21" s="271">
        <f t="shared" ref="G21:G30" si="0">E21*F21</f>
        <v>1743</v>
      </c>
      <c r="H21" s="141"/>
      <c r="I21" s="130"/>
    </row>
    <row r="22" spans="1:9" ht="12.75" customHeight="1">
      <c r="A22" s="385" t="s">
        <v>186</v>
      </c>
      <c r="B22" s="337"/>
      <c r="C22" s="338"/>
      <c r="D22" s="188" t="s">
        <v>187</v>
      </c>
      <c r="E22" s="232">
        <v>19837</v>
      </c>
      <c r="F22" s="139">
        <v>0.03</v>
      </c>
      <c r="G22" s="271">
        <f t="shared" si="0"/>
        <v>595.11</v>
      </c>
      <c r="H22" s="141"/>
      <c r="I22" s="130"/>
    </row>
    <row r="23" spans="1:9" ht="12.75" customHeight="1">
      <c r="A23" s="385" t="s">
        <v>188</v>
      </c>
      <c r="B23" s="337"/>
      <c r="C23" s="338"/>
      <c r="D23" s="137" t="s">
        <v>187</v>
      </c>
      <c r="E23" s="232">
        <v>20</v>
      </c>
      <c r="F23" s="139">
        <v>5</v>
      </c>
      <c r="G23" s="271">
        <f t="shared" si="0"/>
        <v>100</v>
      </c>
      <c r="H23" s="141"/>
      <c r="I23" s="130"/>
    </row>
    <row r="24" spans="1:9" ht="12.75" customHeight="1">
      <c r="A24" s="385" t="s">
        <v>189</v>
      </c>
      <c r="B24" s="337"/>
      <c r="C24" s="338"/>
      <c r="D24" s="137" t="s">
        <v>185</v>
      </c>
      <c r="E24" s="232">
        <v>114</v>
      </c>
      <c r="F24" s="159">
        <v>3.15</v>
      </c>
      <c r="G24" s="271">
        <f t="shared" si="0"/>
        <v>359.09999999999997</v>
      </c>
      <c r="H24" s="141"/>
      <c r="I24" s="130"/>
    </row>
    <row r="25" spans="1:9" ht="12.75" customHeight="1">
      <c r="A25" s="385" t="s">
        <v>190</v>
      </c>
      <c r="B25" s="337"/>
      <c r="C25" s="338"/>
      <c r="D25" s="137" t="s">
        <v>187</v>
      </c>
      <c r="E25" s="232">
        <v>46107</v>
      </c>
      <c r="F25" s="159">
        <v>0.01</v>
      </c>
      <c r="G25" s="271">
        <f t="shared" si="0"/>
        <v>461.07</v>
      </c>
      <c r="H25" s="141"/>
      <c r="I25" s="130"/>
    </row>
    <row r="26" spans="1:9" ht="12.75" customHeight="1">
      <c r="A26" s="385" t="s">
        <v>191</v>
      </c>
      <c r="B26" s="337"/>
      <c r="C26" s="338"/>
      <c r="D26" s="272" t="s">
        <v>185</v>
      </c>
      <c r="E26" s="232">
        <v>3656</v>
      </c>
      <c r="F26" s="159">
        <v>0.3</v>
      </c>
      <c r="G26" s="271">
        <f t="shared" si="0"/>
        <v>1096.8</v>
      </c>
      <c r="H26" s="141"/>
      <c r="I26" s="130"/>
    </row>
    <row r="27" spans="1:9" ht="12.75" customHeight="1">
      <c r="A27" s="385" t="s">
        <v>192</v>
      </c>
      <c r="B27" s="337"/>
      <c r="C27" s="338"/>
      <c r="D27" s="137" t="s">
        <v>177</v>
      </c>
      <c r="E27" s="232">
        <v>73096</v>
      </c>
      <c r="F27" s="273">
        <v>0.01</v>
      </c>
      <c r="G27" s="271">
        <f t="shared" si="0"/>
        <v>730.96</v>
      </c>
      <c r="H27" s="274"/>
      <c r="I27" s="130"/>
    </row>
    <row r="28" spans="1:9" ht="12.75" customHeight="1">
      <c r="A28" s="385" t="s">
        <v>193</v>
      </c>
      <c r="B28" s="337"/>
      <c r="C28" s="338"/>
      <c r="D28" s="137" t="s">
        <v>187</v>
      </c>
      <c r="E28" s="232">
        <v>1349</v>
      </c>
      <c r="F28" s="273">
        <v>0.2</v>
      </c>
      <c r="G28" s="271">
        <f t="shared" si="0"/>
        <v>269.8</v>
      </c>
      <c r="H28" s="274"/>
      <c r="I28" s="130"/>
    </row>
    <row r="29" spans="1:9" ht="12.75" customHeight="1">
      <c r="A29" s="385" t="s">
        <v>160</v>
      </c>
      <c r="B29" s="337"/>
      <c r="C29" s="338"/>
      <c r="D29" s="137" t="s">
        <v>161</v>
      </c>
      <c r="E29" s="232">
        <v>16900</v>
      </c>
      <c r="F29" s="273">
        <v>0.1</v>
      </c>
      <c r="G29" s="271">
        <f t="shared" si="0"/>
        <v>1690</v>
      </c>
      <c r="H29" s="274"/>
      <c r="I29" s="130"/>
    </row>
    <row r="30" spans="1:9" ht="12.75" customHeight="1">
      <c r="A30" s="385" t="s">
        <v>194</v>
      </c>
      <c r="B30" s="337"/>
      <c r="C30" s="338"/>
      <c r="D30" s="148" t="s">
        <v>195</v>
      </c>
      <c r="E30" s="232">
        <v>1125</v>
      </c>
      <c r="F30" s="163">
        <v>0.12</v>
      </c>
      <c r="G30" s="271">
        <f t="shared" si="0"/>
        <v>135</v>
      </c>
      <c r="H30" s="151"/>
      <c r="I30" s="130"/>
    </row>
    <row r="31" spans="1:9" ht="12.75" customHeight="1">
      <c r="A31" s="206"/>
      <c r="B31" s="206"/>
      <c r="C31" s="206"/>
      <c r="D31" s="129"/>
      <c r="E31" s="129"/>
      <c r="F31" s="129"/>
      <c r="G31" s="127" t="s">
        <v>139</v>
      </c>
      <c r="H31" s="224">
        <f>SUM(G21:G30)</f>
        <v>7180.84</v>
      </c>
      <c r="I31" s="130"/>
    </row>
    <row r="32" spans="1:9" ht="12.75" customHeight="1">
      <c r="A32" s="165" t="s">
        <v>144</v>
      </c>
      <c r="B32" s="165"/>
      <c r="C32" s="129"/>
      <c r="D32" s="129"/>
      <c r="E32" s="129"/>
      <c r="F32" s="129"/>
      <c r="G32" s="129"/>
      <c r="H32" s="129"/>
      <c r="I32" s="130"/>
    </row>
    <row r="33" spans="1:9" ht="12.75" customHeight="1">
      <c r="A33" s="394"/>
      <c r="B33" s="367"/>
      <c r="C33" s="133" t="s">
        <v>145</v>
      </c>
      <c r="D33" s="133" t="s">
        <v>146</v>
      </c>
      <c r="E33" s="134" t="s">
        <v>147</v>
      </c>
      <c r="F33" s="166" t="s">
        <v>133</v>
      </c>
      <c r="G33" s="135" t="s">
        <v>134</v>
      </c>
      <c r="H33" s="136"/>
      <c r="I33" s="130"/>
    </row>
    <row r="34" spans="1:9" ht="12.75" customHeight="1">
      <c r="A34" s="368" t="s">
        <v>166</v>
      </c>
      <c r="B34" s="338"/>
      <c r="C34" s="140">
        <v>33333</v>
      </c>
      <c r="D34" s="167">
        <v>0.75819999999999999</v>
      </c>
      <c r="E34" s="140">
        <f>+C34*(1+D34)*2</f>
        <v>117212.1612</v>
      </c>
      <c r="F34" s="168"/>
      <c r="G34" s="169"/>
      <c r="H34" s="141"/>
      <c r="I34" s="130"/>
    </row>
    <row r="35" spans="1:9" ht="12.75" customHeight="1">
      <c r="A35" s="368" t="s">
        <v>83</v>
      </c>
      <c r="B35" s="338"/>
      <c r="C35" s="140">
        <v>66667</v>
      </c>
      <c r="D35" s="167">
        <v>0.62770000000000004</v>
      </c>
      <c r="E35" s="140">
        <f>+C35*(1+D35)</f>
        <v>108513.8759</v>
      </c>
      <c r="F35" s="168"/>
      <c r="G35" s="171"/>
      <c r="H35" s="141"/>
      <c r="I35" s="130"/>
    </row>
    <row r="36" spans="1:9" ht="12.75" customHeight="1">
      <c r="A36" s="368" t="s">
        <v>167</v>
      </c>
      <c r="B36" s="338"/>
      <c r="C36" s="172"/>
      <c r="D36" s="173"/>
      <c r="E36" s="174"/>
      <c r="F36" s="275">
        <v>0.1381</v>
      </c>
      <c r="G36" s="271">
        <f>SUM(E34:E35)*F36</f>
        <v>31172.765723510001</v>
      </c>
      <c r="H36" s="141"/>
      <c r="I36" s="130"/>
    </row>
    <row r="37" spans="1:9" ht="12.75" customHeight="1">
      <c r="A37" s="370"/>
      <c r="B37" s="371"/>
      <c r="C37" s="175"/>
      <c r="D37" s="150"/>
      <c r="E37" s="176"/>
      <c r="F37" s="176"/>
      <c r="G37" s="177"/>
      <c r="H37" s="151"/>
      <c r="I37" s="130"/>
    </row>
    <row r="38" spans="1:9" ht="12.75" customHeight="1">
      <c r="A38" s="129"/>
      <c r="B38" s="129"/>
      <c r="C38" s="129"/>
      <c r="D38" s="129"/>
      <c r="E38" s="129"/>
      <c r="F38" s="129"/>
      <c r="G38" s="127" t="s">
        <v>139</v>
      </c>
      <c r="H38" s="271">
        <f>SUM(G34:G37)</f>
        <v>31172.765723510001</v>
      </c>
      <c r="I38" s="130"/>
    </row>
    <row r="39" spans="1:9" ht="12.75" customHeight="1">
      <c r="A39" s="129"/>
      <c r="B39" s="129"/>
      <c r="C39" s="129"/>
      <c r="D39" s="129"/>
      <c r="E39" s="129"/>
      <c r="F39" s="129"/>
      <c r="G39" s="178"/>
      <c r="H39" s="129"/>
      <c r="I39" s="130"/>
    </row>
    <row r="40" spans="1:9" ht="12.75" customHeight="1">
      <c r="A40" s="129"/>
      <c r="B40" s="129"/>
      <c r="C40" s="129"/>
      <c r="D40" s="129"/>
      <c r="E40" s="372" t="s">
        <v>149</v>
      </c>
      <c r="F40" s="328"/>
      <c r="G40" s="360"/>
      <c r="H40" s="271">
        <f>H18+H31+H38</f>
        <v>40380.404009685502</v>
      </c>
      <c r="I40" s="130"/>
    </row>
    <row r="41" spans="1:9" ht="12.75" customHeight="1">
      <c r="A41" s="181"/>
      <c r="B41" s="181"/>
      <c r="C41" s="181"/>
      <c r="D41" s="181"/>
      <c r="E41" s="181"/>
      <c r="F41" s="181"/>
      <c r="G41" s="181"/>
      <c r="H41" s="181"/>
      <c r="I41" s="130"/>
    </row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</sheetData>
  <mergeCells count="29">
    <mergeCell ref="A37:B37"/>
    <mergeCell ref="E40:G40"/>
    <mergeCell ref="A22:C22"/>
    <mergeCell ref="A23:C23"/>
    <mergeCell ref="A24:C24"/>
    <mergeCell ref="A25:C25"/>
    <mergeCell ref="A26:C26"/>
    <mergeCell ref="A27:C27"/>
    <mergeCell ref="A28:C28"/>
    <mergeCell ref="A30:C30"/>
    <mergeCell ref="A33:B33"/>
    <mergeCell ref="A34:B34"/>
    <mergeCell ref="A35:B35"/>
    <mergeCell ref="A36:B36"/>
    <mergeCell ref="A16:C16"/>
    <mergeCell ref="A17:C17"/>
    <mergeCell ref="A20:C20"/>
    <mergeCell ref="A21:C21"/>
    <mergeCell ref="A29:C29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000"/>
  <sheetViews>
    <sheetView workbookViewId="0"/>
  </sheetViews>
  <sheetFormatPr baseColWidth="10" defaultColWidth="12.5703125" defaultRowHeight="15" customHeight="1"/>
  <cols>
    <col min="1" max="2" width="25" customWidth="1"/>
    <col min="3" max="3" width="13.28515625" customWidth="1"/>
    <col min="4" max="7" width="10.5703125" customWidth="1"/>
    <col min="8" max="8" width="16.4257812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6.5" customHeight="1">
      <c r="A7" s="125" t="s">
        <v>127</v>
      </c>
      <c r="B7" s="363" t="str">
        <f>PRESUPUESTO!B22</f>
        <v>Lavada, limpieza e hidrofugada de fachada y superficies de concreto en columnas, columnetas, vigas  y cielos de fachada, incluye hidrolavadora y cambio de piezas en estado de deterioro.</v>
      </c>
      <c r="C7" s="348"/>
      <c r="D7" s="348"/>
      <c r="E7" s="348"/>
      <c r="F7" s="348"/>
      <c r="G7" s="349"/>
      <c r="H7" s="125" t="s">
        <v>128</v>
      </c>
      <c r="I7" s="77"/>
    </row>
    <row r="8" spans="1:9" ht="32.25" customHeight="1">
      <c r="A8" s="126">
        <f>PRESUPUESTO!A22</f>
        <v>6.1</v>
      </c>
      <c r="B8" s="364"/>
      <c r="C8" s="342"/>
      <c r="D8" s="342"/>
      <c r="E8" s="342"/>
      <c r="F8" s="342"/>
      <c r="G8" s="362"/>
      <c r="H8" s="126" t="str">
        <f>+PRESUPUESTO!C22</f>
        <v>M2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 t="s">
        <v>135</v>
      </c>
      <c r="B12" s="337"/>
      <c r="C12" s="338"/>
      <c r="D12" s="137" t="s">
        <v>136</v>
      </c>
      <c r="E12" s="138">
        <v>46920</v>
      </c>
      <c r="F12" s="139">
        <v>0.02</v>
      </c>
      <c r="G12" s="185">
        <f t="shared" ref="G12:G15" si="0">+E12*F12</f>
        <v>938.4</v>
      </c>
      <c r="H12" s="141"/>
      <c r="I12" s="130"/>
    </row>
    <row r="13" spans="1:9" ht="12.75" customHeight="1">
      <c r="A13" s="395" t="s">
        <v>196</v>
      </c>
      <c r="B13" s="337"/>
      <c r="C13" s="338"/>
      <c r="D13" s="137" t="s">
        <v>136</v>
      </c>
      <c r="E13" s="138">
        <v>17474</v>
      </c>
      <c r="F13" s="144">
        <v>5.0000000000000001E-3</v>
      </c>
      <c r="G13" s="185">
        <f t="shared" si="0"/>
        <v>87.37</v>
      </c>
      <c r="H13" s="141"/>
      <c r="I13" s="130"/>
    </row>
    <row r="14" spans="1:9" ht="12.75" customHeight="1">
      <c r="A14" s="395" t="s">
        <v>197</v>
      </c>
      <c r="B14" s="337"/>
      <c r="C14" s="338"/>
      <c r="D14" s="137" t="s">
        <v>136</v>
      </c>
      <c r="E14" s="138">
        <v>44982</v>
      </c>
      <c r="F14" s="147">
        <v>5.0000000000000001E-3</v>
      </c>
      <c r="G14" s="185">
        <f t="shared" si="0"/>
        <v>224.91</v>
      </c>
      <c r="H14" s="141"/>
      <c r="I14" s="130"/>
    </row>
    <row r="15" spans="1:9" ht="12.75" customHeight="1">
      <c r="A15" s="368" t="s">
        <v>198</v>
      </c>
      <c r="B15" s="337"/>
      <c r="C15" s="338"/>
      <c r="D15" s="137" t="s">
        <v>136</v>
      </c>
      <c r="E15" s="138">
        <v>215000</v>
      </c>
      <c r="F15" s="147">
        <v>4.0000000000000001E-3</v>
      </c>
      <c r="G15" s="185">
        <f t="shared" si="0"/>
        <v>860</v>
      </c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1086.2797172500002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187">
        <f>SUM(G12:G17)</f>
        <v>3196.9597172500007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199</v>
      </c>
      <c r="B21" s="337"/>
      <c r="C21" s="338"/>
      <c r="D21" s="188" t="s">
        <v>200</v>
      </c>
      <c r="E21" s="210">
        <v>14057</v>
      </c>
      <c r="F21" s="139">
        <v>0.3</v>
      </c>
      <c r="G21" s="210">
        <f>F21*E21</f>
        <v>4217.0999999999995</v>
      </c>
      <c r="H21" s="141"/>
      <c r="I21" s="130"/>
    </row>
    <row r="22" spans="1:9" ht="12.75" customHeight="1">
      <c r="A22" s="385"/>
      <c r="B22" s="337"/>
      <c r="C22" s="338"/>
      <c r="D22" s="188"/>
      <c r="E22" s="210"/>
      <c r="F22" s="139"/>
      <c r="G22" s="210"/>
      <c r="H22" s="141"/>
      <c r="I22" s="130"/>
    </row>
    <row r="23" spans="1:9" ht="12.75" customHeight="1">
      <c r="A23" s="368"/>
      <c r="B23" s="337"/>
      <c r="C23" s="338"/>
      <c r="D23" s="137"/>
      <c r="E23" s="210"/>
      <c r="F23" s="139"/>
      <c r="G23" s="210"/>
      <c r="H23" s="141"/>
      <c r="I23" s="130"/>
    </row>
    <row r="24" spans="1:9" ht="12.75" customHeight="1">
      <c r="A24" s="386"/>
      <c r="B24" s="337"/>
      <c r="C24" s="338"/>
      <c r="D24" s="137"/>
      <c r="E24" s="210"/>
      <c r="F24" s="234"/>
      <c r="G24" s="210"/>
      <c r="H24" s="141"/>
      <c r="I24" s="130"/>
    </row>
    <row r="25" spans="1:9" ht="12.75" customHeight="1">
      <c r="A25" s="388"/>
      <c r="B25" s="337"/>
      <c r="C25" s="338"/>
      <c r="E25" s="210"/>
      <c r="F25" s="234"/>
      <c r="G25" s="210"/>
      <c r="H25" s="141"/>
      <c r="I25" s="130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187">
        <f>SUM(G21:G26)</f>
        <v>4217.0999999999995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68" t="s">
        <v>172</v>
      </c>
      <c r="B30" s="338"/>
      <c r="C30" s="140">
        <v>33333</v>
      </c>
      <c r="D30" s="167">
        <v>0.75819999999999999</v>
      </c>
      <c r="E30" s="140">
        <f t="shared" ref="E30:E31" si="1">+C30*(1+D30)</f>
        <v>58606.080600000001</v>
      </c>
      <c r="F30" s="168"/>
      <c r="G30" s="169"/>
      <c r="H30" s="141"/>
      <c r="I30" s="130"/>
    </row>
    <row r="31" spans="1:9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 t="shared" si="1"/>
        <v>108513.8759</v>
      </c>
      <c r="F31" s="168"/>
      <c r="G31" s="171"/>
      <c r="H31" s="141"/>
      <c r="I31" s="130"/>
    </row>
    <row r="32" spans="1:9" ht="12.75" customHeight="1">
      <c r="A32" s="368" t="s">
        <v>148</v>
      </c>
      <c r="B32" s="338"/>
      <c r="C32" s="172"/>
      <c r="D32" s="173"/>
      <c r="E32" s="174"/>
      <c r="F32" s="174">
        <v>0.13</v>
      </c>
      <c r="G32" s="140">
        <f>SUM(E30:E31)*F32</f>
        <v>21725.594345000001</v>
      </c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187">
        <f>SUM(G30:G33)</f>
        <v>21725.594345000001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129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187">
        <f>H18+H27+H34</f>
        <v>29139.654062250003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28.85546875" customWidth="1"/>
    <col min="3" max="7" width="10.5703125" customWidth="1"/>
    <col min="8" max="8" width="14.710937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3.5" customHeight="1">
      <c r="A7" s="125" t="s">
        <v>127</v>
      </c>
      <c r="B7" s="363" t="str">
        <f>PRESUPUESTO!B24</f>
        <v>Mantenimiento de elementos metálicos como rejas, puertas rejas. Incluye resanes y pintura.</v>
      </c>
      <c r="C7" s="348"/>
      <c r="D7" s="348"/>
      <c r="E7" s="348"/>
      <c r="F7" s="348"/>
      <c r="G7" s="349"/>
      <c r="H7" s="125" t="s">
        <v>128</v>
      </c>
      <c r="I7" s="77"/>
    </row>
    <row r="8" spans="1:9" ht="14.25" customHeight="1">
      <c r="A8" s="126">
        <f>PRESUPUESTO!A24</f>
        <v>7.1</v>
      </c>
      <c r="B8" s="364"/>
      <c r="C8" s="342"/>
      <c r="D8" s="342"/>
      <c r="E8" s="342"/>
      <c r="F8" s="342"/>
      <c r="G8" s="362"/>
      <c r="H8" s="126" t="str">
        <f>PRESUPUESTO!C24</f>
        <v>M2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417.79989125000003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417.79989125000003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201</v>
      </c>
      <c r="B21" s="337"/>
      <c r="C21" s="338"/>
      <c r="D21" s="188" t="s">
        <v>177</v>
      </c>
      <c r="E21" s="140">
        <v>77900</v>
      </c>
      <c r="F21" s="139">
        <v>4.2000000000000003E-2</v>
      </c>
      <c r="G21" s="210">
        <f t="shared" ref="G21:G26" si="0">E21*F21</f>
        <v>3271.8</v>
      </c>
      <c r="H21" s="141"/>
      <c r="I21" s="130"/>
    </row>
    <row r="22" spans="1:9" ht="12.75" customHeight="1">
      <c r="A22" s="389" t="s">
        <v>169</v>
      </c>
      <c r="B22" s="337"/>
      <c r="C22" s="338"/>
      <c r="D22" s="188" t="s">
        <v>177</v>
      </c>
      <c r="E22" s="140">
        <v>43800</v>
      </c>
      <c r="F22" s="139">
        <v>2.1000000000000001E-2</v>
      </c>
      <c r="G22" s="210">
        <f t="shared" si="0"/>
        <v>919.80000000000007</v>
      </c>
      <c r="H22" s="141"/>
      <c r="I22" s="130"/>
    </row>
    <row r="23" spans="1:9" ht="12.75" customHeight="1">
      <c r="A23" s="368" t="s">
        <v>202</v>
      </c>
      <c r="B23" s="337"/>
      <c r="C23" s="338"/>
      <c r="D23" s="137" t="s">
        <v>177</v>
      </c>
      <c r="E23" s="140">
        <v>33900</v>
      </c>
      <c r="F23" s="139">
        <v>0.09</v>
      </c>
      <c r="G23" s="210">
        <f t="shared" si="0"/>
        <v>3051</v>
      </c>
      <c r="H23" s="141"/>
      <c r="I23" s="130"/>
    </row>
    <row r="24" spans="1:9" ht="12.75" customHeight="1">
      <c r="A24" s="386" t="s">
        <v>158</v>
      </c>
      <c r="B24" s="337"/>
      <c r="C24" s="338"/>
      <c r="D24" s="137" t="s">
        <v>174</v>
      </c>
      <c r="E24" s="140">
        <v>1300</v>
      </c>
      <c r="F24" s="159">
        <v>0.5</v>
      </c>
      <c r="G24" s="210">
        <f t="shared" si="0"/>
        <v>650</v>
      </c>
      <c r="H24" s="141"/>
      <c r="I24" s="130"/>
    </row>
    <row r="25" spans="1:9" ht="12.75" customHeight="1">
      <c r="A25" s="396" t="s">
        <v>160</v>
      </c>
      <c r="B25" s="337"/>
      <c r="C25" s="338"/>
      <c r="D25" s="276" t="s">
        <v>161</v>
      </c>
      <c r="E25" s="140">
        <v>15900</v>
      </c>
      <c r="F25" s="159">
        <v>0.1</v>
      </c>
      <c r="G25" s="210">
        <f t="shared" si="0"/>
        <v>1590</v>
      </c>
      <c r="H25" s="141"/>
      <c r="I25" s="130"/>
    </row>
    <row r="26" spans="1:9" ht="12.75" customHeight="1">
      <c r="A26" s="370"/>
      <c r="B26" s="373"/>
      <c r="C26" s="371"/>
      <c r="D26" s="162"/>
      <c r="E26" s="162"/>
      <c r="F26" s="163"/>
      <c r="G26" s="210">
        <f t="shared" si="0"/>
        <v>0</v>
      </c>
      <c r="H26" s="151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9482.6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68" t="s">
        <v>172</v>
      </c>
      <c r="B30" s="338"/>
      <c r="C30" s="140">
        <v>33333</v>
      </c>
      <c r="D30" s="167">
        <v>0.75819999999999999</v>
      </c>
      <c r="E30" s="140">
        <f t="shared" ref="E30:E31" si="1">+C30*(1+D30)</f>
        <v>58606.080600000001</v>
      </c>
      <c r="F30" s="168"/>
      <c r="G30" s="169"/>
      <c r="H30" s="141"/>
      <c r="I30" s="130"/>
    </row>
    <row r="31" spans="1:9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 t="shared" si="1"/>
        <v>108513.8759</v>
      </c>
      <c r="F31" s="168"/>
      <c r="G31" s="171"/>
      <c r="H31" s="141"/>
      <c r="I31" s="130"/>
    </row>
    <row r="32" spans="1:9" ht="12.75" customHeight="1">
      <c r="A32" s="368" t="s">
        <v>148</v>
      </c>
      <c r="B32" s="338"/>
      <c r="C32" s="172"/>
      <c r="D32" s="173"/>
      <c r="E32" s="174"/>
      <c r="F32" s="174">
        <v>0.05</v>
      </c>
      <c r="G32" s="140">
        <f>SUM(E30:E31)*F32</f>
        <v>8355.9978250000004</v>
      </c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24">
        <f>SUM(G30:G33)</f>
        <v>8355.9978250000004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129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24">
        <f>H18+H27+H34</f>
        <v>18256.397716250001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1000"/>
  <sheetViews>
    <sheetView workbookViewId="0"/>
  </sheetViews>
  <sheetFormatPr baseColWidth="10" defaultColWidth="12.5703125" defaultRowHeight="15" customHeight="1"/>
  <cols>
    <col min="1" max="1" width="14.7109375" customWidth="1"/>
    <col min="2" max="2" width="15.5703125" customWidth="1"/>
    <col min="3" max="3" width="27.28515625" customWidth="1"/>
    <col min="4" max="7" width="11.5703125" customWidth="1"/>
    <col min="8" max="8" width="10.42578125" customWidth="1"/>
    <col min="9" max="10" width="11.42578125" customWidth="1"/>
    <col min="11" max="11" width="12.85546875" customWidth="1"/>
    <col min="12" max="26" width="11.42578125" customWidth="1"/>
  </cols>
  <sheetData>
    <row r="1" spans="1:26" ht="18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8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2.75" customHeight="1">
      <c r="A3" s="117" t="s">
        <v>1</v>
      </c>
      <c r="B3" s="118"/>
      <c r="C3" s="118"/>
      <c r="D3" s="118"/>
      <c r="E3" s="118"/>
      <c r="F3" s="118"/>
      <c r="G3" s="118"/>
      <c r="H3" s="119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2.75" customHeight="1">
      <c r="A4" s="359" t="s">
        <v>1</v>
      </c>
      <c r="B4" s="328"/>
      <c r="C4" s="328"/>
      <c r="D4" s="328"/>
      <c r="E4" s="328"/>
      <c r="F4" s="360"/>
      <c r="G4" s="120"/>
      <c r="H4" s="121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5" customHeight="1">
      <c r="A5" s="122"/>
      <c r="B5" s="123"/>
      <c r="C5" s="123"/>
      <c r="D5" s="123"/>
      <c r="E5" s="123"/>
      <c r="F5" s="123"/>
      <c r="G5" s="123"/>
      <c r="H5" s="124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2.75" customHeight="1">
      <c r="A7" s="125" t="s">
        <v>127</v>
      </c>
      <c r="B7" s="363" t="str">
        <f>+PRESUPUESTO!B25</f>
        <v>Suministro y aplicación de pintura para elementos metálicos de la cubierta perteneciente al auditorio (cerchas, columnas, riostras, etc.). Incluye limpieza, lija, pintura anticorrosiva y pintura a base de aceite.</v>
      </c>
      <c r="C7" s="348"/>
      <c r="D7" s="348"/>
      <c r="E7" s="348"/>
      <c r="F7" s="348"/>
      <c r="G7" s="349"/>
      <c r="H7" s="125" t="s">
        <v>128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27" customHeight="1">
      <c r="A8" s="126">
        <f>+PRESUPUESTO!A25</f>
        <v>7.2</v>
      </c>
      <c r="B8" s="364"/>
      <c r="C8" s="342"/>
      <c r="D8" s="342"/>
      <c r="E8" s="342"/>
      <c r="F8" s="342"/>
      <c r="G8" s="362"/>
      <c r="H8" s="126" t="str">
        <f>+PRESUPUESTO!C25</f>
        <v>ML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2.75" customHeight="1">
      <c r="A9" s="127"/>
      <c r="B9" s="128"/>
      <c r="C9" s="129"/>
      <c r="D9" s="128"/>
      <c r="E9" s="128"/>
      <c r="F9" s="128"/>
      <c r="G9" s="128"/>
      <c r="H9" s="129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</row>
    <row r="10" spans="1:26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</row>
    <row r="11" spans="1:26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</row>
    <row r="12" spans="1:26" ht="12.75" customHeight="1">
      <c r="A12" s="368" t="s">
        <v>135</v>
      </c>
      <c r="B12" s="337"/>
      <c r="C12" s="338"/>
      <c r="D12" s="137" t="s">
        <v>136</v>
      </c>
      <c r="E12" s="138">
        <v>46920</v>
      </c>
      <c r="F12" s="139">
        <v>0.02</v>
      </c>
      <c r="G12" s="140">
        <f>+E12*F12</f>
        <v>938.4</v>
      </c>
      <c r="H12" s="141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spans="1:26" ht="12.75" customHeight="1">
      <c r="A13" s="368"/>
      <c r="B13" s="337"/>
      <c r="C13" s="338"/>
      <c r="D13" s="142"/>
      <c r="E13" s="143"/>
      <c r="F13" s="144"/>
      <c r="G13" s="145"/>
      <c r="H13" s="141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</row>
    <row r="14" spans="1:26" ht="12.75" customHeight="1">
      <c r="A14" s="129"/>
      <c r="B14" s="129"/>
      <c r="C14" s="129"/>
      <c r="D14" s="146"/>
      <c r="E14" s="143"/>
      <c r="F14" s="147"/>
      <c r="G14" s="145"/>
      <c r="H14" s="141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</row>
    <row r="15" spans="1:26" ht="12.75" customHeight="1">
      <c r="A15" s="368"/>
      <c r="B15" s="337"/>
      <c r="C15" s="338"/>
      <c r="D15" s="142"/>
      <c r="E15" s="143"/>
      <c r="F15" s="147"/>
      <c r="G15" s="145"/>
      <c r="H15" s="141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</row>
    <row r="16" spans="1:26" ht="12.75" customHeight="1">
      <c r="A16" s="368"/>
      <c r="B16" s="337"/>
      <c r="C16" s="338"/>
      <c r="D16" s="142"/>
      <c r="E16" s="143"/>
      <c r="F16" s="147"/>
      <c r="G16" s="140"/>
      <c r="H16" s="141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</row>
    <row r="17" spans="1:26" ht="12.75" customHeight="1">
      <c r="A17" s="368" t="s">
        <v>137</v>
      </c>
      <c r="B17" s="337"/>
      <c r="C17" s="338"/>
      <c r="D17" s="148" t="s">
        <v>138</v>
      </c>
      <c r="E17" s="149"/>
      <c r="F17" s="150">
        <v>0.05</v>
      </c>
      <c r="G17" s="140">
        <f>+H34*F17</f>
        <v>417.79989125000003</v>
      </c>
      <c r="H17" s="151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</row>
    <row r="18" spans="1:26" ht="12.75" customHeight="1">
      <c r="A18" s="129"/>
      <c r="B18" s="129"/>
      <c r="C18" s="129"/>
      <c r="D18" s="129"/>
      <c r="E18" s="129"/>
      <c r="F18" s="129"/>
      <c r="G18" s="127" t="s">
        <v>139</v>
      </c>
      <c r="H18" s="140">
        <f>SUM(G12:G17)</f>
        <v>1356.1998912500001</v>
      </c>
      <c r="I18" s="152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</row>
    <row r="21" spans="1:26" ht="12.75" customHeight="1">
      <c r="A21" s="155" t="s">
        <v>203</v>
      </c>
      <c r="B21" s="156"/>
      <c r="C21" s="157"/>
      <c r="D21" s="137" t="s">
        <v>204</v>
      </c>
      <c r="E21" s="138">
        <v>77900</v>
      </c>
      <c r="F21" s="277">
        <v>1.7000000000000001E-2</v>
      </c>
      <c r="G21" s="140">
        <f t="shared" ref="G21:G26" si="0">F21*E21</f>
        <v>1324.3000000000002</v>
      </c>
      <c r="H21" s="141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ht="12.75" customHeight="1">
      <c r="A22" s="369" t="s">
        <v>203</v>
      </c>
      <c r="B22" s="337"/>
      <c r="C22" s="338"/>
      <c r="D22" s="137" t="s">
        <v>204</v>
      </c>
      <c r="E22" s="138">
        <v>43800</v>
      </c>
      <c r="F22" s="278">
        <v>1.7000000000000001E-2</v>
      </c>
      <c r="G22" s="140">
        <f t="shared" si="0"/>
        <v>744.6</v>
      </c>
      <c r="H22" s="141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</row>
    <row r="23" spans="1:26" ht="12.75" customHeight="1">
      <c r="A23" s="369" t="s">
        <v>205</v>
      </c>
      <c r="B23" s="337"/>
      <c r="C23" s="338"/>
      <c r="D23" s="137" t="s">
        <v>204</v>
      </c>
      <c r="E23" s="138">
        <v>33900</v>
      </c>
      <c r="F23" s="278">
        <v>0.02</v>
      </c>
      <c r="G23" s="140">
        <f t="shared" si="0"/>
        <v>678</v>
      </c>
      <c r="H23" s="141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</row>
    <row r="24" spans="1:26" ht="12.75" customHeight="1">
      <c r="A24" s="368" t="s">
        <v>158</v>
      </c>
      <c r="B24" s="337"/>
      <c r="C24" s="338"/>
      <c r="D24" s="137" t="s">
        <v>128</v>
      </c>
      <c r="E24" s="138">
        <v>1300</v>
      </c>
      <c r="F24" s="278">
        <v>0.5</v>
      </c>
      <c r="G24" s="140">
        <f t="shared" si="0"/>
        <v>650</v>
      </c>
      <c r="H24" s="141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spans="1:26" ht="12.75" customHeight="1">
      <c r="A25" s="368" t="s">
        <v>160</v>
      </c>
      <c r="B25" s="337"/>
      <c r="C25" s="338"/>
      <c r="D25" s="137" t="s">
        <v>111</v>
      </c>
      <c r="E25" s="138">
        <v>15900</v>
      </c>
      <c r="F25" s="278">
        <v>0.05</v>
      </c>
      <c r="G25" s="140">
        <f t="shared" si="0"/>
        <v>795</v>
      </c>
      <c r="H25" s="141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</row>
    <row r="26" spans="1:26" ht="12.75" customHeight="1">
      <c r="A26" s="370" t="s">
        <v>206</v>
      </c>
      <c r="B26" s="373"/>
      <c r="C26" s="371"/>
      <c r="D26" s="148" t="s">
        <v>207</v>
      </c>
      <c r="E26" s="138">
        <v>12661</v>
      </c>
      <c r="F26" s="278">
        <v>7.0000000000000007E-2</v>
      </c>
      <c r="G26" s="140">
        <f t="shared" si="0"/>
        <v>886.2700000000001</v>
      </c>
      <c r="H26" s="151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6" ht="12.75" customHeight="1">
      <c r="A27" s="129"/>
      <c r="B27" s="129"/>
      <c r="C27" s="129"/>
      <c r="D27" s="279"/>
      <c r="E27" s="280"/>
      <c r="F27" s="281"/>
      <c r="G27" s="282" t="s">
        <v>139</v>
      </c>
      <c r="H27" s="140">
        <f>SUM(G21:G26)</f>
        <v>5078.17</v>
      </c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6" ht="12.75" customHeight="1">
      <c r="A28" s="165" t="s">
        <v>144</v>
      </c>
      <c r="B28" s="165"/>
      <c r="C28" s="129"/>
      <c r="D28" s="129"/>
      <c r="E28" s="206"/>
      <c r="F28" s="206"/>
      <c r="G28" s="129"/>
      <c r="H28" s="129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</row>
    <row r="30" spans="1:26" ht="12.75" customHeight="1">
      <c r="A30" s="368" t="s">
        <v>82</v>
      </c>
      <c r="B30" s="338"/>
      <c r="C30" s="140">
        <v>33333</v>
      </c>
      <c r="D30" s="167">
        <v>0.75819999999999999</v>
      </c>
      <c r="E30" s="140">
        <f t="shared" ref="E30:E31" si="1">+C30*(1+D30)</f>
        <v>58606.080600000001</v>
      </c>
      <c r="F30" s="168"/>
      <c r="G30" s="169"/>
      <c r="H30" s="141"/>
      <c r="I30" s="130"/>
      <c r="J30" s="130"/>
      <c r="K30" s="17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</row>
    <row r="31" spans="1:26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 t="shared" si="1"/>
        <v>108513.8759</v>
      </c>
      <c r="F31" s="168"/>
      <c r="G31" s="171"/>
      <c r="H31" s="141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</row>
    <row r="32" spans="1:26" ht="12.75" customHeight="1">
      <c r="A32" s="368" t="s">
        <v>148</v>
      </c>
      <c r="B32" s="338"/>
      <c r="C32" s="172"/>
      <c r="D32" s="173"/>
      <c r="E32" s="174"/>
      <c r="F32" s="174">
        <v>0.05</v>
      </c>
      <c r="G32" s="140">
        <f>SUM(E30:E31)*F32</f>
        <v>8355.9978250000004</v>
      </c>
      <c r="H32" s="141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</row>
    <row r="33" spans="1:26" ht="12.75" customHeight="1">
      <c r="A33" s="370"/>
      <c r="B33" s="371"/>
      <c r="C33" s="175"/>
      <c r="D33" s="150"/>
      <c r="E33" s="176"/>
      <c r="F33" s="176"/>
      <c r="G33" s="177"/>
      <c r="H33" s="151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</row>
    <row r="34" spans="1:26" ht="12.75" customHeight="1">
      <c r="A34" s="129"/>
      <c r="B34" s="129"/>
      <c r="C34" s="129"/>
      <c r="D34" s="129"/>
      <c r="E34" s="129"/>
      <c r="F34" s="129"/>
      <c r="G34" s="127" t="s">
        <v>139</v>
      </c>
      <c r="H34" s="140">
        <f>SUM(G30:G33)</f>
        <v>8355.9978250000004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</row>
    <row r="35" spans="1:26" ht="12.75" customHeight="1">
      <c r="A35" s="129"/>
      <c r="B35" s="129"/>
      <c r="C35" s="129"/>
      <c r="D35" s="129"/>
      <c r="E35" s="129"/>
      <c r="F35" s="129"/>
      <c r="G35" s="178"/>
      <c r="H35" s="129"/>
      <c r="I35" s="130"/>
      <c r="J35" s="130"/>
      <c r="K35" s="130"/>
      <c r="L35" s="179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</row>
    <row r="36" spans="1:26" ht="12.75" customHeight="1">
      <c r="A36" s="129"/>
      <c r="B36" s="129"/>
      <c r="C36" s="129"/>
      <c r="D36" s="129"/>
      <c r="E36" s="372" t="s">
        <v>149</v>
      </c>
      <c r="F36" s="328"/>
      <c r="G36" s="360"/>
      <c r="H36" s="171">
        <f>H18+H27+H34</f>
        <v>14790.367716250001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spans="1:26" ht="12.75" customHeight="1">
      <c r="A37" s="181"/>
      <c r="B37" s="181"/>
      <c r="C37" s="181"/>
      <c r="D37" s="181"/>
      <c r="E37" s="181"/>
      <c r="F37" s="181"/>
      <c r="G37" s="181"/>
      <c r="H37" s="181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</row>
    <row r="38" spans="1:26" ht="12.75" customHeight="1">
      <c r="A38" s="181"/>
      <c r="B38" s="181"/>
      <c r="C38" s="181"/>
      <c r="D38" s="181"/>
      <c r="E38" s="181"/>
      <c r="F38" s="181"/>
      <c r="G38" s="181"/>
      <c r="H38" s="181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</row>
    <row r="39" spans="1:26" ht="12.75" customHeight="1">
      <c r="A39" s="181"/>
      <c r="B39" s="181"/>
      <c r="C39" s="181"/>
      <c r="D39" s="181"/>
      <c r="E39" s="181"/>
      <c r="F39" s="181"/>
      <c r="G39" s="181"/>
      <c r="H39" s="181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</row>
    <row r="40" spans="1:26" ht="12.75" customHeight="1">
      <c r="A40" s="181"/>
      <c r="B40" s="181"/>
      <c r="C40" s="181"/>
      <c r="D40" s="181"/>
      <c r="E40" s="181"/>
      <c r="F40" s="181"/>
      <c r="G40" s="181"/>
      <c r="H40" s="181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</row>
    <row r="41" spans="1:26" ht="12.75" customHeight="1">
      <c r="A41" s="181"/>
      <c r="B41" s="181"/>
      <c r="C41" s="181"/>
      <c r="D41" s="181"/>
      <c r="E41" s="181"/>
      <c r="F41" s="181"/>
      <c r="G41" s="181"/>
      <c r="H41" s="181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</row>
    <row r="42" spans="1:26" ht="12.75" customHeight="1">
      <c r="A42" s="181"/>
      <c r="B42" s="181"/>
      <c r="C42" s="181"/>
      <c r="D42" s="181"/>
      <c r="E42" s="181"/>
      <c r="F42" s="181"/>
      <c r="G42" s="181"/>
      <c r="H42" s="181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</row>
    <row r="43" spans="1:26" ht="12.75" customHeight="1">
      <c r="A43" s="181"/>
      <c r="B43" s="181"/>
      <c r="C43" s="181"/>
      <c r="D43" s="181"/>
      <c r="E43" s="181"/>
      <c r="F43" s="181"/>
      <c r="G43" s="181"/>
      <c r="H43" s="181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</row>
    <row r="44" spans="1:26" ht="12.75" customHeight="1">
      <c r="A44" s="181"/>
      <c r="B44" s="181"/>
      <c r="C44" s="181"/>
      <c r="D44" s="181"/>
      <c r="E44" s="181"/>
      <c r="F44" s="181"/>
      <c r="G44" s="181"/>
      <c r="H44" s="181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</row>
    <row r="45" spans="1:26" ht="12.75" customHeight="1">
      <c r="A45" s="181"/>
      <c r="B45" s="181"/>
      <c r="C45" s="181"/>
      <c r="D45" s="181"/>
      <c r="E45" s="181"/>
      <c r="F45" s="181"/>
      <c r="G45" s="181"/>
      <c r="H45" s="181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</row>
    <row r="46" spans="1:26" ht="12.75" customHeight="1">
      <c r="A46" s="181"/>
      <c r="B46" s="181"/>
      <c r="C46" s="181"/>
      <c r="D46" s="181"/>
      <c r="E46" s="181"/>
      <c r="F46" s="181"/>
      <c r="G46" s="181"/>
      <c r="H46" s="181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</row>
    <row r="47" spans="1:26" ht="12.75" customHeight="1">
      <c r="A47" s="181"/>
      <c r="B47" s="181"/>
      <c r="C47" s="181"/>
      <c r="D47" s="181"/>
      <c r="E47" s="181"/>
      <c r="F47" s="181"/>
      <c r="G47" s="181"/>
      <c r="H47" s="181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</row>
    <row r="48" spans="1:26" ht="12.75" customHeight="1">
      <c r="A48" s="181"/>
      <c r="B48" s="181"/>
      <c r="C48" s="181"/>
      <c r="D48" s="181"/>
      <c r="E48" s="181"/>
      <c r="F48" s="181"/>
      <c r="G48" s="181"/>
      <c r="H48" s="181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spans="1:26" ht="12.75" customHeight="1">
      <c r="A49" s="181"/>
      <c r="B49" s="181"/>
      <c r="C49" s="181"/>
      <c r="D49" s="181"/>
      <c r="E49" s="181"/>
      <c r="F49" s="181"/>
      <c r="G49" s="181"/>
      <c r="H49" s="181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</row>
    <row r="50" spans="1:26" ht="12.75" customHeight="1">
      <c r="A50" s="181"/>
      <c r="B50" s="181"/>
      <c r="C50" s="181"/>
      <c r="D50" s="181"/>
      <c r="E50" s="181"/>
      <c r="F50" s="181"/>
      <c r="G50" s="181"/>
      <c r="H50" s="181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</row>
    <row r="51" spans="1:26" ht="12.75" customHeight="1">
      <c r="A51" s="181"/>
      <c r="B51" s="181"/>
      <c r="C51" s="181"/>
      <c r="D51" s="181"/>
      <c r="E51" s="181"/>
      <c r="F51" s="181"/>
      <c r="G51" s="181"/>
      <c r="H51" s="181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</row>
    <row r="52" spans="1:26" ht="12.75" customHeight="1">
      <c r="A52" s="181"/>
      <c r="B52" s="181"/>
      <c r="C52" s="181"/>
      <c r="D52" s="181"/>
      <c r="E52" s="181"/>
      <c r="F52" s="181"/>
      <c r="G52" s="181"/>
      <c r="H52" s="181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</row>
    <row r="53" spans="1:26" ht="12.75" customHeight="1">
      <c r="A53" s="181"/>
      <c r="B53" s="181"/>
      <c r="C53" s="181"/>
      <c r="D53" s="181"/>
      <c r="E53" s="181"/>
      <c r="F53" s="181"/>
      <c r="G53" s="181"/>
      <c r="H53" s="181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</row>
    <row r="54" spans="1:26" ht="12.75" customHeight="1">
      <c r="A54" s="181"/>
      <c r="B54" s="181"/>
      <c r="C54" s="181"/>
      <c r="D54" s="181"/>
      <c r="E54" s="181"/>
      <c r="F54" s="181"/>
      <c r="G54" s="181"/>
      <c r="H54" s="181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</row>
    <row r="55" spans="1:26" ht="12.75" customHeight="1">
      <c r="A55" s="181"/>
      <c r="B55" s="181"/>
      <c r="C55" s="181"/>
      <c r="D55" s="181"/>
      <c r="E55" s="181"/>
      <c r="F55" s="181"/>
      <c r="G55" s="181"/>
      <c r="H55" s="181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</row>
    <row r="56" spans="1:26" ht="12.75" customHeight="1">
      <c r="A56" s="181"/>
      <c r="B56" s="181"/>
      <c r="C56" s="181"/>
      <c r="D56" s="181"/>
      <c r="E56" s="181"/>
      <c r="F56" s="181"/>
      <c r="G56" s="181"/>
      <c r="H56" s="181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</row>
    <row r="57" spans="1:26" ht="12.75" customHeight="1">
      <c r="A57" s="181"/>
      <c r="B57" s="181"/>
      <c r="C57" s="181"/>
      <c r="D57" s="181"/>
      <c r="E57" s="181"/>
      <c r="F57" s="181"/>
      <c r="G57" s="181"/>
      <c r="H57" s="181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</row>
    <row r="58" spans="1:26" ht="12.75" customHeight="1">
      <c r="A58" s="181"/>
      <c r="B58" s="181"/>
      <c r="C58" s="181"/>
      <c r="D58" s="181"/>
      <c r="E58" s="181"/>
      <c r="F58" s="181"/>
      <c r="G58" s="181"/>
      <c r="H58" s="181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</row>
    <row r="59" spans="1:26" ht="12.75" customHeight="1">
      <c r="A59" s="181"/>
      <c r="B59" s="181"/>
      <c r="C59" s="181"/>
      <c r="D59" s="181"/>
      <c r="E59" s="181"/>
      <c r="F59" s="181"/>
      <c r="G59" s="181"/>
      <c r="H59" s="181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</row>
    <row r="60" spans="1:26" ht="12.75" customHeight="1">
      <c r="A60" s="181"/>
      <c r="B60" s="181"/>
      <c r="C60" s="181"/>
      <c r="D60" s="181"/>
      <c r="E60" s="181"/>
      <c r="F60" s="181"/>
      <c r="G60" s="181"/>
      <c r="H60" s="181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</row>
    <row r="61" spans="1:26" ht="12.75" customHeight="1">
      <c r="A61" s="181"/>
      <c r="B61" s="181"/>
      <c r="C61" s="181"/>
      <c r="D61" s="181"/>
      <c r="E61" s="181"/>
      <c r="F61" s="181"/>
      <c r="G61" s="181"/>
      <c r="H61" s="181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</row>
    <row r="62" spans="1:26" ht="12.75" customHeight="1">
      <c r="A62" s="181"/>
      <c r="B62" s="181"/>
      <c r="C62" s="181"/>
      <c r="D62" s="181"/>
      <c r="E62" s="181"/>
      <c r="F62" s="181"/>
      <c r="G62" s="181"/>
      <c r="H62" s="181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</row>
    <row r="63" spans="1:26" ht="12.75" customHeight="1">
      <c r="A63" s="181"/>
      <c r="B63" s="181"/>
      <c r="C63" s="181"/>
      <c r="D63" s="181"/>
      <c r="E63" s="181"/>
      <c r="F63" s="181"/>
      <c r="G63" s="181"/>
      <c r="H63" s="181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</row>
    <row r="64" spans="1:26" ht="12.75" customHeight="1">
      <c r="A64" s="181"/>
      <c r="B64" s="181"/>
      <c r="C64" s="181"/>
      <c r="D64" s="181"/>
      <c r="E64" s="181"/>
      <c r="F64" s="181"/>
      <c r="G64" s="181"/>
      <c r="H64" s="181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</row>
    <row r="65" spans="1:26" ht="12.75" customHeight="1">
      <c r="A65" s="181"/>
      <c r="B65" s="181"/>
      <c r="C65" s="181"/>
      <c r="D65" s="181"/>
      <c r="E65" s="181"/>
      <c r="F65" s="181"/>
      <c r="G65" s="181"/>
      <c r="H65" s="181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</row>
    <row r="66" spans="1:26" ht="12.75" customHeight="1">
      <c r="A66" s="181"/>
      <c r="B66" s="181"/>
      <c r="C66" s="181"/>
      <c r="D66" s="181"/>
      <c r="E66" s="181"/>
      <c r="F66" s="181"/>
      <c r="G66" s="181"/>
      <c r="H66" s="181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</row>
    <row r="67" spans="1:26" ht="12.75" customHeight="1">
      <c r="A67" s="181"/>
      <c r="B67" s="181"/>
      <c r="C67" s="181"/>
      <c r="D67" s="181"/>
      <c r="E67" s="181"/>
      <c r="F67" s="181"/>
      <c r="G67" s="181"/>
      <c r="H67" s="181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</row>
    <row r="68" spans="1:26" ht="12.75" customHeight="1">
      <c r="A68" s="181"/>
      <c r="B68" s="181"/>
      <c r="C68" s="181"/>
      <c r="D68" s="181"/>
      <c r="E68" s="181"/>
      <c r="F68" s="181"/>
      <c r="G68" s="181"/>
      <c r="H68" s="181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1:26" ht="12.75" customHeight="1">
      <c r="A69" s="181"/>
      <c r="B69" s="181"/>
      <c r="C69" s="181"/>
      <c r="D69" s="181"/>
      <c r="E69" s="181"/>
      <c r="F69" s="181"/>
      <c r="G69" s="181"/>
      <c r="H69" s="181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</row>
    <row r="70" spans="1:26" ht="12.75" customHeight="1">
      <c r="A70" s="181"/>
      <c r="B70" s="181"/>
      <c r="C70" s="181"/>
      <c r="D70" s="181"/>
      <c r="E70" s="181"/>
      <c r="F70" s="181"/>
      <c r="G70" s="181"/>
      <c r="H70" s="181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</row>
    <row r="71" spans="1:26" ht="12.75" customHeight="1">
      <c r="A71" s="181"/>
      <c r="B71" s="181"/>
      <c r="C71" s="181"/>
      <c r="D71" s="181"/>
      <c r="E71" s="181"/>
      <c r="F71" s="181"/>
      <c r="G71" s="181"/>
      <c r="H71" s="181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</row>
    <row r="72" spans="1:26" ht="12.75" customHeight="1">
      <c r="A72" s="181"/>
      <c r="B72" s="181"/>
      <c r="C72" s="181"/>
      <c r="D72" s="181"/>
      <c r="E72" s="181"/>
      <c r="F72" s="181"/>
      <c r="G72" s="181"/>
      <c r="H72" s="181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3" spans="1:26" ht="12.75" customHeight="1">
      <c r="A73" s="181"/>
      <c r="B73" s="181"/>
      <c r="C73" s="181"/>
      <c r="D73" s="181"/>
      <c r="E73" s="181"/>
      <c r="F73" s="181"/>
      <c r="G73" s="181"/>
      <c r="H73" s="181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</row>
    <row r="74" spans="1:26" ht="12.75" customHeight="1">
      <c r="A74" s="181"/>
      <c r="B74" s="181"/>
      <c r="C74" s="181"/>
      <c r="D74" s="181"/>
      <c r="E74" s="181"/>
      <c r="F74" s="181"/>
      <c r="G74" s="181"/>
      <c r="H74" s="181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</row>
    <row r="75" spans="1:26" ht="12.75" customHeight="1">
      <c r="A75" s="181"/>
      <c r="B75" s="181"/>
      <c r="C75" s="181"/>
      <c r="D75" s="181"/>
      <c r="E75" s="181"/>
      <c r="F75" s="181"/>
      <c r="G75" s="181"/>
      <c r="H75" s="181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</row>
    <row r="76" spans="1:26" ht="12.75" customHeight="1">
      <c r="A76" s="181"/>
      <c r="B76" s="181"/>
      <c r="C76" s="181"/>
      <c r="D76" s="181"/>
      <c r="E76" s="181"/>
      <c r="F76" s="181"/>
      <c r="G76" s="181"/>
      <c r="H76" s="181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</row>
    <row r="77" spans="1:26" ht="12.75" customHeight="1">
      <c r="A77" s="181"/>
      <c r="B77" s="181"/>
      <c r="C77" s="181"/>
      <c r="D77" s="181"/>
      <c r="E77" s="181"/>
      <c r="F77" s="181"/>
      <c r="G77" s="181"/>
      <c r="H77" s="181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</row>
    <row r="78" spans="1:26" ht="12.75" customHeight="1">
      <c r="A78" s="181"/>
      <c r="B78" s="181"/>
      <c r="C78" s="181"/>
      <c r="D78" s="181"/>
      <c r="E78" s="181"/>
      <c r="F78" s="181"/>
      <c r="G78" s="181"/>
      <c r="H78" s="181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</row>
    <row r="79" spans="1:26" ht="12.75" customHeight="1">
      <c r="A79" s="181"/>
      <c r="B79" s="181"/>
      <c r="C79" s="181"/>
      <c r="D79" s="181"/>
      <c r="E79" s="181"/>
      <c r="F79" s="181"/>
      <c r="G79" s="181"/>
      <c r="H79" s="181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</row>
    <row r="80" spans="1:26" ht="12.75" customHeight="1">
      <c r="A80" s="181"/>
      <c r="B80" s="181"/>
      <c r="C80" s="181"/>
      <c r="D80" s="181"/>
      <c r="E80" s="181"/>
      <c r="F80" s="181"/>
      <c r="G80" s="181"/>
      <c r="H80" s="181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</row>
    <row r="81" spans="1:26" ht="12.75" customHeight="1">
      <c r="A81" s="181"/>
      <c r="B81" s="181"/>
      <c r="C81" s="181"/>
      <c r="D81" s="181"/>
      <c r="E81" s="181"/>
      <c r="F81" s="181"/>
      <c r="G81" s="181"/>
      <c r="H81" s="181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</row>
    <row r="82" spans="1:26" ht="12.75" customHeight="1">
      <c r="A82" s="181"/>
      <c r="B82" s="181"/>
      <c r="C82" s="181"/>
      <c r="D82" s="181"/>
      <c r="E82" s="181"/>
      <c r="F82" s="181"/>
      <c r="G82" s="181"/>
      <c r="H82" s="181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</row>
    <row r="83" spans="1:26" ht="12.75" customHeight="1">
      <c r="A83" s="181"/>
      <c r="B83" s="181"/>
      <c r="C83" s="181"/>
      <c r="D83" s="181"/>
      <c r="E83" s="181"/>
      <c r="F83" s="181"/>
      <c r="G83" s="181"/>
      <c r="H83" s="181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</row>
    <row r="84" spans="1:26" ht="12.75" customHeight="1">
      <c r="A84" s="181"/>
      <c r="B84" s="181"/>
      <c r="C84" s="181"/>
      <c r="D84" s="181"/>
      <c r="E84" s="181"/>
      <c r="F84" s="181"/>
      <c r="G84" s="181"/>
      <c r="H84" s="181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</row>
    <row r="85" spans="1:26" ht="12.75" customHeight="1">
      <c r="A85" s="181"/>
      <c r="B85" s="181"/>
      <c r="C85" s="181"/>
      <c r="D85" s="181"/>
      <c r="E85" s="181"/>
      <c r="F85" s="181"/>
      <c r="G85" s="181"/>
      <c r="H85" s="181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</row>
    <row r="86" spans="1:26" ht="12.75" customHeight="1">
      <c r="A86" s="181"/>
      <c r="B86" s="181"/>
      <c r="C86" s="181"/>
      <c r="D86" s="181"/>
      <c r="E86" s="181"/>
      <c r="F86" s="181"/>
      <c r="G86" s="181"/>
      <c r="H86" s="181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</row>
    <row r="87" spans="1:26" ht="12.75" customHeight="1">
      <c r="A87" s="181"/>
      <c r="B87" s="181"/>
      <c r="C87" s="181"/>
      <c r="D87" s="181"/>
      <c r="E87" s="181"/>
      <c r="F87" s="181"/>
      <c r="G87" s="181"/>
      <c r="H87" s="181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</row>
    <row r="88" spans="1:26" ht="12.75" customHeight="1">
      <c r="A88" s="181"/>
      <c r="B88" s="181"/>
      <c r="C88" s="181"/>
      <c r="D88" s="181"/>
      <c r="E88" s="181"/>
      <c r="F88" s="181"/>
      <c r="G88" s="181"/>
      <c r="H88" s="181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</row>
    <row r="89" spans="1:26" ht="12.75" customHeight="1">
      <c r="A89" s="181"/>
      <c r="B89" s="181"/>
      <c r="C89" s="181"/>
      <c r="D89" s="181"/>
      <c r="E89" s="181"/>
      <c r="F89" s="181"/>
      <c r="G89" s="181"/>
      <c r="H89" s="181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</row>
    <row r="90" spans="1:26" ht="12.75" customHeight="1">
      <c r="A90" s="181"/>
      <c r="B90" s="181"/>
      <c r="C90" s="181"/>
      <c r="D90" s="181"/>
      <c r="E90" s="181"/>
      <c r="F90" s="181"/>
      <c r="G90" s="181"/>
      <c r="H90" s="181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</row>
    <row r="91" spans="1:26" ht="12.75" customHeight="1">
      <c r="A91" s="181"/>
      <c r="B91" s="181"/>
      <c r="C91" s="181"/>
      <c r="D91" s="181"/>
      <c r="E91" s="181"/>
      <c r="F91" s="181"/>
      <c r="G91" s="181"/>
      <c r="H91" s="181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</row>
    <row r="92" spans="1:26" ht="12.75" customHeight="1">
      <c r="A92" s="181"/>
      <c r="B92" s="181"/>
      <c r="C92" s="181"/>
      <c r="D92" s="181"/>
      <c r="E92" s="181"/>
      <c r="F92" s="181"/>
      <c r="G92" s="181"/>
      <c r="H92" s="181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</row>
    <row r="93" spans="1:26" ht="12.75" customHeight="1">
      <c r="A93" s="181"/>
      <c r="B93" s="181"/>
      <c r="C93" s="181"/>
      <c r="D93" s="181"/>
      <c r="E93" s="181"/>
      <c r="F93" s="181"/>
      <c r="G93" s="181"/>
      <c r="H93" s="181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</row>
    <row r="94" spans="1:26" ht="12.75" customHeight="1">
      <c r="A94" s="181"/>
      <c r="B94" s="181"/>
      <c r="C94" s="181"/>
      <c r="D94" s="181"/>
      <c r="E94" s="181"/>
      <c r="F94" s="181"/>
      <c r="G94" s="181"/>
      <c r="H94" s="181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</row>
    <row r="95" spans="1:26" ht="12.75" customHeight="1">
      <c r="A95" s="181"/>
      <c r="B95" s="181"/>
      <c r="C95" s="181"/>
      <c r="D95" s="181"/>
      <c r="E95" s="181"/>
      <c r="F95" s="181"/>
      <c r="G95" s="181"/>
      <c r="H95" s="181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</row>
    <row r="96" spans="1:26" ht="12.75" customHeight="1">
      <c r="A96" s="181"/>
      <c r="B96" s="181"/>
      <c r="C96" s="181"/>
      <c r="D96" s="181"/>
      <c r="E96" s="181"/>
      <c r="F96" s="181"/>
      <c r="G96" s="181"/>
      <c r="H96" s="181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</row>
    <row r="97" spans="1:26" ht="12.75" customHeight="1">
      <c r="A97" s="181"/>
      <c r="B97" s="181"/>
      <c r="C97" s="181"/>
      <c r="D97" s="181"/>
      <c r="E97" s="181"/>
      <c r="F97" s="181"/>
      <c r="G97" s="181"/>
      <c r="H97" s="181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</row>
    <row r="98" spans="1:26" ht="12.75" customHeight="1">
      <c r="A98" s="181"/>
      <c r="B98" s="181"/>
      <c r="C98" s="181"/>
      <c r="D98" s="181"/>
      <c r="E98" s="181"/>
      <c r="F98" s="181"/>
      <c r="G98" s="181"/>
      <c r="H98" s="181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</row>
    <row r="99" spans="1:26" ht="12.75" customHeight="1">
      <c r="A99" s="181"/>
      <c r="B99" s="181"/>
      <c r="C99" s="181"/>
      <c r="D99" s="181"/>
      <c r="E99" s="181"/>
      <c r="F99" s="181"/>
      <c r="G99" s="181"/>
      <c r="H99" s="181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</row>
    <row r="100" spans="1:26" ht="12.75" customHeight="1">
      <c r="A100" s="181"/>
      <c r="B100" s="181"/>
      <c r="C100" s="181"/>
      <c r="D100" s="181"/>
      <c r="E100" s="181"/>
      <c r="F100" s="181"/>
      <c r="G100" s="181"/>
      <c r="H100" s="181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</row>
    <row r="101" spans="1:26" ht="12.75" customHeight="1">
      <c r="A101" s="181"/>
      <c r="B101" s="181"/>
      <c r="C101" s="181"/>
      <c r="D101" s="181"/>
      <c r="E101" s="181"/>
      <c r="F101" s="181"/>
      <c r="G101" s="181"/>
      <c r="H101" s="181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</row>
    <row r="102" spans="1:26" ht="12.75" customHeight="1">
      <c r="A102" s="181"/>
      <c r="B102" s="181"/>
      <c r="C102" s="181"/>
      <c r="D102" s="181"/>
      <c r="E102" s="181"/>
      <c r="F102" s="181"/>
      <c r="G102" s="181"/>
      <c r="H102" s="181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</row>
    <row r="103" spans="1:26" ht="12.75" customHeight="1">
      <c r="A103" s="181"/>
      <c r="B103" s="181"/>
      <c r="C103" s="181"/>
      <c r="D103" s="181"/>
      <c r="E103" s="181"/>
      <c r="F103" s="181"/>
      <c r="G103" s="181"/>
      <c r="H103" s="181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</row>
    <row r="104" spans="1:26" ht="12.75" customHeight="1">
      <c r="A104" s="181"/>
      <c r="B104" s="181"/>
      <c r="C104" s="181"/>
      <c r="D104" s="181"/>
      <c r="E104" s="181"/>
      <c r="F104" s="181"/>
      <c r="G104" s="181"/>
      <c r="H104" s="181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</row>
    <row r="105" spans="1:26" ht="12.75" customHeight="1">
      <c r="A105" s="181"/>
      <c r="B105" s="181"/>
      <c r="C105" s="181"/>
      <c r="D105" s="181"/>
      <c r="E105" s="181"/>
      <c r="F105" s="181"/>
      <c r="G105" s="181"/>
      <c r="H105" s="181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</row>
    <row r="106" spans="1:26" ht="12.75" customHeight="1">
      <c r="A106" s="181"/>
      <c r="B106" s="181"/>
      <c r="C106" s="181"/>
      <c r="D106" s="181"/>
      <c r="E106" s="181"/>
      <c r="F106" s="181"/>
      <c r="G106" s="181"/>
      <c r="H106" s="181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</row>
    <row r="107" spans="1:26" ht="12.75" customHeight="1">
      <c r="A107" s="181"/>
      <c r="B107" s="181"/>
      <c r="C107" s="181"/>
      <c r="D107" s="181"/>
      <c r="E107" s="181"/>
      <c r="F107" s="181"/>
      <c r="G107" s="181"/>
      <c r="H107" s="181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</row>
    <row r="108" spans="1:26" ht="12.75" customHeight="1">
      <c r="A108" s="181"/>
      <c r="B108" s="181"/>
      <c r="C108" s="181"/>
      <c r="D108" s="181"/>
      <c r="E108" s="181"/>
      <c r="F108" s="181"/>
      <c r="G108" s="181"/>
      <c r="H108" s="181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</row>
    <row r="109" spans="1:26" ht="12.75" customHeight="1">
      <c r="A109" s="181"/>
      <c r="B109" s="181"/>
      <c r="C109" s="181"/>
      <c r="D109" s="181"/>
      <c r="E109" s="181"/>
      <c r="F109" s="181"/>
      <c r="G109" s="181"/>
      <c r="H109" s="181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</row>
    <row r="110" spans="1:26" ht="12.75" customHeight="1">
      <c r="A110" s="181"/>
      <c r="B110" s="181"/>
      <c r="C110" s="181"/>
      <c r="D110" s="181"/>
      <c r="E110" s="181"/>
      <c r="F110" s="181"/>
      <c r="G110" s="181"/>
      <c r="H110" s="181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</row>
    <row r="111" spans="1:26" ht="12.75" customHeight="1">
      <c r="A111" s="181"/>
      <c r="B111" s="181"/>
      <c r="C111" s="181"/>
      <c r="D111" s="181"/>
      <c r="E111" s="181"/>
      <c r="F111" s="181"/>
      <c r="G111" s="181"/>
      <c r="H111" s="181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</row>
    <row r="112" spans="1:26" ht="12.75" customHeight="1">
      <c r="A112" s="181"/>
      <c r="B112" s="181"/>
      <c r="C112" s="181"/>
      <c r="D112" s="181"/>
      <c r="E112" s="181"/>
      <c r="F112" s="181"/>
      <c r="G112" s="181"/>
      <c r="H112" s="181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</row>
    <row r="113" spans="1:26" ht="12.75" customHeight="1">
      <c r="A113" s="181"/>
      <c r="B113" s="181"/>
      <c r="C113" s="181"/>
      <c r="D113" s="181"/>
      <c r="E113" s="181"/>
      <c r="F113" s="181"/>
      <c r="G113" s="181"/>
      <c r="H113" s="181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</row>
    <row r="114" spans="1:26" ht="12.75" customHeight="1">
      <c r="A114" s="181"/>
      <c r="B114" s="181"/>
      <c r="C114" s="181"/>
      <c r="D114" s="181"/>
      <c r="E114" s="181"/>
      <c r="F114" s="181"/>
      <c r="G114" s="181"/>
      <c r="H114" s="181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</row>
    <row r="115" spans="1:26" ht="12.75" customHeight="1">
      <c r="A115" s="181"/>
      <c r="B115" s="181"/>
      <c r="C115" s="181"/>
      <c r="D115" s="181"/>
      <c r="E115" s="181"/>
      <c r="F115" s="181"/>
      <c r="G115" s="181"/>
      <c r="H115" s="181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</row>
    <row r="116" spans="1:26" ht="12.75" customHeight="1">
      <c r="A116" s="181"/>
      <c r="B116" s="181"/>
      <c r="C116" s="181"/>
      <c r="D116" s="181"/>
      <c r="E116" s="181"/>
      <c r="F116" s="181"/>
      <c r="G116" s="181"/>
      <c r="H116" s="181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</row>
    <row r="117" spans="1:26" ht="12.75" customHeight="1">
      <c r="A117" s="181"/>
      <c r="B117" s="181"/>
      <c r="C117" s="181"/>
      <c r="D117" s="181"/>
      <c r="E117" s="181"/>
      <c r="F117" s="181"/>
      <c r="G117" s="181"/>
      <c r="H117" s="181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</row>
    <row r="118" spans="1:26" ht="12.75" customHeight="1">
      <c r="A118" s="181"/>
      <c r="B118" s="181"/>
      <c r="C118" s="181"/>
      <c r="D118" s="181"/>
      <c r="E118" s="181"/>
      <c r="F118" s="181"/>
      <c r="G118" s="181"/>
      <c r="H118" s="181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</row>
    <row r="119" spans="1:26" ht="12.75" customHeight="1">
      <c r="A119" s="181"/>
      <c r="B119" s="181"/>
      <c r="C119" s="181"/>
      <c r="D119" s="181"/>
      <c r="E119" s="181"/>
      <c r="F119" s="181"/>
      <c r="G119" s="181"/>
      <c r="H119" s="181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</row>
    <row r="120" spans="1:26" ht="12.75" customHeight="1">
      <c r="A120" s="181"/>
      <c r="B120" s="181"/>
      <c r="C120" s="181"/>
      <c r="D120" s="181"/>
      <c r="E120" s="181"/>
      <c r="F120" s="181"/>
      <c r="G120" s="181"/>
      <c r="H120" s="181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</row>
    <row r="121" spans="1:26" ht="12.75" customHeight="1">
      <c r="A121" s="181"/>
      <c r="B121" s="181"/>
      <c r="C121" s="181"/>
      <c r="D121" s="181"/>
      <c r="E121" s="181"/>
      <c r="F121" s="181"/>
      <c r="G121" s="181"/>
      <c r="H121" s="181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</row>
    <row r="122" spans="1:26" ht="12.75" customHeight="1">
      <c r="A122" s="181"/>
      <c r="B122" s="181"/>
      <c r="C122" s="181"/>
      <c r="D122" s="181"/>
      <c r="E122" s="181"/>
      <c r="F122" s="181"/>
      <c r="G122" s="181"/>
      <c r="H122" s="181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</row>
    <row r="123" spans="1:26" ht="12.75" customHeight="1">
      <c r="A123" s="181"/>
      <c r="B123" s="181"/>
      <c r="C123" s="181"/>
      <c r="D123" s="181"/>
      <c r="E123" s="181"/>
      <c r="F123" s="181"/>
      <c r="G123" s="181"/>
      <c r="H123" s="181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</row>
    <row r="124" spans="1:26" ht="12.75" customHeight="1">
      <c r="A124" s="181"/>
      <c r="B124" s="181"/>
      <c r="C124" s="181"/>
      <c r="D124" s="181"/>
      <c r="E124" s="181"/>
      <c r="F124" s="181"/>
      <c r="G124" s="181"/>
      <c r="H124" s="181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</row>
    <row r="125" spans="1:26" ht="12.75" customHeight="1">
      <c r="A125" s="181"/>
      <c r="B125" s="181"/>
      <c r="C125" s="181"/>
      <c r="D125" s="181"/>
      <c r="E125" s="181"/>
      <c r="F125" s="181"/>
      <c r="G125" s="181"/>
      <c r="H125" s="181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</row>
    <row r="126" spans="1:26" ht="12.75" customHeight="1">
      <c r="A126" s="181"/>
      <c r="B126" s="181"/>
      <c r="C126" s="181"/>
      <c r="D126" s="181"/>
      <c r="E126" s="181"/>
      <c r="F126" s="181"/>
      <c r="G126" s="181"/>
      <c r="H126" s="181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</row>
    <row r="127" spans="1:26" ht="12.75" customHeight="1">
      <c r="A127" s="181"/>
      <c r="B127" s="181"/>
      <c r="C127" s="181"/>
      <c r="D127" s="181"/>
      <c r="E127" s="181"/>
      <c r="F127" s="181"/>
      <c r="G127" s="181"/>
      <c r="H127" s="181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</row>
    <row r="128" spans="1:26" ht="12.75" customHeight="1">
      <c r="A128" s="181"/>
      <c r="B128" s="181"/>
      <c r="C128" s="181"/>
      <c r="D128" s="181"/>
      <c r="E128" s="181"/>
      <c r="F128" s="181"/>
      <c r="G128" s="181"/>
      <c r="H128" s="181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</row>
    <row r="129" spans="1:26" ht="12.75" customHeight="1">
      <c r="A129" s="181"/>
      <c r="B129" s="181"/>
      <c r="C129" s="181"/>
      <c r="D129" s="181"/>
      <c r="E129" s="181"/>
      <c r="F129" s="181"/>
      <c r="G129" s="181"/>
      <c r="H129" s="181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</row>
    <row r="130" spans="1:26" ht="12.75" customHeight="1">
      <c r="A130" s="181"/>
      <c r="B130" s="181"/>
      <c r="C130" s="181"/>
      <c r="D130" s="181"/>
      <c r="E130" s="181"/>
      <c r="F130" s="181"/>
      <c r="G130" s="181"/>
      <c r="H130" s="181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</row>
    <row r="131" spans="1:26" ht="12.75" customHeight="1">
      <c r="A131" s="181"/>
      <c r="B131" s="181"/>
      <c r="C131" s="181"/>
      <c r="D131" s="181"/>
      <c r="E131" s="181"/>
      <c r="F131" s="181"/>
      <c r="G131" s="181"/>
      <c r="H131" s="181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</row>
    <row r="132" spans="1:26" ht="12.75" customHeight="1">
      <c r="A132" s="181"/>
      <c r="B132" s="181"/>
      <c r="C132" s="181"/>
      <c r="D132" s="181"/>
      <c r="E132" s="181"/>
      <c r="F132" s="181"/>
      <c r="G132" s="181"/>
      <c r="H132" s="181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</row>
    <row r="133" spans="1:26" ht="12.75" customHeight="1">
      <c r="A133" s="181"/>
      <c r="B133" s="181"/>
      <c r="C133" s="181"/>
      <c r="D133" s="181"/>
      <c r="E133" s="181"/>
      <c r="F133" s="181"/>
      <c r="G133" s="181"/>
      <c r="H133" s="181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</row>
    <row r="134" spans="1:26" ht="12.75" customHeight="1">
      <c r="A134" s="181"/>
      <c r="B134" s="181"/>
      <c r="C134" s="181"/>
      <c r="D134" s="181"/>
      <c r="E134" s="181"/>
      <c r="F134" s="181"/>
      <c r="G134" s="181"/>
      <c r="H134" s="181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</row>
    <row r="135" spans="1:26" ht="12.75" customHeight="1">
      <c r="A135" s="181"/>
      <c r="B135" s="181"/>
      <c r="C135" s="181"/>
      <c r="D135" s="181"/>
      <c r="E135" s="181"/>
      <c r="F135" s="181"/>
      <c r="G135" s="181"/>
      <c r="H135" s="181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</row>
    <row r="136" spans="1:26" ht="12.75" customHeight="1">
      <c r="A136" s="181"/>
      <c r="B136" s="181"/>
      <c r="C136" s="181"/>
      <c r="D136" s="181"/>
      <c r="E136" s="181"/>
      <c r="F136" s="181"/>
      <c r="G136" s="181"/>
      <c r="H136" s="181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</row>
    <row r="137" spans="1:26" ht="12.75" customHeight="1">
      <c r="A137" s="181"/>
      <c r="B137" s="181"/>
      <c r="C137" s="181"/>
      <c r="D137" s="181"/>
      <c r="E137" s="181"/>
      <c r="F137" s="181"/>
      <c r="G137" s="181"/>
      <c r="H137" s="181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</row>
    <row r="138" spans="1:26" ht="12.75" customHeight="1">
      <c r="A138" s="181"/>
      <c r="B138" s="181"/>
      <c r="C138" s="181"/>
      <c r="D138" s="181"/>
      <c r="E138" s="181"/>
      <c r="F138" s="181"/>
      <c r="G138" s="181"/>
      <c r="H138" s="181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</row>
    <row r="139" spans="1:26" ht="12.75" customHeight="1">
      <c r="A139" s="181"/>
      <c r="B139" s="181"/>
      <c r="C139" s="181"/>
      <c r="D139" s="181"/>
      <c r="E139" s="181"/>
      <c r="F139" s="181"/>
      <c r="G139" s="181"/>
      <c r="H139" s="181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</row>
    <row r="140" spans="1:26" ht="12.75" customHeight="1">
      <c r="A140" s="181"/>
      <c r="B140" s="181"/>
      <c r="C140" s="181"/>
      <c r="D140" s="181"/>
      <c r="E140" s="181"/>
      <c r="F140" s="181"/>
      <c r="G140" s="181"/>
      <c r="H140" s="181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</row>
    <row r="141" spans="1:26" ht="12.75" customHeight="1">
      <c r="A141" s="181"/>
      <c r="B141" s="181"/>
      <c r="C141" s="181"/>
      <c r="D141" s="181"/>
      <c r="E141" s="181"/>
      <c r="F141" s="181"/>
      <c r="G141" s="181"/>
      <c r="H141" s="181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</row>
    <row r="142" spans="1:26" ht="12.75" customHeight="1">
      <c r="A142" s="181"/>
      <c r="B142" s="181"/>
      <c r="C142" s="181"/>
      <c r="D142" s="181"/>
      <c r="E142" s="181"/>
      <c r="F142" s="181"/>
      <c r="G142" s="181"/>
      <c r="H142" s="181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</row>
    <row r="143" spans="1:26" ht="12.75" customHeight="1">
      <c r="A143" s="181"/>
      <c r="B143" s="181"/>
      <c r="C143" s="181"/>
      <c r="D143" s="181"/>
      <c r="E143" s="181"/>
      <c r="F143" s="181"/>
      <c r="G143" s="181"/>
      <c r="H143" s="181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</row>
    <row r="144" spans="1:26" ht="12.75" customHeight="1">
      <c r="A144" s="181"/>
      <c r="B144" s="181"/>
      <c r="C144" s="181"/>
      <c r="D144" s="181"/>
      <c r="E144" s="181"/>
      <c r="F144" s="181"/>
      <c r="G144" s="181"/>
      <c r="H144" s="181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</row>
    <row r="145" spans="1:26" ht="12.75" customHeight="1">
      <c r="A145" s="181"/>
      <c r="B145" s="181"/>
      <c r="C145" s="181"/>
      <c r="D145" s="181"/>
      <c r="E145" s="181"/>
      <c r="F145" s="181"/>
      <c r="G145" s="181"/>
      <c r="H145" s="181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</row>
    <row r="146" spans="1:26" ht="12.75" customHeight="1">
      <c r="A146" s="181"/>
      <c r="B146" s="181"/>
      <c r="C146" s="181"/>
      <c r="D146" s="181"/>
      <c r="E146" s="181"/>
      <c r="F146" s="181"/>
      <c r="G146" s="181"/>
      <c r="H146" s="181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</row>
    <row r="147" spans="1:26" ht="12.75" customHeight="1">
      <c r="A147" s="181"/>
      <c r="B147" s="181"/>
      <c r="C147" s="181"/>
      <c r="D147" s="181"/>
      <c r="E147" s="181"/>
      <c r="F147" s="181"/>
      <c r="G147" s="181"/>
      <c r="H147" s="181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</row>
    <row r="148" spans="1:26" ht="12.75" customHeight="1">
      <c r="A148" s="181"/>
      <c r="B148" s="181"/>
      <c r="C148" s="181"/>
      <c r="D148" s="181"/>
      <c r="E148" s="181"/>
      <c r="F148" s="181"/>
      <c r="G148" s="181"/>
      <c r="H148" s="181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</row>
    <row r="149" spans="1:26" ht="12.75" customHeight="1">
      <c r="A149" s="181"/>
      <c r="B149" s="181"/>
      <c r="C149" s="181"/>
      <c r="D149" s="181"/>
      <c r="E149" s="181"/>
      <c r="F149" s="181"/>
      <c r="G149" s="181"/>
      <c r="H149" s="181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</row>
    <row r="150" spans="1:26" ht="12.75" customHeight="1">
      <c r="A150" s="181"/>
      <c r="B150" s="181"/>
      <c r="C150" s="181"/>
      <c r="D150" s="181"/>
      <c r="E150" s="181"/>
      <c r="F150" s="181"/>
      <c r="G150" s="181"/>
      <c r="H150" s="181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</row>
    <row r="151" spans="1:26" ht="12.75" customHeight="1">
      <c r="A151" s="181"/>
      <c r="B151" s="181"/>
      <c r="C151" s="181"/>
      <c r="D151" s="181"/>
      <c r="E151" s="181"/>
      <c r="F151" s="181"/>
      <c r="G151" s="181"/>
      <c r="H151" s="181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</row>
    <row r="152" spans="1:26" ht="12.75" customHeight="1">
      <c r="A152" s="181"/>
      <c r="B152" s="181"/>
      <c r="C152" s="181"/>
      <c r="D152" s="181"/>
      <c r="E152" s="181"/>
      <c r="F152" s="181"/>
      <c r="G152" s="181"/>
      <c r="H152" s="181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</row>
    <row r="153" spans="1:26" ht="12.75" customHeight="1">
      <c r="A153" s="181"/>
      <c r="B153" s="181"/>
      <c r="C153" s="181"/>
      <c r="D153" s="181"/>
      <c r="E153" s="181"/>
      <c r="F153" s="181"/>
      <c r="G153" s="181"/>
      <c r="H153" s="181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</row>
    <row r="154" spans="1:26" ht="12.75" customHeight="1">
      <c r="A154" s="181"/>
      <c r="B154" s="181"/>
      <c r="C154" s="181"/>
      <c r="D154" s="181"/>
      <c r="E154" s="181"/>
      <c r="F154" s="181"/>
      <c r="G154" s="181"/>
      <c r="H154" s="181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</row>
    <row r="155" spans="1:26" ht="12.75" customHeight="1">
      <c r="A155" s="181"/>
      <c r="B155" s="181"/>
      <c r="C155" s="181"/>
      <c r="D155" s="181"/>
      <c r="E155" s="181"/>
      <c r="F155" s="181"/>
      <c r="G155" s="181"/>
      <c r="H155" s="181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</row>
    <row r="156" spans="1:26" ht="12.75" customHeight="1">
      <c r="A156" s="181"/>
      <c r="B156" s="181"/>
      <c r="C156" s="181"/>
      <c r="D156" s="181"/>
      <c r="E156" s="181"/>
      <c r="F156" s="181"/>
      <c r="G156" s="181"/>
      <c r="H156" s="181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</row>
    <row r="157" spans="1:26" ht="12.75" customHeight="1">
      <c r="A157" s="181"/>
      <c r="B157" s="181"/>
      <c r="C157" s="181"/>
      <c r="D157" s="181"/>
      <c r="E157" s="181"/>
      <c r="F157" s="181"/>
      <c r="G157" s="181"/>
      <c r="H157" s="181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</row>
    <row r="158" spans="1:26" ht="12.75" customHeight="1">
      <c r="A158" s="181"/>
      <c r="B158" s="181"/>
      <c r="C158" s="181"/>
      <c r="D158" s="181"/>
      <c r="E158" s="181"/>
      <c r="F158" s="181"/>
      <c r="G158" s="181"/>
      <c r="H158" s="181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</row>
    <row r="159" spans="1:26" ht="12.75" customHeight="1">
      <c r="A159" s="181"/>
      <c r="B159" s="181"/>
      <c r="C159" s="181"/>
      <c r="D159" s="181"/>
      <c r="E159" s="181"/>
      <c r="F159" s="181"/>
      <c r="G159" s="181"/>
      <c r="H159" s="181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</row>
    <row r="160" spans="1:26" ht="12.75" customHeight="1">
      <c r="A160" s="181"/>
      <c r="B160" s="181"/>
      <c r="C160" s="181"/>
      <c r="D160" s="181"/>
      <c r="E160" s="181"/>
      <c r="F160" s="181"/>
      <c r="G160" s="181"/>
      <c r="H160" s="181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</row>
    <row r="161" spans="1:26" ht="12.75" customHeight="1">
      <c r="A161" s="181"/>
      <c r="B161" s="181"/>
      <c r="C161" s="181"/>
      <c r="D161" s="181"/>
      <c r="E161" s="181"/>
      <c r="F161" s="181"/>
      <c r="G161" s="181"/>
      <c r="H161" s="181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</row>
    <row r="162" spans="1:26" ht="12.75" customHeight="1">
      <c r="A162" s="181"/>
      <c r="B162" s="181"/>
      <c r="C162" s="181"/>
      <c r="D162" s="181"/>
      <c r="E162" s="181"/>
      <c r="F162" s="181"/>
      <c r="G162" s="181"/>
      <c r="H162" s="181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</row>
    <row r="163" spans="1:26" ht="12.75" customHeight="1">
      <c r="A163" s="181"/>
      <c r="B163" s="181"/>
      <c r="C163" s="181"/>
      <c r="D163" s="181"/>
      <c r="E163" s="181"/>
      <c r="F163" s="181"/>
      <c r="G163" s="181"/>
      <c r="H163" s="181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</row>
    <row r="164" spans="1:26" ht="12.75" customHeight="1">
      <c r="A164" s="181"/>
      <c r="B164" s="181"/>
      <c r="C164" s="181"/>
      <c r="D164" s="181"/>
      <c r="E164" s="181"/>
      <c r="F164" s="181"/>
      <c r="G164" s="181"/>
      <c r="H164" s="181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</row>
    <row r="165" spans="1:26" ht="12.75" customHeight="1">
      <c r="A165" s="181"/>
      <c r="B165" s="181"/>
      <c r="C165" s="181"/>
      <c r="D165" s="181"/>
      <c r="E165" s="181"/>
      <c r="F165" s="181"/>
      <c r="G165" s="181"/>
      <c r="H165" s="181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</row>
    <row r="166" spans="1:26" ht="12.75" customHeight="1">
      <c r="A166" s="181"/>
      <c r="B166" s="181"/>
      <c r="C166" s="181"/>
      <c r="D166" s="181"/>
      <c r="E166" s="181"/>
      <c r="F166" s="181"/>
      <c r="G166" s="181"/>
      <c r="H166" s="181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</row>
    <row r="167" spans="1:26" ht="12.75" customHeight="1">
      <c r="A167" s="181"/>
      <c r="B167" s="181"/>
      <c r="C167" s="181"/>
      <c r="D167" s="181"/>
      <c r="E167" s="181"/>
      <c r="F167" s="181"/>
      <c r="G167" s="181"/>
      <c r="H167" s="181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</row>
    <row r="168" spans="1:26" ht="12.75" customHeight="1">
      <c r="A168" s="181"/>
      <c r="B168" s="181"/>
      <c r="C168" s="181"/>
      <c r="D168" s="181"/>
      <c r="E168" s="181"/>
      <c r="F168" s="181"/>
      <c r="G168" s="181"/>
      <c r="H168" s="181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</row>
    <row r="169" spans="1:26" ht="12.75" customHeight="1">
      <c r="A169" s="181"/>
      <c r="B169" s="181"/>
      <c r="C169" s="181"/>
      <c r="D169" s="181"/>
      <c r="E169" s="181"/>
      <c r="F169" s="181"/>
      <c r="G169" s="181"/>
      <c r="H169" s="181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</row>
    <row r="170" spans="1:26" ht="12.75" customHeight="1">
      <c r="A170" s="181"/>
      <c r="B170" s="181"/>
      <c r="C170" s="181"/>
      <c r="D170" s="181"/>
      <c r="E170" s="181"/>
      <c r="F170" s="181"/>
      <c r="G170" s="181"/>
      <c r="H170" s="181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</row>
    <row r="171" spans="1:26" ht="12.75" customHeight="1">
      <c r="A171" s="181"/>
      <c r="B171" s="181"/>
      <c r="C171" s="181"/>
      <c r="D171" s="181"/>
      <c r="E171" s="181"/>
      <c r="F171" s="181"/>
      <c r="G171" s="181"/>
      <c r="H171" s="181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</row>
    <row r="172" spans="1:26" ht="12.75" customHeight="1">
      <c r="A172" s="181"/>
      <c r="B172" s="181"/>
      <c r="C172" s="181"/>
      <c r="D172" s="181"/>
      <c r="E172" s="181"/>
      <c r="F172" s="181"/>
      <c r="G172" s="181"/>
      <c r="H172" s="181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</row>
    <row r="173" spans="1:26" ht="12.75" customHeight="1">
      <c r="A173" s="181"/>
      <c r="B173" s="181"/>
      <c r="C173" s="181"/>
      <c r="D173" s="181"/>
      <c r="E173" s="181"/>
      <c r="F173" s="181"/>
      <c r="G173" s="181"/>
      <c r="H173" s="181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</row>
    <row r="174" spans="1:26" ht="12.75" customHeight="1">
      <c r="A174" s="181"/>
      <c r="B174" s="181"/>
      <c r="C174" s="181"/>
      <c r="D174" s="181"/>
      <c r="E174" s="181"/>
      <c r="F174" s="181"/>
      <c r="G174" s="181"/>
      <c r="H174" s="181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</row>
    <row r="175" spans="1:26" ht="12.75" customHeight="1">
      <c r="A175" s="181"/>
      <c r="B175" s="181"/>
      <c r="C175" s="181"/>
      <c r="D175" s="181"/>
      <c r="E175" s="181"/>
      <c r="F175" s="181"/>
      <c r="G175" s="181"/>
      <c r="H175" s="181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</row>
    <row r="176" spans="1:26" ht="12.75" customHeight="1">
      <c r="A176" s="181"/>
      <c r="B176" s="181"/>
      <c r="C176" s="181"/>
      <c r="D176" s="181"/>
      <c r="E176" s="181"/>
      <c r="F176" s="181"/>
      <c r="G176" s="181"/>
      <c r="H176" s="181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</row>
    <row r="177" spans="1:26" ht="12.75" customHeight="1">
      <c r="A177" s="181"/>
      <c r="B177" s="181"/>
      <c r="C177" s="181"/>
      <c r="D177" s="181"/>
      <c r="E177" s="181"/>
      <c r="F177" s="181"/>
      <c r="G177" s="181"/>
      <c r="H177" s="181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</row>
    <row r="178" spans="1:26" ht="12.75" customHeight="1">
      <c r="A178" s="181"/>
      <c r="B178" s="181"/>
      <c r="C178" s="181"/>
      <c r="D178" s="181"/>
      <c r="E178" s="181"/>
      <c r="F178" s="181"/>
      <c r="G178" s="181"/>
      <c r="H178" s="181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</row>
    <row r="179" spans="1:26" ht="12.75" customHeight="1">
      <c r="A179" s="181"/>
      <c r="B179" s="181"/>
      <c r="C179" s="181"/>
      <c r="D179" s="181"/>
      <c r="E179" s="181"/>
      <c r="F179" s="181"/>
      <c r="G179" s="181"/>
      <c r="H179" s="181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</row>
    <row r="180" spans="1:26" ht="12.75" customHeight="1">
      <c r="A180" s="181"/>
      <c r="B180" s="181"/>
      <c r="C180" s="181"/>
      <c r="D180" s="181"/>
      <c r="E180" s="181"/>
      <c r="F180" s="181"/>
      <c r="G180" s="181"/>
      <c r="H180" s="181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</row>
    <row r="181" spans="1:26" ht="12.75" customHeight="1">
      <c r="A181" s="181"/>
      <c r="B181" s="181"/>
      <c r="C181" s="181"/>
      <c r="D181" s="181"/>
      <c r="E181" s="181"/>
      <c r="F181" s="181"/>
      <c r="G181" s="181"/>
      <c r="H181" s="181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</row>
    <row r="182" spans="1:26" ht="12.75" customHeight="1">
      <c r="A182" s="181"/>
      <c r="B182" s="181"/>
      <c r="C182" s="181"/>
      <c r="D182" s="181"/>
      <c r="E182" s="181"/>
      <c r="F182" s="181"/>
      <c r="G182" s="181"/>
      <c r="H182" s="181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</row>
    <row r="183" spans="1:26" ht="12.75" customHeight="1">
      <c r="A183" s="181"/>
      <c r="B183" s="181"/>
      <c r="C183" s="181"/>
      <c r="D183" s="181"/>
      <c r="E183" s="181"/>
      <c r="F183" s="181"/>
      <c r="G183" s="181"/>
      <c r="H183" s="181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</row>
    <row r="184" spans="1:26" ht="12.75" customHeight="1">
      <c r="A184" s="181"/>
      <c r="B184" s="181"/>
      <c r="C184" s="181"/>
      <c r="D184" s="181"/>
      <c r="E184" s="181"/>
      <c r="F184" s="181"/>
      <c r="G184" s="181"/>
      <c r="H184" s="181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</row>
    <row r="185" spans="1:26" ht="12.75" customHeight="1">
      <c r="A185" s="181"/>
      <c r="B185" s="181"/>
      <c r="C185" s="181"/>
      <c r="D185" s="181"/>
      <c r="E185" s="181"/>
      <c r="F185" s="181"/>
      <c r="G185" s="181"/>
      <c r="H185" s="181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</row>
    <row r="186" spans="1:26" ht="12.75" customHeight="1">
      <c r="A186" s="181"/>
      <c r="B186" s="181"/>
      <c r="C186" s="181"/>
      <c r="D186" s="181"/>
      <c r="E186" s="181"/>
      <c r="F186" s="181"/>
      <c r="G186" s="181"/>
      <c r="H186" s="181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</row>
    <row r="187" spans="1:26" ht="12.75" customHeight="1">
      <c r="A187" s="181"/>
      <c r="B187" s="181"/>
      <c r="C187" s="181"/>
      <c r="D187" s="181"/>
      <c r="E187" s="181"/>
      <c r="F187" s="181"/>
      <c r="G187" s="181"/>
      <c r="H187" s="181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</row>
    <row r="188" spans="1:26" ht="12.75" customHeight="1">
      <c r="A188" s="181"/>
      <c r="B188" s="181"/>
      <c r="C188" s="181"/>
      <c r="D188" s="181"/>
      <c r="E188" s="181"/>
      <c r="F188" s="181"/>
      <c r="G188" s="181"/>
      <c r="H188" s="181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</row>
    <row r="189" spans="1:26" ht="12.75" customHeight="1">
      <c r="A189" s="181"/>
      <c r="B189" s="181"/>
      <c r="C189" s="181"/>
      <c r="D189" s="181"/>
      <c r="E189" s="181"/>
      <c r="F189" s="181"/>
      <c r="G189" s="181"/>
      <c r="H189" s="181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</row>
    <row r="190" spans="1:26" ht="12.75" customHeight="1">
      <c r="A190" s="181"/>
      <c r="B190" s="181"/>
      <c r="C190" s="181"/>
      <c r="D190" s="181"/>
      <c r="E190" s="181"/>
      <c r="F190" s="181"/>
      <c r="G190" s="181"/>
      <c r="H190" s="181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</row>
    <row r="191" spans="1:26" ht="12.75" customHeight="1">
      <c r="A191" s="181"/>
      <c r="B191" s="181"/>
      <c r="C191" s="181"/>
      <c r="D191" s="181"/>
      <c r="E191" s="181"/>
      <c r="F191" s="181"/>
      <c r="G191" s="181"/>
      <c r="H191" s="181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</row>
    <row r="192" spans="1:26" ht="12.75" customHeight="1">
      <c r="A192" s="181"/>
      <c r="B192" s="181"/>
      <c r="C192" s="181"/>
      <c r="D192" s="181"/>
      <c r="E192" s="181"/>
      <c r="F192" s="181"/>
      <c r="G192" s="181"/>
      <c r="H192" s="181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</row>
    <row r="193" spans="1:26" ht="12.75" customHeight="1">
      <c r="A193" s="181"/>
      <c r="B193" s="181"/>
      <c r="C193" s="181"/>
      <c r="D193" s="181"/>
      <c r="E193" s="181"/>
      <c r="F193" s="181"/>
      <c r="G193" s="181"/>
      <c r="H193" s="181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</row>
    <row r="194" spans="1:26" ht="12.75" customHeight="1">
      <c r="A194" s="181"/>
      <c r="B194" s="181"/>
      <c r="C194" s="181"/>
      <c r="D194" s="181"/>
      <c r="E194" s="181"/>
      <c r="F194" s="181"/>
      <c r="G194" s="181"/>
      <c r="H194" s="181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</row>
    <row r="195" spans="1:26" ht="12.75" customHeight="1">
      <c r="A195" s="181"/>
      <c r="B195" s="181"/>
      <c r="C195" s="181"/>
      <c r="D195" s="181"/>
      <c r="E195" s="181"/>
      <c r="F195" s="181"/>
      <c r="G195" s="181"/>
      <c r="H195" s="181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</row>
    <row r="196" spans="1:26" ht="12.75" customHeight="1">
      <c r="A196" s="181"/>
      <c r="B196" s="181"/>
      <c r="C196" s="181"/>
      <c r="D196" s="181"/>
      <c r="E196" s="181"/>
      <c r="F196" s="181"/>
      <c r="G196" s="181"/>
      <c r="H196" s="181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</row>
    <row r="197" spans="1:26" ht="12.75" customHeight="1">
      <c r="A197" s="181"/>
      <c r="B197" s="181"/>
      <c r="C197" s="181"/>
      <c r="D197" s="181"/>
      <c r="E197" s="181"/>
      <c r="F197" s="181"/>
      <c r="G197" s="181"/>
      <c r="H197" s="181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</row>
    <row r="198" spans="1:26" ht="12.75" customHeight="1">
      <c r="A198" s="181"/>
      <c r="B198" s="181"/>
      <c r="C198" s="181"/>
      <c r="D198" s="181"/>
      <c r="E198" s="181"/>
      <c r="F198" s="181"/>
      <c r="G198" s="181"/>
      <c r="H198" s="181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</row>
    <row r="199" spans="1:26" ht="12.75" customHeight="1">
      <c r="A199" s="181"/>
      <c r="B199" s="181"/>
      <c r="C199" s="181"/>
      <c r="D199" s="181"/>
      <c r="E199" s="181"/>
      <c r="F199" s="181"/>
      <c r="G199" s="181"/>
      <c r="H199" s="181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</row>
    <row r="200" spans="1:26" ht="12.75" customHeight="1">
      <c r="A200" s="181"/>
      <c r="B200" s="181"/>
      <c r="C200" s="181"/>
      <c r="D200" s="181"/>
      <c r="E200" s="181"/>
      <c r="F200" s="181"/>
      <c r="G200" s="181"/>
      <c r="H200" s="181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</row>
    <row r="201" spans="1:26" ht="12.75" customHeight="1">
      <c r="A201" s="181"/>
      <c r="B201" s="181"/>
      <c r="C201" s="181"/>
      <c r="D201" s="181"/>
      <c r="E201" s="181"/>
      <c r="F201" s="181"/>
      <c r="G201" s="181"/>
      <c r="H201" s="181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</row>
    <row r="202" spans="1:26" ht="12.75" customHeight="1">
      <c r="A202" s="181"/>
      <c r="B202" s="181"/>
      <c r="C202" s="181"/>
      <c r="D202" s="181"/>
      <c r="E202" s="181"/>
      <c r="F202" s="181"/>
      <c r="G202" s="181"/>
      <c r="H202" s="181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</row>
    <row r="203" spans="1:26" ht="12.75" customHeight="1">
      <c r="A203" s="181"/>
      <c r="B203" s="181"/>
      <c r="C203" s="181"/>
      <c r="D203" s="181"/>
      <c r="E203" s="181"/>
      <c r="F203" s="181"/>
      <c r="G203" s="181"/>
      <c r="H203" s="181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</row>
    <row r="204" spans="1:26" ht="12.75" customHeight="1">
      <c r="A204" s="181"/>
      <c r="B204" s="181"/>
      <c r="C204" s="181"/>
      <c r="D204" s="181"/>
      <c r="E204" s="181"/>
      <c r="F204" s="181"/>
      <c r="G204" s="181"/>
      <c r="H204" s="181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</row>
    <row r="205" spans="1:26" ht="12.75" customHeight="1">
      <c r="A205" s="181"/>
      <c r="B205" s="181"/>
      <c r="C205" s="181"/>
      <c r="D205" s="181"/>
      <c r="E205" s="181"/>
      <c r="F205" s="181"/>
      <c r="G205" s="181"/>
      <c r="H205" s="181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</row>
    <row r="206" spans="1:26" ht="12.75" customHeight="1">
      <c r="A206" s="181"/>
      <c r="B206" s="181"/>
      <c r="C206" s="181"/>
      <c r="D206" s="181"/>
      <c r="E206" s="181"/>
      <c r="F206" s="181"/>
      <c r="G206" s="181"/>
      <c r="H206" s="181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</row>
    <row r="207" spans="1:26" ht="12.75" customHeight="1">
      <c r="A207" s="181"/>
      <c r="B207" s="181"/>
      <c r="C207" s="181"/>
      <c r="D207" s="181"/>
      <c r="E207" s="181"/>
      <c r="F207" s="181"/>
      <c r="G207" s="181"/>
      <c r="H207" s="181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</row>
    <row r="208" spans="1:26" ht="12.75" customHeight="1">
      <c r="A208" s="181"/>
      <c r="B208" s="181"/>
      <c r="C208" s="181"/>
      <c r="D208" s="181"/>
      <c r="E208" s="181"/>
      <c r="F208" s="181"/>
      <c r="G208" s="181"/>
      <c r="H208" s="181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</row>
    <row r="209" spans="1:26" ht="12.75" customHeight="1">
      <c r="A209" s="181"/>
      <c r="B209" s="181"/>
      <c r="C209" s="181"/>
      <c r="D209" s="181"/>
      <c r="E209" s="181"/>
      <c r="F209" s="181"/>
      <c r="G209" s="181"/>
      <c r="H209" s="181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</row>
    <row r="210" spans="1:26" ht="12.75" customHeight="1">
      <c r="A210" s="181"/>
      <c r="B210" s="181"/>
      <c r="C210" s="181"/>
      <c r="D210" s="181"/>
      <c r="E210" s="181"/>
      <c r="F210" s="181"/>
      <c r="G210" s="181"/>
      <c r="H210" s="181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</row>
    <row r="211" spans="1:26" ht="12.75" customHeight="1">
      <c r="A211" s="181"/>
      <c r="B211" s="181"/>
      <c r="C211" s="181"/>
      <c r="D211" s="181"/>
      <c r="E211" s="181"/>
      <c r="F211" s="181"/>
      <c r="G211" s="181"/>
      <c r="H211" s="181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</row>
    <row r="212" spans="1:26" ht="12.75" customHeight="1">
      <c r="A212" s="181"/>
      <c r="B212" s="181"/>
      <c r="C212" s="181"/>
      <c r="D212" s="181"/>
      <c r="E212" s="181"/>
      <c r="F212" s="181"/>
      <c r="G212" s="181"/>
      <c r="H212" s="181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</row>
    <row r="213" spans="1:26" ht="12.75" customHeight="1">
      <c r="A213" s="181"/>
      <c r="B213" s="181"/>
      <c r="C213" s="181"/>
      <c r="D213" s="181"/>
      <c r="E213" s="181"/>
      <c r="F213" s="181"/>
      <c r="G213" s="181"/>
      <c r="H213" s="181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</row>
    <row r="214" spans="1:26" ht="12.75" customHeight="1">
      <c r="A214" s="181"/>
      <c r="B214" s="181"/>
      <c r="C214" s="181"/>
      <c r="D214" s="181"/>
      <c r="E214" s="181"/>
      <c r="F214" s="181"/>
      <c r="G214" s="181"/>
      <c r="H214" s="181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</row>
    <row r="215" spans="1:26" ht="12.75" customHeight="1">
      <c r="A215" s="181"/>
      <c r="B215" s="181"/>
      <c r="C215" s="181"/>
      <c r="D215" s="181"/>
      <c r="E215" s="181"/>
      <c r="F215" s="181"/>
      <c r="G215" s="181"/>
      <c r="H215" s="181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</row>
    <row r="216" spans="1:26" ht="12.75" customHeight="1">
      <c r="A216" s="181"/>
      <c r="B216" s="181"/>
      <c r="C216" s="181"/>
      <c r="D216" s="181"/>
      <c r="E216" s="181"/>
      <c r="F216" s="181"/>
      <c r="G216" s="181"/>
      <c r="H216" s="181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</row>
    <row r="217" spans="1:26" ht="12.75" customHeight="1">
      <c r="A217" s="181"/>
      <c r="B217" s="181"/>
      <c r="C217" s="181"/>
      <c r="D217" s="181"/>
      <c r="E217" s="181"/>
      <c r="F217" s="181"/>
      <c r="G217" s="181"/>
      <c r="H217" s="181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</row>
    <row r="218" spans="1:26" ht="12.75" customHeight="1">
      <c r="A218" s="181"/>
      <c r="B218" s="181"/>
      <c r="C218" s="181"/>
      <c r="D218" s="181"/>
      <c r="E218" s="181"/>
      <c r="F218" s="181"/>
      <c r="G218" s="181"/>
      <c r="H218" s="181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</row>
    <row r="219" spans="1:26" ht="12.75" customHeight="1">
      <c r="A219" s="181"/>
      <c r="B219" s="181"/>
      <c r="C219" s="181"/>
      <c r="D219" s="181"/>
      <c r="E219" s="181"/>
      <c r="F219" s="181"/>
      <c r="G219" s="181"/>
      <c r="H219" s="181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</row>
    <row r="220" spans="1:26" ht="12.75" customHeight="1">
      <c r="A220" s="181"/>
      <c r="B220" s="181"/>
      <c r="C220" s="181"/>
      <c r="D220" s="181"/>
      <c r="E220" s="181"/>
      <c r="F220" s="181"/>
      <c r="G220" s="181"/>
      <c r="H220" s="181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</row>
    <row r="221" spans="1:26" ht="12.75" customHeight="1">
      <c r="A221" s="181"/>
      <c r="B221" s="181"/>
      <c r="C221" s="181"/>
      <c r="D221" s="181"/>
      <c r="E221" s="181"/>
      <c r="F221" s="181"/>
      <c r="G221" s="181"/>
      <c r="H221" s="181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</row>
    <row r="222" spans="1:26" ht="12.75" customHeight="1">
      <c r="A222" s="181"/>
      <c r="B222" s="181"/>
      <c r="C222" s="181"/>
      <c r="D222" s="181"/>
      <c r="E222" s="181"/>
      <c r="F222" s="181"/>
      <c r="G222" s="181"/>
      <c r="H222" s="181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</row>
    <row r="223" spans="1:26" ht="12.75" customHeight="1">
      <c r="A223" s="181"/>
      <c r="B223" s="181"/>
      <c r="C223" s="181"/>
      <c r="D223" s="181"/>
      <c r="E223" s="181"/>
      <c r="F223" s="181"/>
      <c r="G223" s="181"/>
      <c r="H223" s="181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</row>
    <row r="224" spans="1:26" ht="12.75" customHeight="1">
      <c r="A224" s="181"/>
      <c r="B224" s="181"/>
      <c r="C224" s="181"/>
      <c r="D224" s="181"/>
      <c r="E224" s="181"/>
      <c r="F224" s="181"/>
      <c r="G224" s="181"/>
      <c r="H224" s="181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</row>
    <row r="225" spans="1:26" ht="12.75" customHeight="1">
      <c r="A225" s="181"/>
      <c r="B225" s="181"/>
      <c r="C225" s="181"/>
      <c r="D225" s="181"/>
      <c r="E225" s="181"/>
      <c r="F225" s="181"/>
      <c r="G225" s="181"/>
      <c r="H225" s="181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</row>
    <row r="226" spans="1:26" ht="12.75" customHeight="1">
      <c r="A226" s="181"/>
      <c r="B226" s="181"/>
      <c r="C226" s="181"/>
      <c r="D226" s="181"/>
      <c r="E226" s="181"/>
      <c r="F226" s="181"/>
      <c r="G226" s="181"/>
      <c r="H226" s="181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</row>
    <row r="227" spans="1:26" ht="12.75" customHeight="1">
      <c r="A227" s="181"/>
      <c r="B227" s="181"/>
      <c r="C227" s="181"/>
      <c r="D227" s="181"/>
      <c r="E227" s="181"/>
      <c r="F227" s="181"/>
      <c r="G227" s="181"/>
      <c r="H227" s="181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</row>
    <row r="228" spans="1:26" ht="12.75" customHeight="1">
      <c r="A228" s="181"/>
      <c r="B228" s="181"/>
      <c r="C228" s="181"/>
      <c r="D228" s="181"/>
      <c r="E228" s="181"/>
      <c r="F228" s="181"/>
      <c r="G228" s="181"/>
      <c r="H228" s="181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</row>
    <row r="229" spans="1:26" ht="12.75" customHeight="1">
      <c r="A229" s="181"/>
      <c r="B229" s="181"/>
      <c r="C229" s="181"/>
      <c r="D229" s="181"/>
      <c r="E229" s="181"/>
      <c r="F229" s="181"/>
      <c r="G229" s="181"/>
      <c r="H229" s="181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</row>
    <row r="230" spans="1:26" ht="12.75" customHeight="1">
      <c r="A230" s="181"/>
      <c r="B230" s="181"/>
      <c r="C230" s="181"/>
      <c r="D230" s="181"/>
      <c r="E230" s="181"/>
      <c r="F230" s="181"/>
      <c r="G230" s="181"/>
      <c r="H230" s="181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</row>
    <row r="231" spans="1:26" ht="12.75" customHeight="1">
      <c r="A231" s="181"/>
      <c r="B231" s="181"/>
      <c r="C231" s="181"/>
      <c r="D231" s="181"/>
      <c r="E231" s="181"/>
      <c r="F231" s="181"/>
      <c r="G231" s="181"/>
      <c r="H231" s="181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</row>
    <row r="232" spans="1:26" ht="12.75" customHeight="1">
      <c r="A232" s="181"/>
      <c r="B232" s="181"/>
      <c r="C232" s="181"/>
      <c r="D232" s="181"/>
      <c r="E232" s="181"/>
      <c r="F232" s="181"/>
      <c r="G232" s="181"/>
      <c r="H232" s="181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</row>
    <row r="233" spans="1:26" ht="12.75" customHeight="1">
      <c r="A233" s="181"/>
      <c r="B233" s="181"/>
      <c r="C233" s="181"/>
      <c r="D233" s="181"/>
      <c r="E233" s="181"/>
      <c r="F233" s="181"/>
      <c r="G233" s="181"/>
      <c r="H233" s="181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</row>
    <row r="234" spans="1:26" ht="12.75" customHeight="1">
      <c r="A234" s="181"/>
      <c r="B234" s="181"/>
      <c r="C234" s="181"/>
      <c r="D234" s="181"/>
      <c r="E234" s="181"/>
      <c r="F234" s="181"/>
      <c r="G234" s="181"/>
      <c r="H234" s="181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</row>
    <row r="235" spans="1:26" ht="12.75" customHeight="1">
      <c r="A235" s="181"/>
      <c r="B235" s="181"/>
      <c r="C235" s="181"/>
      <c r="D235" s="181"/>
      <c r="E235" s="181"/>
      <c r="F235" s="181"/>
      <c r="G235" s="181"/>
      <c r="H235" s="181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</row>
    <row r="236" spans="1:26" ht="12.75" customHeight="1">
      <c r="A236" s="181"/>
      <c r="B236" s="181"/>
      <c r="C236" s="181"/>
      <c r="D236" s="181"/>
      <c r="E236" s="181"/>
      <c r="F236" s="181"/>
      <c r="G236" s="181"/>
      <c r="H236" s="181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</row>
    <row r="237" spans="1:26" ht="12.75" customHeight="1">
      <c r="A237" s="181"/>
      <c r="B237" s="181"/>
      <c r="C237" s="181"/>
      <c r="D237" s="181"/>
      <c r="E237" s="181"/>
      <c r="F237" s="181"/>
      <c r="G237" s="181"/>
      <c r="H237" s="181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</row>
    <row r="238" spans="1:26" ht="12.75" customHeight="1">
      <c r="A238" s="181"/>
      <c r="B238" s="181"/>
      <c r="C238" s="181"/>
      <c r="D238" s="181"/>
      <c r="E238" s="181"/>
      <c r="F238" s="181"/>
      <c r="G238" s="181"/>
      <c r="H238" s="181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</row>
    <row r="239" spans="1:26" ht="12.75" customHeight="1">
      <c r="A239" s="181"/>
      <c r="B239" s="181"/>
      <c r="C239" s="181"/>
      <c r="D239" s="181"/>
      <c r="E239" s="181"/>
      <c r="F239" s="181"/>
      <c r="G239" s="181"/>
      <c r="H239" s="181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</row>
    <row r="240" spans="1:26" ht="12.75" customHeight="1">
      <c r="A240" s="181"/>
      <c r="B240" s="181"/>
      <c r="C240" s="181"/>
      <c r="D240" s="181"/>
      <c r="E240" s="181"/>
      <c r="F240" s="181"/>
      <c r="G240" s="181"/>
      <c r="H240" s="181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</row>
    <row r="241" spans="1:26" ht="12.75" customHeight="1">
      <c r="A241" s="181"/>
      <c r="B241" s="181"/>
      <c r="C241" s="181"/>
      <c r="D241" s="181"/>
      <c r="E241" s="181"/>
      <c r="F241" s="181"/>
      <c r="G241" s="181"/>
      <c r="H241" s="181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</row>
    <row r="242" spans="1:26" ht="12.75" customHeight="1">
      <c r="A242" s="181"/>
      <c r="B242" s="181"/>
      <c r="C242" s="181"/>
      <c r="D242" s="181"/>
      <c r="E242" s="181"/>
      <c r="F242" s="181"/>
      <c r="G242" s="181"/>
      <c r="H242" s="181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</row>
    <row r="243" spans="1:26" ht="12.75" customHeight="1">
      <c r="A243" s="181"/>
      <c r="B243" s="181"/>
      <c r="C243" s="181"/>
      <c r="D243" s="181"/>
      <c r="E243" s="181"/>
      <c r="F243" s="181"/>
      <c r="G243" s="181"/>
      <c r="H243" s="181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</row>
    <row r="244" spans="1:26" ht="12.75" customHeight="1">
      <c r="A244" s="181"/>
      <c r="B244" s="181"/>
      <c r="C244" s="181"/>
      <c r="D244" s="181"/>
      <c r="E244" s="181"/>
      <c r="F244" s="181"/>
      <c r="G244" s="181"/>
      <c r="H244" s="181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</row>
    <row r="245" spans="1:26" ht="12.75" customHeight="1">
      <c r="A245" s="181"/>
      <c r="B245" s="181"/>
      <c r="C245" s="181"/>
      <c r="D245" s="181"/>
      <c r="E245" s="181"/>
      <c r="F245" s="181"/>
      <c r="G245" s="181"/>
      <c r="H245" s="181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</row>
    <row r="246" spans="1:26" ht="12.75" customHeight="1">
      <c r="A246" s="181"/>
      <c r="B246" s="181"/>
      <c r="C246" s="181"/>
      <c r="D246" s="181"/>
      <c r="E246" s="181"/>
      <c r="F246" s="181"/>
      <c r="G246" s="181"/>
      <c r="H246" s="181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</row>
    <row r="247" spans="1:26" ht="12.75" customHeight="1">
      <c r="A247" s="181"/>
      <c r="B247" s="181"/>
      <c r="C247" s="181"/>
      <c r="D247" s="181"/>
      <c r="E247" s="181"/>
      <c r="F247" s="181"/>
      <c r="G247" s="181"/>
      <c r="H247" s="181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</row>
    <row r="248" spans="1:26" ht="12.75" customHeight="1">
      <c r="A248" s="181"/>
      <c r="B248" s="181"/>
      <c r="C248" s="181"/>
      <c r="D248" s="181"/>
      <c r="E248" s="181"/>
      <c r="F248" s="181"/>
      <c r="G248" s="181"/>
      <c r="H248" s="181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</row>
    <row r="249" spans="1:26" ht="12.75" customHeight="1">
      <c r="A249" s="181"/>
      <c r="B249" s="181"/>
      <c r="C249" s="181"/>
      <c r="D249" s="181"/>
      <c r="E249" s="181"/>
      <c r="F249" s="181"/>
      <c r="G249" s="181"/>
      <c r="H249" s="181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</row>
    <row r="250" spans="1:26" ht="12.75" customHeight="1">
      <c r="A250" s="181"/>
      <c r="B250" s="181"/>
      <c r="C250" s="181"/>
      <c r="D250" s="181"/>
      <c r="E250" s="181"/>
      <c r="F250" s="181"/>
      <c r="G250" s="181"/>
      <c r="H250" s="181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</row>
    <row r="251" spans="1:26" ht="12.75" customHeight="1">
      <c r="A251" s="181"/>
      <c r="B251" s="181"/>
      <c r="C251" s="181"/>
      <c r="D251" s="181"/>
      <c r="E251" s="181"/>
      <c r="F251" s="181"/>
      <c r="G251" s="181"/>
      <c r="H251" s="181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</row>
    <row r="252" spans="1:26" ht="12.75" customHeight="1">
      <c r="A252" s="181"/>
      <c r="B252" s="181"/>
      <c r="C252" s="181"/>
      <c r="D252" s="181"/>
      <c r="E252" s="181"/>
      <c r="F252" s="181"/>
      <c r="G252" s="181"/>
      <c r="H252" s="181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</row>
    <row r="253" spans="1:26" ht="12.75" customHeight="1">
      <c r="A253" s="181"/>
      <c r="B253" s="181"/>
      <c r="C253" s="181"/>
      <c r="D253" s="181"/>
      <c r="E253" s="181"/>
      <c r="F253" s="181"/>
      <c r="G253" s="181"/>
      <c r="H253" s="181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</row>
    <row r="254" spans="1:26" ht="12.75" customHeight="1">
      <c r="A254" s="181"/>
      <c r="B254" s="181"/>
      <c r="C254" s="181"/>
      <c r="D254" s="181"/>
      <c r="E254" s="181"/>
      <c r="F254" s="181"/>
      <c r="G254" s="181"/>
      <c r="H254" s="181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</row>
    <row r="255" spans="1:26" ht="12.75" customHeight="1">
      <c r="A255" s="181"/>
      <c r="B255" s="181"/>
      <c r="C255" s="181"/>
      <c r="D255" s="181"/>
      <c r="E255" s="181"/>
      <c r="F255" s="181"/>
      <c r="G255" s="181"/>
      <c r="H255" s="181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</row>
    <row r="256" spans="1:26" ht="12.75" customHeight="1">
      <c r="A256" s="181"/>
      <c r="B256" s="181"/>
      <c r="C256" s="181"/>
      <c r="D256" s="181"/>
      <c r="E256" s="181"/>
      <c r="F256" s="181"/>
      <c r="G256" s="181"/>
      <c r="H256" s="181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</row>
    <row r="257" spans="1:26" ht="12.75" customHeight="1">
      <c r="A257" s="181"/>
      <c r="B257" s="181"/>
      <c r="C257" s="181"/>
      <c r="D257" s="181"/>
      <c r="E257" s="181"/>
      <c r="F257" s="181"/>
      <c r="G257" s="181"/>
      <c r="H257" s="181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</row>
    <row r="258" spans="1:26" ht="12.75" customHeight="1">
      <c r="A258" s="181"/>
      <c r="B258" s="181"/>
      <c r="C258" s="181"/>
      <c r="D258" s="181"/>
      <c r="E258" s="181"/>
      <c r="F258" s="181"/>
      <c r="G258" s="181"/>
      <c r="H258" s="181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</row>
    <row r="259" spans="1:26" ht="12.75" customHeight="1">
      <c r="A259" s="181"/>
      <c r="B259" s="181"/>
      <c r="C259" s="181"/>
      <c r="D259" s="181"/>
      <c r="E259" s="181"/>
      <c r="F259" s="181"/>
      <c r="G259" s="181"/>
      <c r="H259" s="181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</row>
    <row r="260" spans="1:26" ht="12.75" customHeight="1">
      <c r="A260" s="181"/>
      <c r="B260" s="181"/>
      <c r="C260" s="181"/>
      <c r="D260" s="181"/>
      <c r="E260" s="181"/>
      <c r="F260" s="181"/>
      <c r="G260" s="181"/>
      <c r="H260" s="181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</row>
    <row r="261" spans="1:26" ht="12.75" customHeight="1">
      <c r="A261" s="181"/>
      <c r="B261" s="181"/>
      <c r="C261" s="181"/>
      <c r="D261" s="181"/>
      <c r="E261" s="181"/>
      <c r="F261" s="181"/>
      <c r="G261" s="181"/>
      <c r="H261" s="181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</row>
    <row r="262" spans="1:26" ht="12.75" customHeight="1">
      <c r="A262" s="181"/>
      <c r="B262" s="181"/>
      <c r="C262" s="181"/>
      <c r="D262" s="181"/>
      <c r="E262" s="181"/>
      <c r="F262" s="181"/>
      <c r="G262" s="181"/>
      <c r="H262" s="181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</row>
    <row r="263" spans="1:26" ht="12.75" customHeight="1">
      <c r="A263" s="181"/>
      <c r="B263" s="181"/>
      <c r="C263" s="181"/>
      <c r="D263" s="181"/>
      <c r="E263" s="181"/>
      <c r="F263" s="181"/>
      <c r="G263" s="181"/>
      <c r="H263" s="181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</row>
    <row r="264" spans="1:26" ht="12.75" customHeight="1">
      <c r="A264" s="181"/>
      <c r="B264" s="181"/>
      <c r="C264" s="181"/>
      <c r="D264" s="181"/>
      <c r="E264" s="181"/>
      <c r="F264" s="181"/>
      <c r="G264" s="181"/>
      <c r="H264" s="181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</row>
    <row r="265" spans="1:26" ht="12.75" customHeight="1">
      <c r="A265" s="181"/>
      <c r="B265" s="181"/>
      <c r="C265" s="181"/>
      <c r="D265" s="181"/>
      <c r="E265" s="181"/>
      <c r="F265" s="181"/>
      <c r="G265" s="181"/>
      <c r="H265" s="181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</row>
    <row r="266" spans="1:26" ht="12.75" customHeight="1">
      <c r="A266" s="181"/>
      <c r="B266" s="181"/>
      <c r="C266" s="181"/>
      <c r="D266" s="181"/>
      <c r="E266" s="181"/>
      <c r="F266" s="181"/>
      <c r="G266" s="181"/>
      <c r="H266" s="181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</row>
    <row r="267" spans="1:26" ht="12.75" customHeight="1">
      <c r="A267" s="181"/>
      <c r="B267" s="181"/>
      <c r="C267" s="181"/>
      <c r="D267" s="181"/>
      <c r="E267" s="181"/>
      <c r="F267" s="181"/>
      <c r="G267" s="181"/>
      <c r="H267" s="181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</row>
    <row r="268" spans="1:26" ht="12.75" customHeight="1">
      <c r="A268" s="181"/>
      <c r="B268" s="181"/>
      <c r="C268" s="181"/>
      <c r="D268" s="181"/>
      <c r="E268" s="181"/>
      <c r="F268" s="181"/>
      <c r="G268" s="181"/>
      <c r="H268" s="181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</row>
    <row r="269" spans="1:26" ht="12.75" customHeight="1">
      <c r="A269" s="181"/>
      <c r="B269" s="181"/>
      <c r="C269" s="181"/>
      <c r="D269" s="181"/>
      <c r="E269" s="181"/>
      <c r="F269" s="181"/>
      <c r="G269" s="181"/>
      <c r="H269" s="181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</row>
    <row r="270" spans="1:26" ht="12.75" customHeight="1">
      <c r="A270" s="181"/>
      <c r="B270" s="181"/>
      <c r="C270" s="181"/>
      <c r="D270" s="181"/>
      <c r="E270" s="181"/>
      <c r="F270" s="181"/>
      <c r="G270" s="181"/>
      <c r="H270" s="181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</row>
    <row r="271" spans="1:26" ht="12.75" customHeight="1">
      <c r="A271" s="181"/>
      <c r="B271" s="181"/>
      <c r="C271" s="181"/>
      <c r="D271" s="181"/>
      <c r="E271" s="181"/>
      <c r="F271" s="181"/>
      <c r="G271" s="181"/>
      <c r="H271" s="181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</row>
    <row r="272" spans="1:26" ht="12.75" customHeight="1">
      <c r="A272" s="181"/>
      <c r="B272" s="181"/>
      <c r="C272" s="181"/>
      <c r="D272" s="181"/>
      <c r="E272" s="181"/>
      <c r="F272" s="181"/>
      <c r="G272" s="181"/>
      <c r="H272" s="181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</row>
    <row r="273" spans="1:26" ht="12.75" customHeight="1">
      <c r="A273" s="181"/>
      <c r="B273" s="181"/>
      <c r="C273" s="181"/>
      <c r="D273" s="181"/>
      <c r="E273" s="181"/>
      <c r="F273" s="181"/>
      <c r="G273" s="181"/>
      <c r="H273" s="181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</row>
    <row r="274" spans="1:26" ht="12.75" customHeight="1">
      <c r="A274" s="181"/>
      <c r="B274" s="181"/>
      <c r="C274" s="181"/>
      <c r="D274" s="181"/>
      <c r="E274" s="181"/>
      <c r="F274" s="181"/>
      <c r="G274" s="181"/>
      <c r="H274" s="181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</row>
    <row r="275" spans="1:26" ht="12.75" customHeight="1">
      <c r="A275" s="181"/>
      <c r="B275" s="181"/>
      <c r="C275" s="181"/>
      <c r="D275" s="181"/>
      <c r="E275" s="181"/>
      <c r="F275" s="181"/>
      <c r="G275" s="181"/>
      <c r="H275" s="181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</row>
    <row r="276" spans="1:26" ht="12.75" customHeight="1">
      <c r="A276" s="181"/>
      <c r="B276" s="181"/>
      <c r="C276" s="181"/>
      <c r="D276" s="181"/>
      <c r="E276" s="181"/>
      <c r="F276" s="181"/>
      <c r="G276" s="181"/>
      <c r="H276" s="181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</row>
    <row r="277" spans="1:26" ht="12.75" customHeight="1">
      <c r="A277" s="181"/>
      <c r="B277" s="181"/>
      <c r="C277" s="181"/>
      <c r="D277" s="181"/>
      <c r="E277" s="181"/>
      <c r="F277" s="181"/>
      <c r="G277" s="181"/>
      <c r="H277" s="181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</row>
    <row r="278" spans="1:26" ht="12.75" customHeight="1">
      <c r="A278" s="181"/>
      <c r="B278" s="181"/>
      <c r="C278" s="181"/>
      <c r="D278" s="181"/>
      <c r="E278" s="181"/>
      <c r="F278" s="181"/>
      <c r="G278" s="181"/>
      <c r="H278" s="181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</row>
    <row r="279" spans="1:26" ht="12.75" customHeight="1">
      <c r="A279" s="181"/>
      <c r="B279" s="181"/>
      <c r="C279" s="181"/>
      <c r="D279" s="181"/>
      <c r="E279" s="181"/>
      <c r="F279" s="181"/>
      <c r="G279" s="181"/>
      <c r="H279" s="181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</row>
    <row r="280" spans="1:26" ht="12.75" customHeight="1">
      <c r="A280" s="181"/>
      <c r="B280" s="181"/>
      <c r="C280" s="181"/>
      <c r="D280" s="181"/>
      <c r="E280" s="181"/>
      <c r="F280" s="181"/>
      <c r="G280" s="181"/>
      <c r="H280" s="181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</row>
    <row r="281" spans="1:26" ht="12.75" customHeight="1">
      <c r="A281" s="181"/>
      <c r="B281" s="181"/>
      <c r="C281" s="181"/>
      <c r="D281" s="181"/>
      <c r="E281" s="181"/>
      <c r="F281" s="181"/>
      <c r="G281" s="181"/>
      <c r="H281" s="181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</row>
    <row r="282" spans="1:26" ht="12.75" customHeight="1">
      <c r="A282" s="181"/>
      <c r="B282" s="181"/>
      <c r="C282" s="181"/>
      <c r="D282" s="181"/>
      <c r="E282" s="181"/>
      <c r="F282" s="181"/>
      <c r="G282" s="181"/>
      <c r="H282" s="181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</row>
    <row r="283" spans="1:26" ht="12.75" customHeight="1">
      <c r="A283" s="181"/>
      <c r="B283" s="181"/>
      <c r="C283" s="181"/>
      <c r="D283" s="181"/>
      <c r="E283" s="181"/>
      <c r="F283" s="181"/>
      <c r="G283" s="181"/>
      <c r="H283" s="181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</row>
    <row r="284" spans="1:26" ht="12.75" customHeight="1">
      <c r="A284" s="181"/>
      <c r="B284" s="181"/>
      <c r="C284" s="181"/>
      <c r="D284" s="181"/>
      <c r="E284" s="181"/>
      <c r="F284" s="181"/>
      <c r="G284" s="181"/>
      <c r="H284" s="181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</row>
    <row r="285" spans="1:26" ht="12.75" customHeight="1">
      <c r="A285" s="181"/>
      <c r="B285" s="181"/>
      <c r="C285" s="181"/>
      <c r="D285" s="181"/>
      <c r="E285" s="181"/>
      <c r="F285" s="181"/>
      <c r="G285" s="181"/>
      <c r="H285" s="181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</row>
    <row r="286" spans="1:26" ht="12.75" customHeight="1">
      <c r="A286" s="181"/>
      <c r="B286" s="181"/>
      <c r="C286" s="181"/>
      <c r="D286" s="181"/>
      <c r="E286" s="181"/>
      <c r="F286" s="181"/>
      <c r="G286" s="181"/>
      <c r="H286" s="181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</row>
    <row r="287" spans="1:26" ht="12.75" customHeight="1">
      <c r="A287" s="181"/>
      <c r="B287" s="181"/>
      <c r="C287" s="181"/>
      <c r="D287" s="181"/>
      <c r="E287" s="181"/>
      <c r="F287" s="181"/>
      <c r="G287" s="181"/>
      <c r="H287" s="181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</row>
    <row r="288" spans="1:26" ht="12.75" customHeight="1">
      <c r="A288" s="181"/>
      <c r="B288" s="181"/>
      <c r="C288" s="181"/>
      <c r="D288" s="181"/>
      <c r="E288" s="181"/>
      <c r="F288" s="181"/>
      <c r="G288" s="181"/>
      <c r="H288" s="181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</row>
    <row r="289" spans="1:26" ht="12.75" customHeight="1">
      <c r="A289" s="181"/>
      <c r="B289" s="181"/>
      <c r="C289" s="181"/>
      <c r="D289" s="181"/>
      <c r="E289" s="181"/>
      <c r="F289" s="181"/>
      <c r="G289" s="181"/>
      <c r="H289" s="181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</row>
    <row r="290" spans="1:26" ht="12.75" customHeight="1">
      <c r="A290" s="181"/>
      <c r="B290" s="181"/>
      <c r="C290" s="181"/>
      <c r="D290" s="181"/>
      <c r="E290" s="181"/>
      <c r="F290" s="181"/>
      <c r="G290" s="181"/>
      <c r="H290" s="181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</row>
    <row r="291" spans="1:26" ht="12.75" customHeight="1">
      <c r="A291" s="181"/>
      <c r="B291" s="181"/>
      <c r="C291" s="181"/>
      <c r="D291" s="181"/>
      <c r="E291" s="181"/>
      <c r="F291" s="181"/>
      <c r="G291" s="181"/>
      <c r="H291" s="181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</row>
    <row r="292" spans="1:26" ht="12.75" customHeight="1">
      <c r="A292" s="181"/>
      <c r="B292" s="181"/>
      <c r="C292" s="181"/>
      <c r="D292" s="181"/>
      <c r="E292" s="181"/>
      <c r="F292" s="181"/>
      <c r="G292" s="181"/>
      <c r="H292" s="181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</row>
    <row r="293" spans="1:26" ht="12.75" customHeight="1">
      <c r="A293" s="181"/>
      <c r="B293" s="181"/>
      <c r="C293" s="181"/>
      <c r="D293" s="181"/>
      <c r="E293" s="181"/>
      <c r="F293" s="181"/>
      <c r="G293" s="181"/>
      <c r="H293" s="181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</row>
    <row r="294" spans="1:26" ht="12.75" customHeight="1">
      <c r="A294" s="181"/>
      <c r="B294" s="181"/>
      <c r="C294" s="181"/>
      <c r="D294" s="181"/>
      <c r="E294" s="181"/>
      <c r="F294" s="181"/>
      <c r="G294" s="181"/>
      <c r="H294" s="181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</row>
    <row r="295" spans="1:26" ht="12.75" customHeight="1">
      <c r="A295" s="181"/>
      <c r="B295" s="181"/>
      <c r="C295" s="181"/>
      <c r="D295" s="181"/>
      <c r="E295" s="181"/>
      <c r="F295" s="181"/>
      <c r="G295" s="181"/>
      <c r="H295" s="181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</row>
    <row r="296" spans="1:26" ht="12.75" customHeight="1">
      <c r="A296" s="181"/>
      <c r="B296" s="181"/>
      <c r="C296" s="181"/>
      <c r="D296" s="181"/>
      <c r="E296" s="181"/>
      <c r="F296" s="181"/>
      <c r="G296" s="181"/>
      <c r="H296" s="181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</row>
    <row r="297" spans="1:26" ht="12.75" customHeight="1">
      <c r="A297" s="181"/>
      <c r="B297" s="181"/>
      <c r="C297" s="181"/>
      <c r="D297" s="181"/>
      <c r="E297" s="181"/>
      <c r="F297" s="181"/>
      <c r="G297" s="181"/>
      <c r="H297" s="181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</row>
    <row r="298" spans="1:26" ht="12.75" customHeight="1">
      <c r="A298" s="181"/>
      <c r="B298" s="181"/>
      <c r="C298" s="181"/>
      <c r="D298" s="181"/>
      <c r="E298" s="181"/>
      <c r="F298" s="181"/>
      <c r="G298" s="181"/>
      <c r="H298" s="181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</row>
    <row r="299" spans="1:26" ht="12.75" customHeight="1">
      <c r="A299" s="181"/>
      <c r="B299" s="181"/>
      <c r="C299" s="181"/>
      <c r="D299" s="181"/>
      <c r="E299" s="181"/>
      <c r="F299" s="181"/>
      <c r="G299" s="181"/>
      <c r="H299" s="181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</row>
    <row r="300" spans="1:26" ht="12.75" customHeight="1">
      <c r="A300" s="181"/>
      <c r="B300" s="181"/>
      <c r="C300" s="181"/>
      <c r="D300" s="181"/>
      <c r="E300" s="181"/>
      <c r="F300" s="181"/>
      <c r="G300" s="181"/>
      <c r="H300" s="181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</row>
    <row r="301" spans="1:26" ht="12.75" customHeight="1">
      <c r="A301" s="181"/>
      <c r="B301" s="181"/>
      <c r="C301" s="181"/>
      <c r="D301" s="181"/>
      <c r="E301" s="181"/>
      <c r="F301" s="181"/>
      <c r="G301" s="181"/>
      <c r="H301" s="181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</row>
    <row r="302" spans="1:26" ht="12.75" customHeight="1">
      <c r="A302" s="181"/>
      <c r="B302" s="181"/>
      <c r="C302" s="181"/>
      <c r="D302" s="181"/>
      <c r="E302" s="181"/>
      <c r="F302" s="181"/>
      <c r="G302" s="181"/>
      <c r="H302" s="181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</row>
    <row r="303" spans="1:26" ht="12.75" customHeight="1">
      <c r="A303" s="181"/>
      <c r="B303" s="181"/>
      <c r="C303" s="181"/>
      <c r="D303" s="181"/>
      <c r="E303" s="181"/>
      <c r="F303" s="181"/>
      <c r="G303" s="181"/>
      <c r="H303" s="181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</row>
    <row r="304" spans="1:26" ht="12.75" customHeight="1">
      <c r="A304" s="181"/>
      <c r="B304" s="181"/>
      <c r="C304" s="181"/>
      <c r="D304" s="181"/>
      <c r="E304" s="181"/>
      <c r="F304" s="181"/>
      <c r="G304" s="181"/>
      <c r="H304" s="181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</row>
    <row r="305" spans="1:26" ht="12.75" customHeight="1">
      <c r="A305" s="181"/>
      <c r="B305" s="181"/>
      <c r="C305" s="181"/>
      <c r="D305" s="181"/>
      <c r="E305" s="181"/>
      <c r="F305" s="181"/>
      <c r="G305" s="181"/>
      <c r="H305" s="181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</row>
    <row r="306" spans="1:26" ht="12.75" customHeight="1">
      <c r="A306" s="181"/>
      <c r="B306" s="181"/>
      <c r="C306" s="181"/>
      <c r="D306" s="181"/>
      <c r="E306" s="181"/>
      <c r="F306" s="181"/>
      <c r="G306" s="181"/>
      <c r="H306" s="181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</row>
    <row r="307" spans="1:26" ht="12.75" customHeight="1">
      <c r="A307" s="181"/>
      <c r="B307" s="181"/>
      <c r="C307" s="181"/>
      <c r="D307" s="181"/>
      <c r="E307" s="181"/>
      <c r="F307" s="181"/>
      <c r="G307" s="181"/>
      <c r="H307" s="181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</row>
    <row r="308" spans="1:26" ht="12.75" customHeight="1">
      <c r="A308" s="181"/>
      <c r="B308" s="181"/>
      <c r="C308" s="181"/>
      <c r="D308" s="181"/>
      <c r="E308" s="181"/>
      <c r="F308" s="181"/>
      <c r="G308" s="181"/>
      <c r="H308" s="181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</row>
    <row r="309" spans="1:26" ht="12.75" customHeight="1">
      <c r="A309" s="181"/>
      <c r="B309" s="181"/>
      <c r="C309" s="181"/>
      <c r="D309" s="181"/>
      <c r="E309" s="181"/>
      <c r="F309" s="181"/>
      <c r="G309" s="181"/>
      <c r="H309" s="181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</row>
    <row r="310" spans="1:26" ht="12.75" customHeight="1">
      <c r="A310" s="181"/>
      <c r="B310" s="181"/>
      <c r="C310" s="181"/>
      <c r="D310" s="181"/>
      <c r="E310" s="181"/>
      <c r="F310" s="181"/>
      <c r="G310" s="181"/>
      <c r="H310" s="181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</row>
    <row r="311" spans="1:26" ht="12.75" customHeight="1">
      <c r="A311" s="181"/>
      <c r="B311" s="181"/>
      <c r="C311" s="181"/>
      <c r="D311" s="181"/>
      <c r="E311" s="181"/>
      <c r="F311" s="181"/>
      <c r="G311" s="181"/>
      <c r="H311" s="181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</row>
    <row r="312" spans="1:26" ht="12.75" customHeight="1">
      <c r="A312" s="181"/>
      <c r="B312" s="181"/>
      <c r="C312" s="181"/>
      <c r="D312" s="181"/>
      <c r="E312" s="181"/>
      <c r="F312" s="181"/>
      <c r="G312" s="181"/>
      <c r="H312" s="181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</row>
    <row r="313" spans="1:26" ht="12.75" customHeight="1">
      <c r="A313" s="181"/>
      <c r="B313" s="181"/>
      <c r="C313" s="181"/>
      <c r="D313" s="181"/>
      <c r="E313" s="181"/>
      <c r="F313" s="181"/>
      <c r="G313" s="181"/>
      <c r="H313" s="181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</row>
    <row r="314" spans="1:26" ht="12.75" customHeight="1">
      <c r="A314" s="181"/>
      <c r="B314" s="181"/>
      <c r="C314" s="181"/>
      <c r="D314" s="181"/>
      <c r="E314" s="181"/>
      <c r="F314" s="181"/>
      <c r="G314" s="181"/>
      <c r="H314" s="181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</row>
    <row r="315" spans="1:26" ht="12.75" customHeight="1">
      <c r="A315" s="181"/>
      <c r="B315" s="181"/>
      <c r="C315" s="181"/>
      <c r="D315" s="181"/>
      <c r="E315" s="181"/>
      <c r="F315" s="181"/>
      <c r="G315" s="181"/>
      <c r="H315" s="181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</row>
    <row r="316" spans="1:26" ht="12.75" customHeight="1">
      <c r="A316" s="181"/>
      <c r="B316" s="181"/>
      <c r="C316" s="181"/>
      <c r="D316" s="181"/>
      <c r="E316" s="181"/>
      <c r="F316" s="181"/>
      <c r="G316" s="181"/>
      <c r="H316" s="181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</row>
    <row r="317" spans="1:26" ht="12.75" customHeight="1">
      <c r="A317" s="181"/>
      <c r="B317" s="181"/>
      <c r="C317" s="181"/>
      <c r="D317" s="181"/>
      <c r="E317" s="181"/>
      <c r="F317" s="181"/>
      <c r="G317" s="181"/>
      <c r="H317" s="181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</row>
    <row r="318" spans="1:26" ht="12.75" customHeight="1">
      <c r="A318" s="181"/>
      <c r="B318" s="181"/>
      <c r="C318" s="181"/>
      <c r="D318" s="181"/>
      <c r="E318" s="181"/>
      <c r="F318" s="181"/>
      <c r="G318" s="181"/>
      <c r="H318" s="181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</row>
    <row r="319" spans="1:26" ht="12.75" customHeight="1">
      <c r="A319" s="181"/>
      <c r="B319" s="181"/>
      <c r="C319" s="181"/>
      <c r="D319" s="181"/>
      <c r="E319" s="181"/>
      <c r="F319" s="181"/>
      <c r="G319" s="181"/>
      <c r="H319" s="181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</row>
    <row r="320" spans="1:26" ht="12.75" customHeight="1">
      <c r="A320" s="181"/>
      <c r="B320" s="181"/>
      <c r="C320" s="181"/>
      <c r="D320" s="181"/>
      <c r="E320" s="181"/>
      <c r="F320" s="181"/>
      <c r="G320" s="181"/>
      <c r="H320" s="181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</row>
    <row r="321" spans="1:26" ht="12.75" customHeight="1">
      <c r="A321" s="181"/>
      <c r="B321" s="181"/>
      <c r="C321" s="181"/>
      <c r="D321" s="181"/>
      <c r="E321" s="181"/>
      <c r="F321" s="181"/>
      <c r="G321" s="181"/>
      <c r="H321" s="181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</row>
    <row r="322" spans="1:26" ht="12.75" customHeight="1">
      <c r="A322" s="181"/>
      <c r="B322" s="181"/>
      <c r="C322" s="181"/>
      <c r="D322" s="181"/>
      <c r="E322" s="181"/>
      <c r="F322" s="181"/>
      <c r="G322" s="181"/>
      <c r="H322" s="181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</row>
    <row r="323" spans="1:26" ht="12.75" customHeight="1">
      <c r="A323" s="181"/>
      <c r="B323" s="181"/>
      <c r="C323" s="181"/>
      <c r="D323" s="181"/>
      <c r="E323" s="181"/>
      <c r="F323" s="181"/>
      <c r="G323" s="181"/>
      <c r="H323" s="181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</row>
    <row r="324" spans="1:26" ht="12.75" customHeight="1">
      <c r="A324" s="181"/>
      <c r="B324" s="181"/>
      <c r="C324" s="181"/>
      <c r="D324" s="181"/>
      <c r="E324" s="181"/>
      <c r="F324" s="181"/>
      <c r="G324" s="181"/>
      <c r="H324" s="181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</row>
    <row r="325" spans="1:26" ht="12.75" customHeight="1">
      <c r="A325" s="181"/>
      <c r="B325" s="181"/>
      <c r="C325" s="181"/>
      <c r="D325" s="181"/>
      <c r="E325" s="181"/>
      <c r="F325" s="181"/>
      <c r="G325" s="181"/>
      <c r="H325" s="181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</row>
    <row r="326" spans="1:26" ht="12.75" customHeight="1">
      <c r="A326" s="181"/>
      <c r="B326" s="181"/>
      <c r="C326" s="181"/>
      <c r="D326" s="181"/>
      <c r="E326" s="181"/>
      <c r="F326" s="181"/>
      <c r="G326" s="181"/>
      <c r="H326" s="181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</row>
    <row r="327" spans="1:26" ht="12.75" customHeight="1">
      <c r="A327" s="181"/>
      <c r="B327" s="181"/>
      <c r="C327" s="181"/>
      <c r="D327" s="181"/>
      <c r="E327" s="181"/>
      <c r="F327" s="181"/>
      <c r="G327" s="181"/>
      <c r="H327" s="181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</row>
    <row r="328" spans="1:26" ht="12.75" customHeight="1">
      <c r="A328" s="181"/>
      <c r="B328" s="181"/>
      <c r="C328" s="181"/>
      <c r="D328" s="181"/>
      <c r="E328" s="181"/>
      <c r="F328" s="181"/>
      <c r="G328" s="181"/>
      <c r="H328" s="181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</row>
    <row r="329" spans="1:26" ht="12.75" customHeight="1">
      <c r="A329" s="181"/>
      <c r="B329" s="181"/>
      <c r="C329" s="181"/>
      <c r="D329" s="181"/>
      <c r="E329" s="181"/>
      <c r="F329" s="181"/>
      <c r="G329" s="181"/>
      <c r="H329" s="181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</row>
    <row r="330" spans="1:26" ht="12.75" customHeight="1">
      <c r="A330" s="181"/>
      <c r="B330" s="181"/>
      <c r="C330" s="181"/>
      <c r="D330" s="181"/>
      <c r="E330" s="181"/>
      <c r="F330" s="181"/>
      <c r="G330" s="181"/>
      <c r="H330" s="181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</row>
    <row r="331" spans="1:26" ht="12.75" customHeight="1">
      <c r="A331" s="181"/>
      <c r="B331" s="181"/>
      <c r="C331" s="181"/>
      <c r="D331" s="181"/>
      <c r="E331" s="181"/>
      <c r="F331" s="181"/>
      <c r="G331" s="181"/>
      <c r="H331" s="181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</row>
    <row r="332" spans="1:26" ht="12.75" customHeight="1">
      <c r="A332" s="181"/>
      <c r="B332" s="181"/>
      <c r="C332" s="181"/>
      <c r="D332" s="181"/>
      <c r="E332" s="181"/>
      <c r="F332" s="181"/>
      <c r="G332" s="181"/>
      <c r="H332" s="181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</row>
    <row r="333" spans="1:26" ht="12.75" customHeight="1">
      <c r="A333" s="181"/>
      <c r="B333" s="181"/>
      <c r="C333" s="181"/>
      <c r="D333" s="181"/>
      <c r="E333" s="181"/>
      <c r="F333" s="181"/>
      <c r="G333" s="181"/>
      <c r="H333" s="181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</row>
    <row r="334" spans="1:26" ht="12.75" customHeight="1">
      <c r="A334" s="181"/>
      <c r="B334" s="181"/>
      <c r="C334" s="181"/>
      <c r="D334" s="181"/>
      <c r="E334" s="181"/>
      <c r="F334" s="181"/>
      <c r="G334" s="181"/>
      <c r="H334" s="181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</row>
    <row r="335" spans="1:26" ht="12.75" customHeight="1">
      <c r="A335" s="181"/>
      <c r="B335" s="181"/>
      <c r="C335" s="181"/>
      <c r="D335" s="181"/>
      <c r="E335" s="181"/>
      <c r="F335" s="181"/>
      <c r="G335" s="181"/>
      <c r="H335" s="181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</row>
    <row r="336" spans="1:26" ht="12.75" customHeight="1">
      <c r="A336" s="181"/>
      <c r="B336" s="181"/>
      <c r="C336" s="181"/>
      <c r="D336" s="181"/>
      <c r="E336" s="181"/>
      <c r="F336" s="181"/>
      <c r="G336" s="181"/>
      <c r="H336" s="181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</row>
    <row r="337" spans="1:26" ht="12.75" customHeight="1">
      <c r="A337" s="181"/>
      <c r="B337" s="181"/>
      <c r="C337" s="181"/>
      <c r="D337" s="181"/>
      <c r="E337" s="181"/>
      <c r="F337" s="181"/>
      <c r="G337" s="181"/>
      <c r="H337" s="181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</row>
    <row r="338" spans="1:26" ht="12.75" customHeight="1">
      <c r="A338" s="181"/>
      <c r="B338" s="181"/>
      <c r="C338" s="181"/>
      <c r="D338" s="181"/>
      <c r="E338" s="181"/>
      <c r="F338" s="181"/>
      <c r="G338" s="181"/>
      <c r="H338" s="181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</row>
    <row r="339" spans="1:26" ht="12.75" customHeight="1">
      <c r="A339" s="181"/>
      <c r="B339" s="181"/>
      <c r="C339" s="181"/>
      <c r="D339" s="181"/>
      <c r="E339" s="181"/>
      <c r="F339" s="181"/>
      <c r="G339" s="181"/>
      <c r="H339" s="181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</row>
    <row r="340" spans="1:26" ht="12.75" customHeight="1">
      <c r="A340" s="181"/>
      <c r="B340" s="181"/>
      <c r="C340" s="181"/>
      <c r="D340" s="181"/>
      <c r="E340" s="181"/>
      <c r="F340" s="181"/>
      <c r="G340" s="181"/>
      <c r="H340" s="181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</row>
    <row r="341" spans="1:26" ht="12.75" customHeight="1">
      <c r="A341" s="181"/>
      <c r="B341" s="181"/>
      <c r="C341" s="181"/>
      <c r="D341" s="181"/>
      <c r="E341" s="181"/>
      <c r="F341" s="181"/>
      <c r="G341" s="181"/>
      <c r="H341" s="181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</row>
    <row r="342" spans="1:26" ht="12.75" customHeight="1">
      <c r="A342" s="181"/>
      <c r="B342" s="181"/>
      <c r="C342" s="181"/>
      <c r="D342" s="181"/>
      <c r="E342" s="181"/>
      <c r="F342" s="181"/>
      <c r="G342" s="181"/>
      <c r="H342" s="181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</row>
    <row r="343" spans="1:26" ht="12.75" customHeight="1">
      <c r="A343" s="181"/>
      <c r="B343" s="181"/>
      <c r="C343" s="181"/>
      <c r="D343" s="181"/>
      <c r="E343" s="181"/>
      <c r="F343" s="181"/>
      <c r="G343" s="181"/>
      <c r="H343" s="181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</row>
    <row r="344" spans="1:26" ht="12.75" customHeight="1">
      <c r="A344" s="181"/>
      <c r="B344" s="181"/>
      <c r="C344" s="181"/>
      <c r="D344" s="181"/>
      <c r="E344" s="181"/>
      <c r="F344" s="181"/>
      <c r="G344" s="181"/>
      <c r="H344" s="181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</row>
    <row r="345" spans="1:26" ht="12.75" customHeight="1">
      <c r="A345" s="181"/>
      <c r="B345" s="181"/>
      <c r="C345" s="181"/>
      <c r="D345" s="181"/>
      <c r="E345" s="181"/>
      <c r="F345" s="181"/>
      <c r="G345" s="181"/>
      <c r="H345" s="181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</row>
    <row r="346" spans="1:26" ht="12.75" customHeight="1">
      <c r="A346" s="181"/>
      <c r="B346" s="181"/>
      <c r="C346" s="181"/>
      <c r="D346" s="181"/>
      <c r="E346" s="181"/>
      <c r="F346" s="181"/>
      <c r="G346" s="181"/>
      <c r="H346" s="181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</row>
    <row r="347" spans="1:26" ht="12.75" customHeight="1">
      <c r="A347" s="181"/>
      <c r="B347" s="181"/>
      <c r="C347" s="181"/>
      <c r="D347" s="181"/>
      <c r="E347" s="181"/>
      <c r="F347" s="181"/>
      <c r="G347" s="181"/>
      <c r="H347" s="181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</row>
    <row r="348" spans="1:26" ht="12.75" customHeight="1">
      <c r="A348" s="181"/>
      <c r="B348" s="181"/>
      <c r="C348" s="181"/>
      <c r="D348" s="181"/>
      <c r="E348" s="181"/>
      <c r="F348" s="181"/>
      <c r="G348" s="181"/>
      <c r="H348" s="181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</row>
    <row r="349" spans="1:26" ht="12.75" customHeight="1">
      <c r="A349" s="181"/>
      <c r="B349" s="181"/>
      <c r="C349" s="181"/>
      <c r="D349" s="181"/>
      <c r="E349" s="181"/>
      <c r="F349" s="181"/>
      <c r="G349" s="181"/>
      <c r="H349" s="181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</row>
    <row r="350" spans="1:26" ht="12.75" customHeight="1">
      <c r="A350" s="181"/>
      <c r="B350" s="181"/>
      <c r="C350" s="181"/>
      <c r="D350" s="181"/>
      <c r="E350" s="181"/>
      <c r="F350" s="181"/>
      <c r="G350" s="181"/>
      <c r="H350" s="181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</row>
    <row r="351" spans="1:26" ht="12.75" customHeight="1">
      <c r="A351" s="181"/>
      <c r="B351" s="181"/>
      <c r="C351" s="181"/>
      <c r="D351" s="181"/>
      <c r="E351" s="181"/>
      <c r="F351" s="181"/>
      <c r="G351" s="181"/>
      <c r="H351" s="181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</row>
    <row r="352" spans="1:26" ht="12.75" customHeight="1">
      <c r="A352" s="181"/>
      <c r="B352" s="181"/>
      <c r="C352" s="181"/>
      <c r="D352" s="181"/>
      <c r="E352" s="181"/>
      <c r="F352" s="181"/>
      <c r="G352" s="181"/>
      <c r="H352" s="181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</row>
    <row r="353" spans="1:26" ht="12.75" customHeight="1">
      <c r="A353" s="181"/>
      <c r="B353" s="181"/>
      <c r="C353" s="181"/>
      <c r="D353" s="181"/>
      <c r="E353" s="181"/>
      <c r="F353" s="181"/>
      <c r="G353" s="181"/>
      <c r="H353" s="181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</row>
    <row r="354" spans="1:26" ht="12.75" customHeight="1">
      <c r="A354" s="181"/>
      <c r="B354" s="181"/>
      <c r="C354" s="181"/>
      <c r="D354" s="181"/>
      <c r="E354" s="181"/>
      <c r="F354" s="181"/>
      <c r="G354" s="181"/>
      <c r="H354" s="181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</row>
    <row r="355" spans="1:26" ht="12.75" customHeight="1">
      <c r="A355" s="181"/>
      <c r="B355" s="181"/>
      <c r="C355" s="181"/>
      <c r="D355" s="181"/>
      <c r="E355" s="181"/>
      <c r="F355" s="181"/>
      <c r="G355" s="181"/>
      <c r="H355" s="181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</row>
    <row r="356" spans="1:26" ht="12.75" customHeight="1">
      <c r="A356" s="181"/>
      <c r="B356" s="181"/>
      <c r="C356" s="181"/>
      <c r="D356" s="181"/>
      <c r="E356" s="181"/>
      <c r="F356" s="181"/>
      <c r="G356" s="181"/>
      <c r="H356" s="181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</row>
    <row r="357" spans="1:26" ht="12.75" customHeight="1">
      <c r="A357" s="181"/>
      <c r="B357" s="181"/>
      <c r="C357" s="181"/>
      <c r="D357" s="181"/>
      <c r="E357" s="181"/>
      <c r="F357" s="181"/>
      <c r="G357" s="181"/>
      <c r="H357" s="181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</row>
    <row r="358" spans="1:26" ht="12.75" customHeight="1">
      <c r="A358" s="181"/>
      <c r="B358" s="181"/>
      <c r="C358" s="181"/>
      <c r="D358" s="181"/>
      <c r="E358" s="181"/>
      <c r="F358" s="181"/>
      <c r="G358" s="181"/>
      <c r="H358" s="181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</row>
    <row r="359" spans="1:26" ht="12.75" customHeight="1">
      <c r="A359" s="181"/>
      <c r="B359" s="181"/>
      <c r="C359" s="181"/>
      <c r="D359" s="181"/>
      <c r="E359" s="181"/>
      <c r="F359" s="181"/>
      <c r="G359" s="181"/>
      <c r="H359" s="181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</row>
    <row r="360" spans="1:26" ht="12.75" customHeight="1">
      <c r="A360" s="181"/>
      <c r="B360" s="181"/>
      <c r="C360" s="181"/>
      <c r="D360" s="181"/>
      <c r="E360" s="181"/>
      <c r="F360" s="181"/>
      <c r="G360" s="181"/>
      <c r="H360" s="181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</row>
    <row r="361" spans="1:26" ht="12.75" customHeight="1">
      <c r="A361" s="181"/>
      <c r="B361" s="181"/>
      <c r="C361" s="181"/>
      <c r="D361" s="181"/>
      <c r="E361" s="181"/>
      <c r="F361" s="181"/>
      <c r="G361" s="181"/>
      <c r="H361" s="181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</row>
    <row r="362" spans="1:26" ht="12.75" customHeight="1">
      <c r="A362" s="181"/>
      <c r="B362" s="181"/>
      <c r="C362" s="181"/>
      <c r="D362" s="181"/>
      <c r="E362" s="181"/>
      <c r="F362" s="181"/>
      <c r="G362" s="181"/>
      <c r="H362" s="181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</row>
    <row r="363" spans="1:26" ht="12.75" customHeight="1">
      <c r="A363" s="181"/>
      <c r="B363" s="181"/>
      <c r="C363" s="181"/>
      <c r="D363" s="181"/>
      <c r="E363" s="181"/>
      <c r="F363" s="181"/>
      <c r="G363" s="181"/>
      <c r="H363" s="181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</row>
    <row r="364" spans="1:26" ht="12.75" customHeight="1">
      <c r="A364" s="181"/>
      <c r="B364" s="181"/>
      <c r="C364" s="181"/>
      <c r="D364" s="181"/>
      <c r="E364" s="181"/>
      <c r="F364" s="181"/>
      <c r="G364" s="181"/>
      <c r="H364" s="181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</row>
    <row r="365" spans="1:26" ht="12.75" customHeight="1">
      <c r="A365" s="181"/>
      <c r="B365" s="181"/>
      <c r="C365" s="181"/>
      <c r="D365" s="181"/>
      <c r="E365" s="181"/>
      <c r="F365" s="181"/>
      <c r="G365" s="181"/>
      <c r="H365" s="181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</row>
    <row r="366" spans="1:26" ht="12.75" customHeight="1">
      <c r="A366" s="181"/>
      <c r="B366" s="181"/>
      <c r="C366" s="181"/>
      <c r="D366" s="181"/>
      <c r="E366" s="181"/>
      <c r="F366" s="181"/>
      <c r="G366" s="181"/>
      <c r="H366" s="181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</row>
    <row r="367" spans="1:26" ht="12.75" customHeight="1">
      <c r="A367" s="181"/>
      <c r="B367" s="181"/>
      <c r="C367" s="181"/>
      <c r="D367" s="181"/>
      <c r="E367" s="181"/>
      <c r="F367" s="181"/>
      <c r="G367" s="181"/>
      <c r="H367" s="181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</row>
    <row r="368" spans="1:26" ht="12.75" customHeight="1">
      <c r="A368" s="181"/>
      <c r="B368" s="181"/>
      <c r="C368" s="181"/>
      <c r="D368" s="181"/>
      <c r="E368" s="181"/>
      <c r="F368" s="181"/>
      <c r="G368" s="181"/>
      <c r="H368" s="181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</row>
    <row r="369" spans="1:26" ht="12.75" customHeight="1">
      <c r="A369" s="181"/>
      <c r="B369" s="181"/>
      <c r="C369" s="181"/>
      <c r="D369" s="181"/>
      <c r="E369" s="181"/>
      <c r="F369" s="181"/>
      <c r="G369" s="181"/>
      <c r="H369" s="181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</row>
    <row r="370" spans="1:26" ht="12.75" customHeight="1">
      <c r="A370" s="181"/>
      <c r="B370" s="181"/>
      <c r="C370" s="181"/>
      <c r="D370" s="181"/>
      <c r="E370" s="181"/>
      <c r="F370" s="181"/>
      <c r="G370" s="181"/>
      <c r="H370" s="181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</row>
    <row r="371" spans="1:26" ht="12.75" customHeight="1">
      <c r="A371" s="181"/>
      <c r="B371" s="181"/>
      <c r="C371" s="181"/>
      <c r="D371" s="181"/>
      <c r="E371" s="181"/>
      <c r="F371" s="181"/>
      <c r="G371" s="181"/>
      <c r="H371" s="181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</row>
    <row r="372" spans="1:26" ht="12.75" customHeight="1">
      <c r="A372" s="181"/>
      <c r="B372" s="181"/>
      <c r="C372" s="181"/>
      <c r="D372" s="181"/>
      <c r="E372" s="181"/>
      <c r="F372" s="181"/>
      <c r="G372" s="181"/>
      <c r="H372" s="181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</row>
    <row r="373" spans="1:26" ht="12.75" customHeight="1">
      <c r="A373" s="181"/>
      <c r="B373" s="181"/>
      <c r="C373" s="181"/>
      <c r="D373" s="181"/>
      <c r="E373" s="181"/>
      <c r="F373" s="181"/>
      <c r="G373" s="181"/>
      <c r="H373" s="181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</row>
    <row r="374" spans="1:26" ht="12.75" customHeight="1">
      <c r="A374" s="181"/>
      <c r="B374" s="181"/>
      <c r="C374" s="181"/>
      <c r="D374" s="181"/>
      <c r="E374" s="181"/>
      <c r="F374" s="181"/>
      <c r="G374" s="181"/>
      <c r="H374" s="181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</row>
    <row r="375" spans="1:26" ht="12.75" customHeight="1">
      <c r="A375" s="181"/>
      <c r="B375" s="181"/>
      <c r="C375" s="181"/>
      <c r="D375" s="181"/>
      <c r="E375" s="181"/>
      <c r="F375" s="181"/>
      <c r="G375" s="181"/>
      <c r="H375" s="181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</row>
    <row r="376" spans="1:26" ht="12.75" customHeight="1">
      <c r="A376" s="181"/>
      <c r="B376" s="181"/>
      <c r="C376" s="181"/>
      <c r="D376" s="181"/>
      <c r="E376" s="181"/>
      <c r="F376" s="181"/>
      <c r="G376" s="181"/>
      <c r="H376" s="181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</row>
    <row r="377" spans="1:26" ht="12.75" customHeight="1">
      <c r="A377" s="181"/>
      <c r="B377" s="181"/>
      <c r="C377" s="181"/>
      <c r="D377" s="181"/>
      <c r="E377" s="181"/>
      <c r="F377" s="181"/>
      <c r="G377" s="181"/>
      <c r="H377" s="181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</row>
    <row r="378" spans="1:26" ht="12.75" customHeight="1">
      <c r="A378" s="181"/>
      <c r="B378" s="181"/>
      <c r="C378" s="181"/>
      <c r="D378" s="181"/>
      <c r="E378" s="181"/>
      <c r="F378" s="181"/>
      <c r="G378" s="181"/>
      <c r="H378" s="181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</row>
    <row r="379" spans="1:26" ht="12.75" customHeight="1">
      <c r="A379" s="181"/>
      <c r="B379" s="181"/>
      <c r="C379" s="181"/>
      <c r="D379" s="181"/>
      <c r="E379" s="181"/>
      <c r="F379" s="181"/>
      <c r="G379" s="181"/>
      <c r="H379" s="181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</row>
    <row r="380" spans="1:26" ht="12.75" customHeight="1">
      <c r="A380" s="181"/>
      <c r="B380" s="181"/>
      <c r="C380" s="181"/>
      <c r="D380" s="181"/>
      <c r="E380" s="181"/>
      <c r="F380" s="181"/>
      <c r="G380" s="181"/>
      <c r="H380" s="181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</row>
    <row r="381" spans="1:26" ht="12.75" customHeight="1">
      <c r="A381" s="181"/>
      <c r="B381" s="181"/>
      <c r="C381" s="181"/>
      <c r="D381" s="181"/>
      <c r="E381" s="181"/>
      <c r="F381" s="181"/>
      <c r="G381" s="181"/>
      <c r="H381" s="181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</row>
    <row r="382" spans="1:26" ht="12.75" customHeight="1">
      <c r="A382" s="181"/>
      <c r="B382" s="181"/>
      <c r="C382" s="181"/>
      <c r="D382" s="181"/>
      <c r="E382" s="181"/>
      <c r="F382" s="181"/>
      <c r="G382" s="181"/>
      <c r="H382" s="181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</row>
    <row r="383" spans="1:26" ht="12.75" customHeight="1">
      <c r="A383" s="181"/>
      <c r="B383" s="181"/>
      <c r="C383" s="181"/>
      <c r="D383" s="181"/>
      <c r="E383" s="181"/>
      <c r="F383" s="181"/>
      <c r="G383" s="181"/>
      <c r="H383" s="181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</row>
    <row r="384" spans="1:26" ht="12.75" customHeight="1">
      <c r="A384" s="181"/>
      <c r="B384" s="181"/>
      <c r="C384" s="181"/>
      <c r="D384" s="181"/>
      <c r="E384" s="181"/>
      <c r="F384" s="181"/>
      <c r="G384" s="181"/>
      <c r="H384" s="181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</row>
    <row r="385" spans="1:26" ht="12.75" customHeight="1">
      <c r="A385" s="181"/>
      <c r="B385" s="181"/>
      <c r="C385" s="181"/>
      <c r="D385" s="181"/>
      <c r="E385" s="181"/>
      <c r="F385" s="181"/>
      <c r="G385" s="181"/>
      <c r="H385" s="181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</row>
    <row r="386" spans="1:26" ht="12.75" customHeight="1">
      <c r="A386" s="181"/>
      <c r="B386" s="181"/>
      <c r="C386" s="181"/>
      <c r="D386" s="181"/>
      <c r="E386" s="181"/>
      <c r="F386" s="181"/>
      <c r="G386" s="181"/>
      <c r="H386" s="181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</row>
    <row r="387" spans="1:26" ht="12.75" customHeight="1">
      <c r="A387" s="181"/>
      <c r="B387" s="181"/>
      <c r="C387" s="181"/>
      <c r="D387" s="181"/>
      <c r="E387" s="181"/>
      <c r="F387" s="181"/>
      <c r="G387" s="181"/>
      <c r="H387" s="181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</row>
    <row r="388" spans="1:26" ht="12.75" customHeight="1">
      <c r="A388" s="181"/>
      <c r="B388" s="181"/>
      <c r="C388" s="181"/>
      <c r="D388" s="181"/>
      <c r="E388" s="181"/>
      <c r="F388" s="181"/>
      <c r="G388" s="181"/>
      <c r="H388" s="181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</row>
    <row r="389" spans="1:26" ht="12.75" customHeight="1">
      <c r="A389" s="181"/>
      <c r="B389" s="181"/>
      <c r="C389" s="181"/>
      <c r="D389" s="181"/>
      <c r="E389" s="181"/>
      <c r="F389" s="181"/>
      <c r="G389" s="181"/>
      <c r="H389" s="181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</row>
    <row r="390" spans="1:26" ht="12.75" customHeight="1">
      <c r="A390" s="181"/>
      <c r="B390" s="181"/>
      <c r="C390" s="181"/>
      <c r="D390" s="181"/>
      <c r="E390" s="181"/>
      <c r="F390" s="181"/>
      <c r="G390" s="181"/>
      <c r="H390" s="181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</row>
    <row r="391" spans="1:26" ht="12.75" customHeight="1">
      <c r="A391" s="181"/>
      <c r="B391" s="181"/>
      <c r="C391" s="181"/>
      <c r="D391" s="181"/>
      <c r="E391" s="181"/>
      <c r="F391" s="181"/>
      <c r="G391" s="181"/>
      <c r="H391" s="181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</row>
    <row r="392" spans="1:26" ht="12.75" customHeight="1">
      <c r="A392" s="181"/>
      <c r="B392" s="181"/>
      <c r="C392" s="181"/>
      <c r="D392" s="181"/>
      <c r="E392" s="181"/>
      <c r="F392" s="181"/>
      <c r="G392" s="181"/>
      <c r="H392" s="181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</row>
    <row r="393" spans="1:26" ht="12.75" customHeight="1">
      <c r="A393" s="181"/>
      <c r="B393" s="181"/>
      <c r="C393" s="181"/>
      <c r="D393" s="181"/>
      <c r="E393" s="181"/>
      <c r="F393" s="181"/>
      <c r="G393" s="181"/>
      <c r="H393" s="181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</row>
    <row r="394" spans="1:26" ht="12.75" customHeight="1">
      <c r="A394" s="181"/>
      <c r="B394" s="181"/>
      <c r="C394" s="181"/>
      <c r="D394" s="181"/>
      <c r="E394" s="181"/>
      <c r="F394" s="181"/>
      <c r="G394" s="181"/>
      <c r="H394" s="181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</row>
    <row r="395" spans="1:26" ht="12.75" customHeight="1">
      <c r="A395" s="181"/>
      <c r="B395" s="181"/>
      <c r="C395" s="181"/>
      <c r="D395" s="181"/>
      <c r="E395" s="181"/>
      <c r="F395" s="181"/>
      <c r="G395" s="181"/>
      <c r="H395" s="181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</row>
    <row r="396" spans="1:26" ht="12.75" customHeight="1">
      <c r="A396" s="181"/>
      <c r="B396" s="181"/>
      <c r="C396" s="181"/>
      <c r="D396" s="181"/>
      <c r="E396" s="181"/>
      <c r="F396" s="181"/>
      <c r="G396" s="181"/>
      <c r="H396" s="181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</row>
    <row r="397" spans="1:26" ht="12.75" customHeight="1">
      <c r="A397" s="181"/>
      <c r="B397" s="181"/>
      <c r="C397" s="181"/>
      <c r="D397" s="181"/>
      <c r="E397" s="181"/>
      <c r="F397" s="181"/>
      <c r="G397" s="181"/>
      <c r="H397" s="181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</row>
    <row r="398" spans="1:26" ht="12.75" customHeight="1">
      <c r="A398" s="181"/>
      <c r="B398" s="181"/>
      <c r="C398" s="181"/>
      <c r="D398" s="181"/>
      <c r="E398" s="181"/>
      <c r="F398" s="181"/>
      <c r="G398" s="181"/>
      <c r="H398" s="181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</row>
    <row r="399" spans="1:26" ht="12.75" customHeight="1">
      <c r="A399" s="181"/>
      <c r="B399" s="181"/>
      <c r="C399" s="181"/>
      <c r="D399" s="181"/>
      <c r="E399" s="181"/>
      <c r="F399" s="181"/>
      <c r="G399" s="181"/>
      <c r="H399" s="181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</row>
    <row r="400" spans="1:26" ht="12.75" customHeight="1">
      <c r="A400" s="181"/>
      <c r="B400" s="181"/>
      <c r="C400" s="181"/>
      <c r="D400" s="181"/>
      <c r="E400" s="181"/>
      <c r="F400" s="181"/>
      <c r="G400" s="181"/>
      <c r="H400" s="181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</row>
    <row r="401" spans="1:26" ht="12.75" customHeight="1">
      <c r="A401" s="181"/>
      <c r="B401" s="181"/>
      <c r="C401" s="181"/>
      <c r="D401" s="181"/>
      <c r="E401" s="181"/>
      <c r="F401" s="181"/>
      <c r="G401" s="181"/>
      <c r="H401" s="181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</row>
    <row r="402" spans="1:26" ht="12.75" customHeight="1">
      <c r="A402" s="181"/>
      <c r="B402" s="181"/>
      <c r="C402" s="181"/>
      <c r="D402" s="181"/>
      <c r="E402" s="181"/>
      <c r="F402" s="181"/>
      <c r="G402" s="181"/>
      <c r="H402" s="181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</row>
    <row r="403" spans="1:26" ht="12.75" customHeight="1">
      <c r="A403" s="181"/>
      <c r="B403" s="181"/>
      <c r="C403" s="181"/>
      <c r="D403" s="181"/>
      <c r="E403" s="181"/>
      <c r="F403" s="181"/>
      <c r="G403" s="181"/>
      <c r="H403" s="181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</row>
    <row r="404" spans="1:26" ht="12.75" customHeight="1">
      <c r="A404" s="181"/>
      <c r="B404" s="181"/>
      <c r="C404" s="181"/>
      <c r="D404" s="181"/>
      <c r="E404" s="181"/>
      <c r="F404" s="181"/>
      <c r="G404" s="181"/>
      <c r="H404" s="181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</row>
    <row r="405" spans="1:26" ht="12.75" customHeight="1">
      <c r="A405" s="181"/>
      <c r="B405" s="181"/>
      <c r="C405" s="181"/>
      <c r="D405" s="181"/>
      <c r="E405" s="181"/>
      <c r="F405" s="181"/>
      <c r="G405" s="181"/>
      <c r="H405" s="181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</row>
    <row r="406" spans="1:26" ht="12.75" customHeight="1">
      <c r="A406" s="181"/>
      <c r="B406" s="181"/>
      <c r="C406" s="181"/>
      <c r="D406" s="181"/>
      <c r="E406" s="181"/>
      <c r="F406" s="181"/>
      <c r="G406" s="181"/>
      <c r="H406" s="181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</row>
    <row r="407" spans="1:26" ht="12.75" customHeight="1">
      <c r="A407" s="181"/>
      <c r="B407" s="181"/>
      <c r="C407" s="181"/>
      <c r="D407" s="181"/>
      <c r="E407" s="181"/>
      <c r="F407" s="181"/>
      <c r="G407" s="181"/>
      <c r="H407" s="181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</row>
    <row r="408" spans="1:26" ht="12.75" customHeight="1">
      <c r="A408" s="181"/>
      <c r="B408" s="181"/>
      <c r="C408" s="181"/>
      <c r="D408" s="181"/>
      <c r="E408" s="181"/>
      <c r="F408" s="181"/>
      <c r="G408" s="181"/>
      <c r="H408" s="181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</row>
    <row r="409" spans="1:26" ht="12.75" customHeight="1">
      <c r="A409" s="181"/>
      <c r="B409" s="181"/>
      <c r="C409" s="181"/>
      <c r="D409" s="181"/>
      <c r="E409" s="181"/>
      <c r="F409" s="181"/>
      <c r="G409" s="181"/>
      <c r="H409" s="181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</row>
    <row r="410" spans="1:26" ht="12.75" customHeight="1">
      <c r="A410" s="181"/>
      <c r="B410" s="181"/>
      <c r="C410" s="181"/>
      <c r="D410" s="181"/>
      <c r="E410" s="181"/>
      <c r="F410" s="181"/>
      <c r="G410" s="181"/>
      <c r="H410" s="181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</row>
    <row r="411" spans="1:26" ht="12.75" customHeight="1">
      <c r="A411" s="181"/>
      <c r="B411" s="181"/>
      <c r="C411" s="181"/>
      <c r="D411" s="181"/>
      <c r="E411" s="181"/>
      <c r="F411" s="181"/>
      <c r="G411" s="181"/>
      <c r="H411" s="181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</row>
    <row r="412" spans="1:26" ht="12.75" customHeight="1">
      <c r="A412" s="181"/>
      <c r="B412" s="181"/>
      <c r="C412" s="181"/>
      <c r="D412" s="181"/>
      <c r="E412" s="181"/>
      <c r="F412" s="181"/>
      <c r="G412" s="181"/>
      <c r="H412" s="181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</row>
    <row r="413" spans="1:26" ht="12.75" customHeight="1">
      <c r="A413" s="181"/>
      <c r="B413" s="181"/>
      <c r="C413" s="181"/>
      <c r="D413" s="181"/>
      <c r="E413" s="181"/>
      <c r="F413" s="181"/>
      <c r="G413" s="181"/>
      <c r="H413" s="181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</row>
    <row r="414" spans="1:26" ht="12.75" customHeight="1">
      <c r="A414" s="181"/>
      <c r="B414" s="181"/>
      <c r="C414" s="181"/>
      <c r="D414" s="181"/>
      <c r="E414" s="181"/>
      <c r="F414" s="181"/>
      <c r="G414" s="181"/>
      <c r="H414" s="181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</row>
    <row r="415" spans="1:26" ht="12.75" customHeight="1">
      <c r="A415" s="181"/>
      <c r="B415" s="181"/>
      <c r="C415" s="181"/>
      <c r="D415" s="181"/>
      <c r="E415" s="181"/>
      <c r="F415" s="181"/>
      <c r="G415" s="181"/>
      <c r="H415" s="181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</row>
    <row r="416" spans="1:26" ht="12.75" customHeight="1">
      <c r="A416" s="181"/>
      <c r="B416" s="181"/>
      <c r="C416" s="181"/>
      <c r="D416" s="181"/>
      <c r="E416" s="181"/>
      <c r="F416" s="181"/>
      <c r="G416" s="181"/>
      <c r="H416" s="181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</row>
    <row r="417" spans="1:26" ht="12.75" customHeight="1">
      <c r="A417" s="181"/>
      <c r="B417" s="181"/>
      <c r="C417" s="181"/>
      <c r="D417" s="181"/>
      <c r="E417" s="181"/>
      <c r="F417" s="181"/>
      <c r="G417" s="181"/>
      <c r="H417" s="181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</row>
    <row r="418" spans="1:26" ht="12.75" customHeight="1">
      <c r="A418" s="181"/>
      <c r="B418" s="181"/>
      <c r="C418" s="181"/>
      <c r="D418" s="181"/>
      <c r="E418" s="181"/>
      <c r="F418" s="181"/>
      <c r="G418" s="181"/>
      <c r="H418" s="181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</row>
    <row r="419" spans="1:26" ht="12.75" customHeight="1">
      <c r="A419" s="181"/>
      <c r="B419" s="181"/>
      <c r="C419" s="181"/>
      <c r="D419" s="181"/>
      <c r="E419" s="181"/>
      <c r="F419" s="181"/>
      <c r="G419" s="181"/>
      <c r="H419" s="181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</row>
    <row r="420" spans="1:26" ht="12.75" customHeight="1">
      <c r="A420" s="181"/>
      <c r="B420" s="181"/>
      <c r="C420" s="181"/>
      <c r="D420" s="181"/>
      <c r="E420" s="181"/>
      <c r="F420" s="181"/>
      <c r="G420" s="181"/>
      <c r="H420" s="181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</row>
    <row r="421" spans="1:26" ht="12.75" customHeight="1">
      <c r="A421" s="181"/>
      <c r="B421" s="181"/>
      <c r="C421" s="181"/>
      <c r="D421" s="181"/>
      <c r="E421" s="181"/>
      <c r="F421" s="181"/>
      <c r="G421" s="181"/>
      <c r="H421" s="181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</row>
    <row r="422" spans="1:26" ht="12.75" customHeight="1">
      <c r="A422" s="181"/>
      <c r="B422" s="181"/>
      <c r="C422" s="181"/>
      <c r="D422" s="181"/>
      <c r="E422" s="181"/>
      <c r="F422" s="181"/>
      <c r="G422" s="181"/>
      <c r="H422" s="181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</row>
    <row r="423" spans="1:26" ht="12.75" customHeight="1">
      <c r="A423" s="181"/>
      <c r="B423" s="181"/>
      <c r="C423" s="181"/>
      <c r="D423" s="181"/>
      <c r="E423" s="181"/>
      <c r="F423" s="181"/>
      <c r="G423" s="181"/>
      <c r="H423" s="181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</row>
    <row r="424" spans="1:26" ht="12.75" customHeight="1">
      <c r="A424" s="181"/>
      <c r="B424" s="181"/>
      <c r="C424" s="181"/>
      <c r="D424" s="181"/>
      <c r="E424" s="181"/>
      <c r="F424" s="181"/>
      <c r="G424" s="181"/>
      <c r="H424" s="181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</row>
    <row r="425" spans="1:26" ht="12.75" customHeight="1">
      <c r="A425" s="181"/>
      <c r="B425" s="181"/>
      <c r="C425" s="181"/>
      <c r="D425" s="181"/>
      <c r="E425" s="181"/>
      <c r="F425" s="181"/>
      <c r="G425" s="181"/>
      <c r="H425" s="181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</row>
    <row r="426" spans="1:26" ht="12.75" customHeight="1">
      <c r="A426" s="181"/>
      <c r="B426" s="181"/>
      <c r="C426" s="181"/>
      <c r="D426" s="181"/>
      <c r="E426" s="181"/>
      <c r="F426" s="181"/>
      <c r="G426" s="181"/>
      <c r="H426" s="181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</row>
    <row r="427" spans="1:26" ht="12.75" customHeight="1">
      <c r="A427" s="181"/>
      <c r="B427" s="181"/>
      <c r="C427" s="181"/>
      <c r="D427" s="181"/>
      <c r="E427" s="181"/>
      <c r="F427" s="181"/>
      <c r="G427" s="181"/>
      <c r="H427" s="181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</row>
    <row r="428" spans="1:26" ht="12.75" customHeight="1">
      <c r="A428" s="181"/>
      <c r="B428" s="181"/>
      <c r="C428" s="181"/>
      <c r="D428" s="181"/>
      <c r="E428" s="181"/>
      <c r="F428" s="181"/>
      <c r="G428" s="181"/>
      <c r="H428" s="181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</row>
    <row r="429" spans="1:26" ht="12.75" customHeight="1">
      <c r="A429" s="181"/>
      <c r="B429" s="181"/>
      <c r="C429" s="181"/>
      <c r="D429" s="181"/>
      <c r="E429" s="181"/>
      <c r="F429" s="181"/>
      <c r="G429" s="181"/>
      <c r="H429" s="181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</row>
    <row r="430" spans="1:26" ht="12.75" customHeight="1">
      <c r="A430" s="181"/>
      <c r="B430" s="181"/>
      <c r="C430" s="181"/>
      <c r="D430" s="181"/>
      <c r="E430" s="181"/>
      <c r="F430" s="181"/>
      <c r="G430" s="181"/>
      <c r="H430" s="181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</row>
    <row r="431" spans="1:26" ht="12.75" customHeight="1">
      <c r="A431" s="181"/>
      <c r="B431" s="181"/>
      <c r="C431" s="181"/>
      <c r="D431" s="181"/>
      <c r="E431" s="181"/>
      <c r="F431" s="181"/>
      <c r="G431" s="181"/>
      <c r="H431" s="181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</row>
    <row r="432" spans="1:26" ht="12.75" customHeight="1">
      <c r="A432" s="181"/>
      <c r="B432" s="181"/>
      <c r="C432" s="181"/>
      <c r="D432" s="181"/>
      <c r="E432" s="181"/>
      <c r="F432" s="181"/>
      <c r="G432" s="181"/>
      <c r="H432" s="181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</row>
    <row r="433" spans="1:26" ht="12.75" customHeight="1">
      <c r="A433" s="181"/>
      <c r="B433" s="181"/>
      <c r="C433" s="181"/>
      <c r="D433" s="181"/>
      <c r="E433" s="181"/>
      <c r="F433" s="181"/>
      <c r="G433" s="181"/>
      <c r="H433" s="181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</row>
    <row r="434" spans="1:26" ht="12.75" customHeight="1">
      <c r="A434" s="181"/>
      <c r="B434" s="181"/>
      <c r="C434" s="181"/>
      <c r="D434" s="181"/>
      <c r="E434" s="181"/>
      <c r="F434" s="181"/>
      <c r="G434" s="181"/>
      <c r="H434" s="181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</row>
    <row r="435" spans="1:26" ht="12.75" customHeight="1">
      <c r="A435" s="181"/>
      <c r="B435" s="181"/>
      <c r="C435" s="181"/>
      <c r="D435" s="181"/>
      <c r="E435" s="181"/>
      <c r="F435" s="181"/>
      <c r="G435" s="181"/>
      <c r="H435" s="181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</row>
    <row r="436" spans="1:26" ht="12.75" customHeight="1">
      <c r="A436" s="181"/>
      <c r="B436" s="181"/>
      <c r="C436" s="181"/>
      <c r="D436" s="181"/>
      <c r="E436" s="181"/>
      <c r="F436" s="181"/>
      <c r="G436" s="181"/>
      <c r="H436" s="181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</row>
    <row r="437" spans="1:26" ht="12.75" customHeight="1">
      <c r="A437" s="181"/>
      <c r="B437" s="181"/>
      <c r="C437" s="181"/>
      <c r="D437" s="181"/>
      <c r="E437" s="181"/>
      <c r="F437" s="181"/>
      <c r="G437" s="181"/>
      <c r="H437" s="181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</row>
    <row r="438" spans="1:26" ht="12.75" customHeight="1">
      <c r="A438" s="181"/>
      <c r="B438" s="181"/>
      <c r="C438" s="181"/>
      <c r="D438" s="181"/>
      <c r="E438" s="181"/>
      <c r="F438" s="181"/>
      <c r="G438" s="181"/>
      <c r="H438" s="181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</row>
    <row r="439" spans="1:26" ht="12.75" customHeight="1">
      <c r="A439" s="181"/>
      <c r="B439" s="181"/>
      <c r="C439" s="181"/>
      <c r="D439" s="181"/>
      <c r="E439" s="181"/>
      <c r="F439" s="181"/>
      <c r="G439" s="181"/>
      <c r="H439" s="181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</row>
    <row r="440" spans="1:26" ht="12.75" customHeight="1">
      <c r="A440" s="181"/>
      <c r="B440" s="181"/>
      <c r="C440" s="181"/>
      <c r="D440" s="181"/>
      <c r="E440" s="181"/>
      <c r="F440" s="181"/>
      <c r="G440" s="181"/>
      <c r="H440" s="181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</row>
    <row r="441" spans="1:26" ht="12.75" customHeight="1">
      <c r="A441" s="181"/>
      <c r="B441" s="181"/>
      <c r="C441" s="181"/>
      <c r="D441" s="181"/>
      <c r="E441" s="181"/>
      <c r="F441" s="181"/>
      <c r="G441" s="181"/>
      <c r="H441" s="181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</row>
    <row r="442" spans="1:26" ht="12.75" customHeight="1">
      <c r="A442" s="181"/>
      <c r="B442" s="181"/>
      <c r="C442" s="181"/>
      <c r="D442" s="181"/>
      <c r="E442" s="181"/>
      <c r="F442" s="181"/>
      <c r="G442" s="181"/>
      <c r="H442" s="181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</row>
    <row r="443" spans="1:26" ht="12.75" customHeight="1">
      <c r="A443" s="181"/>
      <c r="B443" s="181"/>
      <c r="C443" s="181"/>
      <c r="D443" s="181"/>
      <c r="E443" s="181"/>
      <c r="F443" s="181"/>
      <c r="G443" s="181"/>
      <c r="H443" s="181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</row>
    <row r="444" spans="1:26" ht="12.75" customHeight="1">
      <c r="A444" s="181"/>
      <c r="B444" s="181"/>
      <c r="C444" s="181"/>
      <c r="D444" s="181"/>
      <c r="E444" s="181"/>
      <c r="F444" s="181"/>
      <c r="G444" s="181"/>
      <c r="H444" s="181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</row>
    <row r="445" spans="1:26" ht="12.75" customHeight="1">
      <c r="A445" s="181"/>
      <c r="B445" s="181"/>
      <c r="C445" s="181"/>
      <c r="D445" s="181"/>
      <c r="E445" s="181"/>
      <c r="F445" s="181"/>
      <c r="G445" s="181"/>
      <c r="H445" s="181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</row>
    <row r="446" spans="1:26" ht="12.75" customHeight="1">
      <c r="A446" s="181"/>
      <c r="B446" s="181"/>
      <c r="C446" s="181"/>
      <c r="D446" s="181"/>
      <c r="E446" s="181"/>
      <c r="F446" s="181"/>
      <c r="G446" s="181"/>
      <c r="H446" s="181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</row>
    <row r="447" spans="1:26" ht="12.75" customHeight="1">
      <c r="A447" s="181"/>
      <c r="B447" s="181"/>
      <c r="C447" s="181"/>
      <c r="D447" s="181"/>
      <c r="E447" s="181"/>
      <c r="F447" s="181"/>
      <c r="G447" s="181"/>
      <c r="H447" s="181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</row>
    <row r="448" spans="1:26" ht="12.75" customHeight="1">
      <c r="A448" s="181"/>
      <c r="B448" s="181"/>
      <c r="C448" s="181"/>
      <c r="D448" s="181"/>
      <c r="E448" s="181"/>
      <c r="F448" s="181"/>
      <c r="G448" s="181"/>
      <c r="H448" s="181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</row>
    <row r="449" spans="1:26" ht="12.75" customHeight="1">
      <c r="A449" s="181"/>
      <c r="B449" s="181"/>
      <c r="C449" s="181"/>
      <c r="D449" s="181"/>
      <c r="E449" s="181"/>
      <c r="F449" s="181"/>
      <c r="G449" s="181"/>
      <c r="H449" s="181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</row>
    <row r="450" spans="1:26" ht="12.75" customHeight="1">
      <c r="A450" s="181"/>
      <c r="B450" s="181"/>
      <c r="C450" s="181"/>
      <c r="D450" s="181"/>
      <c r="E450" s="181"/>
      <c r="F450" s="181"/>
      <c r="G450" s="181"/>
      <c r="H450" s="181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</row>
    <row r="451" spans="1:26" ht="12.75" customHeight="1">
      <c r="A451" s="181"/>
      <c r="B451" s="181"/>
      <c r="C451" s="181"/>
      <c r="D451" s="181"/>
      <c r="E451" s="181"/>
      <c r="F451" s="181"/>
      <c r="G451" s="181"/>
      <c r="H451" s="181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</row>
    <row r="452" spans="1:26" ht="12.75" customHeight="1">
      <c r="A452" s="181"/>
      <c r="B452" s="181"/>
      <c r="C452" s="181"/>
      <c r="D452" s="181"/>
      <c r="E452" s="181"/>
      <c r="F452" s="181"/>
      <c r="G452" s="181"/>
      <c r="H452" s="181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</row>
    <row r="453" spans="1:26" ht="12.75" customHeight="1">
      <c r="A453" s="181"/>
      <c r="B453" s="181"/>
      <c r="C453" s="181"/>
      <c r="D453" s="181"/>
      <c r="E453" s="181"/>
      <c r="F453" s="181"/>
      <c r="G453" s="181"/>
      <c r="H453" s="181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</row>
    <row r="454" spans="1:26" ht="12.75" customHeight="1">
      <c r="A454" s="181"/>
      <c r="B454" s="181"/>
      <c r="C454" s="181"/>
      <c r="D454" s="181"/>
      <c r="E454" s="181"/>
      <c r="F454" s="181"/>
      <c r="G454" s="181"/>
      <c r="H454" s="181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</row>
    <row r="455" spans="1:26" ht="12.75" customHeight="1">
      <c r="A455" s="181"/>
      <c r="B455" s="181"/>
      <c r="C455" s="181"/>
      <c r="D455" s="181"/>
      <c r="E455" s="181"/>
      <c r="F455" s="181"/>
      <c r="G455" s="181"/>
      <c r="H455" s="181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</row>
    <row r="456" spans="1:26" ht="12.75" customHeight="1">
      <c r="A456" s="181"/>
      <c r="B456" s="181"/>
      <c r="C456" s="181"/>
      <c r="D456" s="181"/>
      <c r="E456" s="181"/>
      <c r="F456" s="181"/>
      <c r="G456" s="181"/>
      <c r="H456" s="181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</row>
    <row r="457" spans="1:26" ht="12.75" customHeight="1">
      <c r="A457" s="181"/>
      <c r="B457" s="181"/>
      <c r="C457" s="181"/>
      <c r="D457" s="181"/>
      <c r="E457" s="181"/>
      <c r="F457" s="181"/>
      <c r="G457" s="181"/>
      <c r="H457" s="181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</row>
    <row r="458" spans="1:26" ht="12.75" customHeight="1">
      <c r="A458" s="181"/>
      <c r="B458" s="181"/>
      <c r="C458" s="181"/>
      <c r="D458" s="181"/>
      <c r="E458" s="181"/>
      <c r="F458" s="181"/>
      <c r="G458" s="181"/>
      <c r="H458" s="181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</row>
    <row r="459" spans="1:26" ht="12.75" customHeight="1">
      <c r="A459" s="181"/>
      <c r="B459" s="181"/>
      <c r="C459" s="181"/>
      <c r="D459" s="181"/>
      <c r="E459" s="181"/>
      <c r="F459" s="181"/>
      <c r="G459" s="181"/>
      <c r="H459" s="181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</row>
    <row r="460" spans="1:26" ht="12.75" customHeight="1">
      <c r="A460" s="181"/>
      <c r="B460" s="181"/>
      <c r="C460" s="181"/>
      <c r="D460" s="181"/>
      <c r="E460" s="181"/>
      <c r="F460" s="181"/>
      <c r="G460" s="181"/>
      <c r="H460" s="181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</row>
    <row r="461" spans="1:26" ht="12.75" customHeight="1">
      <c r="A461" s="181"/>
      <c r="B461" s="181"/>
      <c r="C461" s="181"/>
      <c r="D461" s="181"/>
      <c r="E461" s="181"/>
      <c r="F461" s="181"/>
      <c r="G461" s="181"/>
      <c r="H461" s="181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</row>
    <row r="462" spans="1:26" ht="12.75" customHeight="1">
      <c r="A462" s="181"/>
      <c r="B462" s="181"/>
      <c r="C462" s="181"/>
      <c r="D462" s="181"/>
      <c r="E462" s="181"/>
      <c r="F462" s="181"/>
      <c r="G462" s="181"/>
      <c r="H462" s="181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</row>
    <row r="463" spans="1:26" ht="12.75" customHeight="1">
      <c r="A463" s="181"/>
      <c r="B463" s="181"/>
      <c r="C463" s="181"/>
      <c r="D463" s="181"/>
      <c r="E463" s="181"/>
      <c r="F463" s="181"/>
      <c r="G463" s="181"/>
      <c r="H463" s="181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</row>
    <row r="464" spans="1:26" ht="12.75" customHeight="1">
      <c r="A464" s="181"/>
      <c r="B464" s="181"/>
      <c r="C464" s="181"/>
      <c r="D464" s="181"/>
      <c r="E464" s="181"/>
      <c r="F464" s="181"/>
      <c r="G464" s="181"/>
      <c r="H464" s="181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</row>
    <row r="465" spans="1:26" ht="12.75" customHeight="1">
      <c r="A465" s="181"/>
      <c r="B465" s="181"/>
      <c r="C465" s="181"/>
      <c r="D465" s="181"/>
      <c r="E465" s="181"/>
      <c r="F465" s="181"/>
      <c r="G465" s="181"/>
      <c r="H465" s="181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</row>
    <row r="466" spans="1:26" ht="12.75" customHeight="1">
      <c r="A466" s="181"/>
      <c r="B466" s="181"/>
      <c r="C466" s="181"/>
      <c r="D466" s="181"/>
      <c r="E466" s="181"/>
      <c r="F466" s="181"/>
      <c r="G466" s="181"/>
      <c r="H466" s="181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</row>
    <row r="467" spans="1:26" ht="12.75" customHeight="1">
      <c r="A467" s="181"/>
      <c r="B467" s="181"/>
      <c r="C467" s="181"/>
      <c r="D467" s="181"/>
      <c r="E467" s="181"/>
      <c r="F467" s="181"/>
      <c r="G467" s="181"/>
      <c r="H467" s="181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</row>
    <row r="468" spans="1:26" ht="12.75" customHeight="1">
      <c r="A468" s="181"/>
      <c r="B468" s="181"/>
      <c r="C468" s="181"/>
      <c r="D468" s="181"/>
      <c r="E468" s="181"/>
      <c r="F468" s="181"/>
      <c r="G468" s="181"/>
      <c r="H468" s="181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</row>
    <row r="469" spans="1:26" ht="12.75" customHeight="1">
      <c r="A469" s="181"/>
      <c r="B469" s="181"/>
      <c r="C469" s="181"/>
      <c r="D469" s="181"/>
      <c r="E469" s="181"/>
      <c r="F469" s="181"/>
      <c r="G469" s="181"/>
      <c r="H469" s="181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</row>
    <row r="470" spans="1:26" ht="12.75" customHeight="1">
      <c r="A470" s="181"/>
      <c r="B470" s="181"/>
      <c r="C470" s="181"/>
      <c r="D470" s="181"/>
      <c r="E470" s="181"/>
      <c r="F470" s="181"/>
      <c r="G470" s="181"/>
      <c r="H470" s="181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</row>
    <row r="471" spans="1:26" ht="12.75" customHeight="1">
      <c r="A471" s="181"/>
      <c r="B471" s="181"/>
      <c r="C471" s="181"/>
      <c r="D471" s="181"/>
      <c r="E471" s="181"/>
      <c r="F471" s="181"/>
      <c r="G471" s="181"/>
      <c r="H471" s="181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</row>
    <row r="472" spans="1:26" ht="12.75" customHeight="1">
      <c r="A472" s="181"/>
      <c r="B472" s="181"/>
      <c r="C472" s="181"/>
      <c r="D472" s="181"/>
      <c r="E472" s="181"/>
      <c r="F472" s="181"/>
      <c r="G472" s="181"/>
      <c r="H472" s="181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</row>
    <row r="473" spans="1:26" ht="12.75" customHeight="1">
      <c r="A473" s="181"/>
      <c r="B473" s="181"/>
      <c r="C473" s="181"/>
      <c r="D473" s="181"/>
      <c r="E473" s="181"/>
      <c r="F473" s="181"/>
      <c r="G473" s="181"/>
      <c r="H473" s="181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</row>
    <row r="474" spans="1:26" ht="12.75" customHeight="1">
      <c r="A474" s="181"/>
      <c r="B474" s="181"/>
      <c r="C474" s="181"/>
      <c r="D474" s="181"/>
      <c r="E474" s="181"/>
      <c r="F474" s="181"/>
      <c r="G474" s="181"/>
      <c r="H474" s="181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</row>
    <row r="475" spans="1:26" ht="12.75" customHeight="1">
      <c r="A475" s="181"/>
      <c r="B475" s="181"/>
      <c r="C475" s="181"/>
      <c r="D475" s="181"/>
      <c r="E475" s="181"/>
      <c r="F475" s="181"/>
      <c r="G475" s="181"/>
      <c r="H475" s="181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</row>
    <row r="476" spans="1:26" ht="12.75" customHeight="1">
      <c r="A476" s="181"/>
      <c r="B476" s="181"/>
      <c r="C476" s="181"/>
      <c r="D476" s="181"/>
      <c r="E476" s="181"/>
      <c r="F476" s="181"/>
      <c r="G476" s="181"/>
      <c r="H476" s="181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</row>
    <row r="477" spans="1:26" ht="12.75" customHeight="1">
      <c r="A477" s="181"/>
      <c r="B477" s="181"/>
      <c r="C477" s="181"/>
      <c r="D477" s="181"/>
      <c r="E477" s="181"/>
      <c r="F477" s="181"/>
      <c r="G477" s="181"/>
      <c r="H477" s="181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</row>
    <row r="478" spans="1:26" ht="12.75" customHeight="1">
      <c r="A478" s="181"/>
      <c r="B478" s="181"/>
      <c r="C478" s="181"/>
      <c r="D478" s="181"/>
      <c r="E478" s="181"/>
      <c r="F478" s="181"/>
      <c r="G478" s="181"/>
      <c r="H478" s="181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</row>
    <row r="479" spans="1:26" ht="12.75" customHeight="1">
      <c r="A479" s="181"/>
      <c r="B479" s="181"/>
      <c r="C479" s="181"/>
      <c r="D479" s="181"/>
      <c r="E479" s="181"/>
      <c r="F479" s="181"/>
      <c r="G479" s="181"/>
      <c r="H479" s="181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</row>
    <row r="480" spans="1:26" ht="12.75" customHeight="1">
      <c r="A480" s="181"/>
      <c r="B480" s="181"/>
      <c r="C480" s="181"/>
      <c r="D480" s="181"/>
      <c r="E480" s="181"/>
      <c r="F480" s="181"/>
      <c r="G480" s="181"/>
      <c r="H480" s="181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</row>
    <row r="481" spans="1:26" ht="12.75" customHeight="1">
      <c r="A481" s="181"/>
      <c r="B481" s="181"/>
      <c r="C481" s="181"/>
      <c r="D481" s="181"/>
      <c r="E481" s="181"/>
      <c r="F481" s="181"/>
      <c r="G481" s="181"/>
      <c r="H481" s="181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</row>
    <row r="482" spans="1:26" ht="12.75" customHeight="1">
      <c r="A482" s="181"/>
      <c r="B482" s="181"/>
      <c r="C482" s="181"/>
      <c r="D482" s="181"/>
      <c r="E482" s="181"/>
      <c r="F482" s="181"/>
      <c r="G482" s="181"/>
      <c r="H482" s="181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</row>
    <row r="483" spans="1:26" ht="12.75" customHeight="1">
      <c r="A483" s="181"/>
      <c r="B483" s="181"/>
      <c r="C483" s="181"/>
      <c r="D483" s="181"/>
      <c r="E483" s="181"/>
      <c r="F483" s="181"/>
      <c r="G483" s="181"/>
      <c r="H483" s="181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</row>
    <row r="484" spans="1:26" ht="12.75" customHeight="1">
      <c r="A484" s="181"/>
      <c r="B484" s="181"/>
      <c r="C484" s="181"/>
      <c r="D484" s="181"/>
      <c r="E484" s="181"/>
      <c r="F484" s="181"/>
      <c r="G484" s="181"/>
      <c r="H484" s="181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</row>
    <row r="485" spans="1:26" ht="12.75" customHeight="1">
      <c r="A485" s="181"/>
      <c r="B485" s="181"/>
      <c r="C485" s="181"/>
      <c r="D485" s="181"/>
      <c r="E485" s="181"/>
      <c r="F485" s="181"/>
      <c r="G485" s="181"/>
      <c r="H485" s="181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</row>
    <row r="486" spans="1:26" ht="12.75" customHeight="1">
      <c r="A486" s="181"/>
      <c r="B486" s="181"/>
      <c r="C486" s="181"/>
      <c r="D486" s="181"/>
      <c r="E486" s="181"/>
      <c r="F486" s="181"/>
      <c r="G486" s="181"/>
      <c r="H486" s="181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</row>
    <row r="487" spans="1:26" ht="12.75" customHeight="1">
      <c r="A487" s="181"/>
      <c r="B487" s="181"/>
      <c r="C487" s="181"/>
      <c r="D487" s="181"/>
      <c r="E487" s="181"/>
      <c r="F487" s="181"/>
      <c r="G487" s="181"/>
      <c r="H487" s="181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</row>
    <row r="488" spans="1:26" ht="12.75" customHeight="1">
      <c r="A488" s="181"/>
      <c r="B488" s="181"/>
      <c r="C488" s="181"/>
      <c r="D488" s="181"/>
      <c r="E488" s="181"/>
      <c r="F488" s="181"/>
      <c r="G488" s="181"/>
      <c r="H488" s="181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</row>
    <row r="489" spans="1:26" ht="12.75" customHeight="1">
      <c r="A489" s="181"/>
      <c r="B489" s="181"/>
      <c r="C489" s="181"/>
      <c r="D489" s="181"/>
      <c r="E489" s="181"/>
      <c r="F489" s="181"/>
      <c r="G489" s="181"/>
      <c r="H489" s="181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</row>
    <row r="490" spans="1:26" ht="12.75" customHeight="1">
      <c r="A490" s="181"/>
      <c r="B490" s="181"/>
      <c r="C490" s="181"/>
      <c r="D490" s="181"/>
      <c r="E490" s="181"/>
      <c r="F490" s="181"/>
      <c r="G490" s="181"/>
      <c r="H490" s="181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</row>
    <row r="491" spans="1:26" ht="12.75" customHeight="1">
      <c r="A491" s="181"/>
      <c r="B491" s="181"/>
      <c r="C491" s="181"/>
      <c r="D491" s="181"/>
      <c r="E491" s="181"/>
      <c r="F491" s="181"/>
      <c r="G491" s="181"/>
      <c r="H491" s="181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</row>
    <row r="492" spans="1:26" ht="12.75" customHeight="1">
      <c r="A492" s="181"/>
      <c r="B492" s="181"/>
      <c r="C492" s="181"/>
      <c r="D492" s="181"/>
      <c r="E492" s="181"/>
      <c r="F492" s="181"/>
      <c r="G492" s="181"/>
      <c r="H492" s="181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</row>
    <row r="493" spans="1:26" ht="12.75" customHeight="1">
      <c r="A493" s="181"/>
      <c r="B493" s="181"/>
      <c r="C493" s="181"/>
      <c r="D493" s="181"/>
      <c r="E493" s="181"/>
      <c r="F493" s="181"/>
      <c r="G493" s="181"/>
      <c r="H493" s="181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</row>
    <row r="494" spans="1:26" ht="12.75" customHeight="1">
      <c r="A494" s="181"/>
      <c r="B494" s="181"/>
      <c r="C494" s="181"/>
      <c r="D494" s="181"/>
      <c r="E494" s="181"/>
      <c r="F494" s="181"/>
      <c r="G494" s="181"/>
      <c r="H494" s="181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</row>
    <row r="495" spans="1:26" ht="12.75" customHeight="1">
      <c r="A495" s="181"/>
      <c r="B495" s="181"/>
      <c r="C495" s="181"/>
      <c r="D495" s="181"/>
      <c r="E495" s="181"/>
      <c r="F495" s="181"/>
      <c r="G495" s="181"/>
      <c r="H495" s="181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</row>
    <row r="496" spans="1:26" ht="12.75" customHeight="1">
      <c r="A496" s="181"/>
      <c r="B496" s="181"/>
      <c r="C496" s="181"/>
      <c r="D496" s="181"/>
      <c r="E496" s="181"/>
      <c r="F496" s="181"/>
      <c r="G496" s="181"/>
      <c r="H496" s="181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</row>
    <row r="497" spans="1:26" ht="12.75" customHeight="1">
      <c r="A497" s="181"/>
      <c r="B497" s="181"/>
      <c r="C497" s="181"/>
      <c r="D497" s="181"/>
      <c r="E497" s="181"/>
      <c r="F497" s="181"/>
      <c r="G497" s="181"/>
      <c r="H497" s="181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</row>
    <row r="498" spans="1:26" ht="12.75" customHeight="1">
      <c r="A498" s="181"/>
      <c r="B498" s="181"/>
      <c r="C498" s="181"/>
      <c r="D498" s="181"/>
      <c r="E498" s="181"/>
      <c r="F498" s="181"/>
      <c r="G498" s="181"/>
      <c r="H498" s="181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</row>
    <row r="499" spans="1:26" ht="12.75" customHeight="1">
      <c r="A499" s="181"/>
      <c r="B499" s="181"/>
      <c r="C499" s="181"/>
      <c r="D499" s="181"/>
      <c r="E499" s="181"/>
      <c r="F499" s="181"/>
      <c r="G499" s="181"/>
      <c r="H499" s="181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</row>
    <row r="500" spans="1:26" ht="12.75" customHeight="1">
      <c r="A500" s="181"/>
      <c r="B500" s="181"/>
      <c r="C500" s="181"/>
      <c r="D500" s="181"/>
      <c r="E500" s="181"/>
      <c r="F500" s="181"/>
      <c r="G500" s="181"/>
      <c r="H500" s="181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</row>
    <row r="501" spans="1:26" ht="12.75" customHeight="1">
      <c r="A501" s="181"/>
      <c r="B501" s="181"/>
      <c r="C501" s="181"/>
      <c r="D501" s="181"/>
      <c r="E501" s="181"/>
      <c r="F501" s="181"/>
      <c r="G501" s="181"/>
      <c r="H501" s="181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</row>
    <row r="502" spans="1:26" ht="12.75" customHeight="1">
      <c r="A502" s="181"/>
      <c r="B502" s="181"/>
      <c r="C502" s="181"/>
      <c r="D502" s="181"/>
      <c r="E502" s="181"/>
      <c r="F502" s="181"/>
      <c r="G502" s="181"/>
      <c r="H502" s="181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</row>
    <row r="503" spans="1:26" ht="12.75" customHeight="1">
      <c r="A503" s="181"/>
      <c r="B503" s="181"/>
      <c r="C503" s="181"/>
      <c r="D503" s="181"/>
      <c r="E503" s="181"/>
      <c r="F503" s="181"/>
      <c r="G503" s="181"/>
      <c r="H503" s="181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</row>
    <row r="504" spans="1:26" ht="12.75" customHeight="1">
      <c r="A504" s="181"/>
      <c r="B504" s="181"/>
      <c r="C504" s="181"/>
      <c r="D504" s="181"/>
      <c r="E504" s="181"/>
      <c r="F504" s="181"/>
      <c r="G504" s="181"/>
      <c r="H504" s="181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</row>
    <row r="505" spans="1:26" ht="12.75" customHeight="1">
      <c r="A505" s="181"/>
      <c r="B505" s="181"/>
      <c r="C505" s="181"/>
      <c r="D505" s="181"/>
      <c r="E505" s="181"/>
      <c r="F505" s="181"/>
      <c r="G505" s="181"/>
      <c r="H505" s="181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</row>
    <row r="506" spans="1:26" ht="12.75" customHeight="1">
      <c r="A506" s="181"/>
      <c r="B506" s="181"/>
      <c r="C506" s="181"/>
      <c r="D506" s="181"/>
      <c r="E506" s="181"/>
      <c r="F506" s="181"/>
      <c r="G506" s="181"/>
      <c r="H506" s="181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</row>
    <row r="507" spans="1:26" ht="12.75" customHeight="1">
      <c r="A507" s="181"/>
      <c r="B507" s="181"/>
      <c r="C507" s="181"/>
      <c r="D507" s="181"/>
      <c r="E507" s="181"/>
      <c r="F507" s="181"/>
      <c r="G507" s="181"/>
      <c r="H507" s="181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</row>
    <row r="508" spans="1:26" ht="12.75" customHeight="1">
      <c r="A508" s="181"/>
      <c r="B508" s="181"/>
      <c r="C508" s="181"/>
      <c r="D508" s="181"/>
      <c r="E508" s="181"/>
      <c r="F508" s="181"/>
      <c r="G508" s="181"/>
      <c r="H508" s="181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</row>
    <row r="509" spans="1:26" ht="12.75" customHeight="1">
      <c r="A509" s="181"/>
      <c r="B509" s="181"/>
      <c r="C509" s="181"/>
      <c r="D509" s="181"/>
      <c r="E509" s="181"/>
      <c r="F509" s="181"/>
      <c r="G509" s="181"/>
      <c r="H509" s="181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</row>
    <row r="510" spans="1:26" ht="12.75" customHeight="1">
      <c r="A510" s="181"/>
      <c r="B510" s="181"/>
      <c r="C510" s="181"/>
      <c r="D510" s="181"/>
      <c r="E510" s="181"/>
      <c r="F510" s="181"/>
      <c r="G510" s="181"/>
      <c r="H510" s="181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</row>
    <row r="511" spans="1:26" ht="12.75" customHeight="1">
      <c r="A511" s="181"/>
      <c r="B511" s="181"/>
      <c r="C511" s="181"/>
      <c r="D511" s="181"/>
      <c r="E511" s="181"/>
      <c r="F511" s="181"/>
      <c r="G511" s="181"/>
      <c r="H511" s="181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</row>
    <row r="512" spans="1:26" ht="12.75" customHeight="1">
      <c r="A512" s="181"/>
      <c r="B512" s="181"/>
      <c r="C512" s="181"/>
      <c r="D512" s="181"/>
      <c r="E512" s="181"/>
      <c r="F512" s="181"/>
      <c r="G512" s="181"/>
      <c r="H512" s="181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</row>
    <row r="513" spans="1:26" ht="12.75" customHeight="1">
      <c r="A513" s="181"/>
      <c r="B513" s="181"/>
      <c r="C513" s="181"/>
      <c r="D513" s="181"/>
      <c r="E513" s="181"/>
      <c r="F513" s="181"/>
      <c r="G513" s="181"/>
      <c r="H513" s="181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</row>
    <row r="514" spans="1:26" ht="12.75" customHeight="1">
      <c r="A514" s="181"/>
      <c r="B514" s="181"/>
      <c r="C514" s="181"/>
      <c r="D514" s="181"/>
      <c r="E514" s="181"/>
      <c r="F514" s="181"/>
      <c r="G514" s="181"/>
      <c r="H514" s="181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</row>
    <row r="515" spans="1:26" ht="12.75" customHeight="1">
      <c r="A515" s="181"/>
      <c r="B515" s="181"/>
      <c r="C515" s="181"/>
      <c r="D515" s="181"/>
      <c r="E515" s="181"/>
      <c r="F515" s="181"/>
      <c r="G515" s="181"/>
      <c r="H515" s="181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</row>
    <row r="516" spans="1:26" ht="12.75" customHeight="1">
      <c r="A516" s="181"/>
      <c r="B516" s="181"/>
      <c r="C516" s="181"/>
      <c r="D516" s="181"/>
      <c r="E516" s="181"/>
      <c r="F516" s="181"/>
      <c r="G516" s="181"/>
      <c r="H516" s="181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</row>
    <row r="517" spans="1:26" ht="12.75" customHeight="1">
      <c r="A517" s="181"/>
      <c r="B517" s="181"/>
      <c r="C517" s="181"/>
      <c r="D517" s="181"/>
      <c r="E517" s="181"/>
      <c r="F517" s="181"/>
      <c r="G517" s="181"/>
      <c r="H517" s="181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</row>
    <row r="518" spans="1:26" ht="12.75" customHeight="1">
      <c r="A518" s="181"/>
      <c r="B518" s="181"/>
      <c r="C518" s="181"/>
      <c r="D518" s="181"/>
      <c r="E518" s="181"/>
      <c r="F518" s="181"/>
      <c r="G518" s="181"/>
      <c r="H518" s="181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</row>
    <row r="519" spans="1:26" ht="12.75" customHeight="1">
      <c r="A519" s="181"/>
      <c r="B519" s="181"/>
      <c r="C519" s="181"/>
      <c r="D519" s="181"/>
      <c r="E519" s="181"/>
      <c r="F519" s="181"/>
      <c r="G519" s="181"/>
      <c r="H519" s="181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</row>
    <row r="520" spans="1:26" ht="12.75" customHeight="1">
      <c r="A520" s="181"/>
      <c r="B520" s="181"/>
      <c r="C520" s="181"/>
      <c r="D520" s="181"/>
      <c r="E520" s="181"/>
      <c r="F520" s="181"/>
      <c r="G520" s="181"/>
      <c r="H520" s="181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</row>
    <row r="521" spans="1:26" ht="12.75" customHeight="1">
      <c r="A521" s="181"/>
      <c r="B521" s="181"/>
      <c r="C521" s="181"/>
      <c r="D521" s="181"/>
      <c r="E521" s="181"/>
      <c r="F521" s="181"/>
      <c r="G521" s="181"/>
      <c r="H521" s="181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</row>
    <row r="522" spans="1:26" ht="12.75" customHeight="1">
      <c r="A522" s="181"/>
      <c r="B522" s="181"/>
      <c r="C522" s="181"/>
      <c r="D522" s="181"/>
      <c r="E522" s="181"/>
      <c r="F522" s="181"/>
      <c r="G522" s="181"/>
      <c r="H522" s="181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</row>
    <row r="523" spans="1:26" ht="12.75" customHeight="1">
      <c r="A523" s="181"/>
      <c r="B523" s="181"/>
      <c r="C523" s="181"/>
      <c r="D523" s="181"/>
      <c r="E523" s="181"/>
      <c r="F523" s="181"/>
      <c r="G523" s="181"/>
      <c r="H523" s="181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</row>
    <row r="524" spans="1:26" ht="12.75" customHeight="1">
      <c r="A524" s="181"/>
      <c r="B524" s="181"/>
      <c r="C524" s="181"/>
      <c r="D524" s="181"/>
      <c r="E524" s="181"/>
      <c r="F524" s="181"/>
      <c r="G524" s="181"/>
      <c r="H524" s="181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</row>
    <row r="525" spans="1:26" ht="12.75" customHeight="1">
      <c r="A525" s="181"/>
      <c r="B525" s="181"/>
      <c r="C525" s="181"/>
      <c r="D525" s="181"/>
      <c r="E525" s="181"/>
      <c r="F525" s="181"/>
      <c r="G525" s="181"/>
      <c r="H525" s="181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</row>
    <row r="526" spans="1:26" ht="12.75" customHeight="1">
      <c r="A526" s="181"/>
      <c r="B526" s="181"/>
      <c r="C526" s="181"/>
      <c r="D526" s="181"/>
      <c r="E526" s="181"/>
      <c r="F526" s="181"/>
      <c r="G526" s="181"/>
      <c r="H526" s="181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</row>
    <row r="527" spans="1:26" ht="12.75" customHeight="1">
      <c r="A527" s="181"/>
      <c r="B527" s="181"/>
      <c r="C527" s="181"/>
      <c r="D527" s="181"/>
      <c r="E527" s="181"/>
      <c r="F527" s="181"/>
      <c r="G527" s="181"/>
      <c r="H527" s="181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</row>
    <row r="528" spans="1:26" ht="12.75" customHeight="1">
      <c r="A528" s="181"/>
      <c r="B528" s="181"/>
      <c r="C528" s="181"/>
      <c r="D528" s="181"/>
      <c r="E528" s="181"/>
      <c r="F528" s="181"/>
      <c r="G528" s="181"/>
      <c r="H528" s="181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</row>
    <row r="529" spans="1:26" ht="12.75" customHeight="1">
      <c r="A529" s="181"/>
      <c r="B529" s="181"/>
      <c r="C529" s="181"/>
      <c r="D529" s="181"/>
      <c r="E529" s="181"/>
      <c r="F529" s="181"/>
      <c r="G529" s="181"/>
      <c r="H529" s="181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</row>
    <row r="530" spans="1:26" ht="12.75" customHeight="1">
      <c r="A530" s="181"/>
      <c r="B530" s="181"/>
      <c r="C530" s="181"/>
      <c r="D530" s="181"/>
      <c r="E530" s="181"/>
      <c r="F530" s="181"/>
      <c r="G530" s="181"/>
      <c r="H530" s="181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</row>
    <row r="531" spans="1:26" ht="12.75" customHeight="1">
      <c r="A531" s="181"/>
      <c r="B531" s="181"/>
      <c r="C531" s="181"/>
      <c r="D531" s="181"/>
      <c r="E531" s="181"/>
      <c r="F531" s="181"/>
      <c r="G531" s="181"/>
      <c r="H531" s="181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</row>
    <row r="532" spans="1:26" ht="12.75" customHeight="1">
      <c r="A532" s="181"/>
      <c r="B532" s="181"/>
      <c r="C532" s="181"/>
      <c r="D532" s="181"/>
      <c r="E532" s="181"/>
      <c r="F532" s="181"/>
      <c r="G532" s="181"/>
      <c r="H532" s="181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</row>
    <row r="533" spans="1:26" ht="12.75" customHeight="1">
      <c r="A533" s="181"/>
      <c r="B533" s="181"/>
      <c r="C533" s="181"/>
      <c r="D533" s="181"/>
      <c r="E533" s="181"/>
      <c r="F533" s="181"/>
      <c r="G533" s="181"/>
      <c r="H533" s="181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</row>
    <row r="534" spans="1:26" ht="12.75" customHeight="1">
      <c r="A534" s="181"/>
      <c r="B534" s="181"/>
      <c r="C534" s="181"/>
      <c r="D534" s="181"/>
      <c r="E534" s="181"/>
      <c r="F534" s="181"/>
      <c r="G534" s="181"/>
      <c r="H534" s="181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</row>
    <row r="535" spans="1:26" ht="12.75" customHeight="1">
      <c r="A535" s="181"/>
      <c r="B535" s="181"/>
      <c r="C535" s="181"/>
      <c r="D535" s="181"/>
      <c r="E535" s="181"/>
      <c r="F535" s="181"/>
      <c r="G535" s="181"/>
      <c r="H535" s="181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</row>
    <row r="536" spans="1:26" ht="12.75" customHeight="1">
      <c r="A536" s="181"/>
      <c r="B536" s="181"/>
      <c r="C536" s="181"/>
      <c r="D536" s="181"/>
      <c r="E536" s="181"/>
      <c r="F536" s="181"/>
      <c r="G536" s="181"/>
      <c r="H536" s="181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</row>
    <row r="537" spans="1:26" ht="12.75" customHeight="1">
      <c r="A537" s="181"/>
      <c r="B537" s="181"/>
      <c r="C537" s="181"/>
      <c r="D537" s="181"/>
      <c r="E537" s="181"/>
      <c r="F537" s="181"/>
      <c r="G537" s="181"/>
      <c r="H537" s="181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</row>
    <row r="538" spans="1:26" ht="12.75" customHeight="1">
      <c r="A538" s="181"/>
      <c r="B538" s="181"/>
      <c r="C538" s="181"/>
      <c r="D538" s="181"/>
      <c r="E538" s="181"/>
      <c r="F538" s="181"/>
      <c r="G538" s="181"/>
      <c r="H538" s="181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</row>
    <row r="539" spans="1:26" ht="12.75" customHeight="1">
      <c r="A539" s="181"/>
      <c r="B539" s="181"/>
      <c r="C539" s="181"/>
      <c r="D539" s="181"/>
      <c r="E539" s="181"/>
      <c r="F539" s="181"/>
      <c r="G539" s="181"/>
      <c r="H539" s="181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</row>
    <row r="540" spans="1:26" ht="12.75" customHeight="1">
      <c r="A540" s="181"/>
      <c r="B540" s="181"/>
      <c r="C540" s="181"/>
      <c r="D540" s="181"/>
      <c r="E540" s="181"/>
      <c r="F540" s="181"/>
      <c r="G540" s="181"/>
      <c r="H540" s="181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</row>
    <row r="541" spans="1:26" ht="12.75" customHeight="1">
      <c r="A541" s="181"/>
      <c r="B541" s="181"/>
      <c r="C541" s="181"/>
      <c r="D541" s="181"/>
      <c r="E541" s="181"/>
      <c r="F541" s="181"/>
      <c r="G541" s="181"/>
      <c r="H541" s="181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</row>
    <row r="542" spans="1:26" ht="12.75" customHeight="1">
      <c r="A542" s="181"/>
      <c r="B542" s="181"/>
      <c r="C542" s="181"/>
      <c r="D542" s="181"/>
      <c r="E542" s="181"/>
      <c r="F542" s="181"/>
      <c r="G542" s="181"/>
      <c r="H542" s="181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</row>
    <row r="543" spans="1:26" ht="12.75" customHeight="1">
      <c r="A543" s="181"/>
      <c r="B543" s="181"/>
      <c r="C543" s="181"/>
      <c r="D543" s="181"/>
      <c r="E543" s="181"/>
      <c r="F543" s="181"/>
      <c r="G543" s="181"/>
      <c r="H543" s="181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</row>
    <row r="544" spans="1:26" ht="12.75" customHeight="1">
      <c r="A544" s="181"/>
      <c r="B544" s="181"/>
      <c r="C544" s="181"/>
      <c r="D544" s="181"/>
      <c r="E544" s="181"/>
      <c r="F544" s="181"/>
      <c r="G544" s="181"/>
      <c r="H544" s="181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</row>
    <row r="545" spans="1:26" ht="12.75" customHeight="1">
      <c r="A545" s="181"/>
      <c r="B545" s="181"/>
      <c r="C545" s="181"/>
      <c r="D545" s="181"/>
      <c r="E545" s="181"/>
      <c r="F545" s="181"/>
      <c r="G545" s="181"/>
      <c r="H545" s="181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</row>
    <row r="546" spans="1:26" ht="12.75" customHeight="1">
      <c r="A546" s="181"/>
      <c r="B546" s="181"/>
      <c r="C546" s="181"/>
      <c r="D546" s="181"/>
      <c r="E546" s="181"/>
      <c r="F546" s="181"/>
      <c r="G546" s="181"/>
      <c r="H546" s="181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</row>
    <row r="547" spans="1:26" ht="12.75" customHeight="1">
      <c r="A547" s="181"/>
      <c r="B547" s="181"/>
      <c r="C547" s="181"/>
      <c r="D547" s="181"/>
      <c r="E547" s="181"/>
      <c r="F547" s="181"/>
      <c r="G547" s="181"/>
      <c r="H547" s="181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</row>
    <row r="548" spans="1:26" ht="12.75" customHeight="1">
      <c r="A548" s="181"/>
      <c r="B548" s="181"/>
      <c r="C548" s="181"/>
      <c r="D548" s="181"/>
      <c r="E548" s="181"/>
      <c r="F548" s="181"/>
      <c r="G548" s="181"/>
      <c r="H548" s="181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</row>
    <row r="549" spans="1:26" ht="12.75" customHeight="1">
      <c r="A549" s="181"/>
      <c r="B549" s="181"/>
      <c r="C549" s="181"/>
      <c r="D549" s="181"/>
      <c r="E549" s="181"/>
      <c r="F549" s="181"/>
      <c r="G549" s="181"/>
      <c r="H549" s="181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</row>
    <row r="550" spans="1:26" ht="12.75" customHeight="1">
      <c r="A550" s="181"/>
      <c r="B550" s="181"/>
      <c r="C550" s="181"/>
      <c r="D550" s="181"/>
      <c r="E550" s="181"/>
      <c r="F550" s="181"/>
      <c r="G550" s="181"/>
      <c r="H550" s="181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</row>
    <row r="551" spans="1:26" ht="12.75" customHeight="1">
      <c r="A551" s="181"/>
      <c r="B551" s="181"/>
      <c r="C551" s="181"/>
      <c r="D551" s="181"/>
      <c r="E551" s="181"/>
      <c r="F551" s="181"/>
      <c r="G551" s="181"/>
      <c r="H551" s="181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</row>
    <row r="552" spans="1:26" ht="12.75" customHeight="1">
      <c r="A552" s="181"/>
      <c r="B552" s="181"/>
      <c r="C552" s="181"/>
      <c r="D552" s="181"/>
      <c r="E552" s="181"/>
      <c r="F552" s="181"/>
      <c r="G552" s="181"/>
      <c r="H552" s="181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</row>
    <row r="553" spans="1:26" ht="12.75" customHeight="1">
      <c r="A553" s="181"/>
      <c r="B553" s="181"/>
      <c r="C553" s="181"/>
      <c r="D553" s="181"/>
      <c r="E553" s="181"/>
      <c r="F553" s="181"/>
      <c r="G553" s="181"/>
      <c r="H553" s="181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</row>
    <row r="554" spans="1:26" ht="12.75" customHeight="1">
      <c r="A554" s="181"/>
      <c r="B554" s="181"/>
      <c r="C554" s="181"/>
      <c r="D554" s="181"/>
      <c r="E554" s="181"/>
      <c r="F554" s="181"/>
      <c r="G554" s="181"/>
      <c r="H554" s="181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</row>
    <row r="555" spans="1:26" ht="12.75" customHeight="1">
      <c r="A555" s="181"/>
      <c r="B555" s="181"/>
      <c r="C555" s="181"/>
      <c r="D555" s="181"/>
      <c r="E555" s="181"/>
      <c r="F555" s="181"/>
      <c r="G555" s="181"/>
      <c r="H555" s="181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</row>
    <row r="556" spans="1:26" ht="12.75" customHeight="1">
      <c r="A556" s="181"/>
      <c r="B556" s="181"/>
      <c r="C556" s="181"/>
      <c r="D556" s="181"/>
      <c r="E556" s="181"/>
      <c r="F556" s="181"/>
      <c r="G556" s="181"/>
      <c r="H556" s="181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</row>
    <row r="557" spans="1:26" ht="12.75" customHeight="1">
      <c r="A557" s="181"/>
      <c r="B557" s="181"/>
      <c r="C557" s="181"/>
      <c r="D557" s="181"/>
      <c r="E557" s="181"/>
      <c r="F557" s="181"/>
      <c r="G557" s="181"/>
      <c r="H557" s="181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</row>
    <row r="558" spans="1:26" ht="12.75" customHeight="1">
      <c r="A558" s="181"/>
      <c r="B558" s="181"/>
      <c r="C558" s="181"/>
      <c r="D558" s="181"/>
      <c r="E558" s="181"/>
      <c r="F558" s="181"/>
      <c r="G558" s="181"/>
      <c r="H558" s="181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</row>
    <row r="559" spans="1:26" ht="12.75" customHeight="1">
      <c r="A559" s="181"/>
      <c r="B559" s="181"/>
      <c r="C559" s="181"/>
      <c r="D559" s="181"/>
      <c r="E559" s="181"/>
      <c r="F559" s="181"/>
      <c r="G559" s="181"/>
      <c r="H559" s="181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</row>
    <row r="560" spans="1:26" ht="12.75" customHeight="1">
      <c r="A560" s="181"/>
      <c r="B560" s="181"/>
      <c r="C560" s="181"/>
      <c r="D560" s="181"/>
      <c r="E560" s="181"/>
      <c r="F560" s="181"/>
      <c r="G560" s="181"/>
      <c r="H560" s="181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</row>
    <row r="561" spans="1:26" ht="12.75" customHeight="1">
      <c r="A561" s="181"/>
      <c r="B561" s="181"/>
      <c r="C561" s="181"/>
      <c r="D561" s="181"/>
      <c r="E561" s="181"/>
      <c r="F561" s="181"/>
      <c r="G561" s="181"/>
      <c r="H561" s="181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</row>
    <row r="562" spans="1:26" ht="12.75" customHeight="1">
      <c r="A562" s="181"/>
      <c r="B562" s="181"/>
      <c r="C562" s="181"/>
      <c r="D562" s="181"/>
      <c r="E562" s="181"/>
      <c r="F562" s="181"/>
      <c r="G562" s="181"/>
      <c r="H562" s="181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</row>
    <row r="563" spans="1:26" ht="12.75" customHeight="1">
      <c r="A563" s="181"/>
      <c r="B563" s="181"/>
      <c r="C563" s="181"/>
      <c r="D563" s="181"/>
      <c r="E563" s="181"/>
      <c r="F563" s="181"/>
      <c r="G563" s="181"/>
      <c r="H563" s="181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</row>
    <row r="564" spans="1:26" ht="12.75" customHeight="1">
      <c r="A564" s="181"/>
      <c r="B564" s="181"/>
      <c r="C564" s="181"/>
      <c r="D564" s="181"/>
      <c r="E564" s="181"/>
      <c r="F564" s="181"/>
      <c r="G564" s="181"/>
      <c r="H564" s="181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</row>
    <row r="565" spans="1:26" ht="12.75" customHeight="1">
      <c r="A565" s="181"/>
      <c r="B565" s="181"/>
      <c r="C565" s="181"/>
      <c r="D565" s="181"/>
      <c r="E565" s="181"/>
      <c r="F565" s="181"/>
      <c r="G565" s="181"/>
      <c r="H565" s="181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</row>
    <row r="566" spans="1:26" ht="12.75" customHeight="1">
      <c r="A566" s="181"/>
      <c r="B566" s="181"/>
      <c r="C566" s="181"/>
      <c r="D566" s="181"/>
      <c r="E566" s="181"/>
      <c r="F566" s="181"/>
      <c r="G566" s="181"/>
      <c r="H566" s="181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</row>
    <row r="567" spans="1:26" ht="12.75" customHeight="1">
      <c r="A567" s="181"/>
      <c r="B567" s="181"/>
      <c r="C567" s="181"/>
      <c r="D567" s="181"/>
      <c r="E567" s="181"/>
      <c r="F567" s="181"/>
      <c r="G567" s="181"/>
      <c r="H567" s="181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</row>
    <row r="568" spans="1:26" ht="12.75" customHeight="1">
      <c r="A568" s="181"/>
      <c r="B568" s="181"/>
      <c r="C568" s="181"/>
      <c r="D568" s="181"/>
      <c r="E568" s="181"/>
      <c r="F568" s="181"/>
      <c r="G568" s="181"/>
      <c r="H568" s="181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</row>
    <row r="569" spans="1:26" ht="12.75" customHeight="1">
      <c r="A569" s="181"/>
      <c r="B569" s="181"/>
      <c r="C569" s="181"/>
      <c r="D569" s="181"/>
      <c r="E569" s="181"/>
      <c r="F569" s="181"/>
      <c r="G569" s="181"/>
      <c r="H569" s="181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</row>
    <row r="570" spans="1:26" ht="12.75" customHeight="1">
      <c r="A570" s="181"/>
      <c r="B570" s="181"/>
      <c r="C570" s="181"/>
      <c r="D570" s="181"/>
      <c r="E570" s="181"/>
      <c r="F570" s="181"/>
      <c r="G570" s="181"/>
      <c r="H570" s="181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</row>
    <row r="571" spans="1:26" ht="12.75" customHeight="1">
      <c r="A571" s="181"/>
      <c r="B571" s="181"/>
      <c r="C571" s="181"/>
      <c r="D571" s="181"/>
      <c r="E571" s="181"/>
      <c r="F571" s="181"/>
      <c r="G571" s="181"/>
      <c r="H571" s="181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</row>
    <row r="572" spans="1:26" ht="12.75" customHeight="1">
      <c r="A572" s="181"/>
      <c r="B572" s="181"/>
      <c r="C572" s="181"/>
      <c r="D572" s="181"/>
      <c r="E572" s="181"/>
      <c r="F572" s="181"/>
      <c r="G572" s="181"/>
      <c r="H572" s="181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</row>
    <row r="573" spans="1:26" ht="12.75" customHeight="1">
      <c r="A573" s="181"/>
      <c r="B573" s="181"/>
      <c r="C573" s="181"/>
      <c r="D573" s="181"/>
      <c r="E573" s="181"/>
      <c r="F573" s="181"/>
      <c r="G573" s="181"/>
      <c r="H573" s="181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</row>
    <row r="574" spans="1:26" ht="12.75" customHeight="1">
      <c r="A574" s="181"/>
      <c r="B574" s="181"/>
      <c r="C574" s="181"/>
      <c r="D574" s="181"/>
      <c r="E574" s="181"/>
      <c r="F574" s="181"/>
      <c r="G574" s="181"/>
      <c r="H574" s="181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</row>
    <row r="575" spans="1:26" ht="12.75" customHeight="1">
      <c r="A575" s="181"/>
      <c r="B575" s="181"/>
      <c r="C575" s="181"/>
      <c r="D575" s="181"/>
      <c r="E575" s="181"/>
      <c r="F575" s="181"/>
      <c r="G575" s="181"/>
      <c r="H575" s="181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</row>
    <row r="576" spans="1:26" ht="12.75" customHeight="1">
      <c r="A576" s="181"/>
      <c r="B576" s="181"/>
      <c r="C576" s="181"/>
      <c r="D576" s="181"/>
      <c r="E576" s="181"/>
      <c r="F576" s="181"/>
      <c r="G576" s="181"/>
      <c r="H576" s="181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</row>
    <row r="577" spans="1:26" ht="12.75" customHeight="1">
      <c r="A577" s="181"/>
      <c r="B577" s="181"/>
      <c r="C577" s="181"/>
      <c r="D577" s="181"/>
      <c r="E577" s="181"/>
      <c r="F577" s="181"/>
      <c r="G577" s="181"/>
      <c r="H577" s="181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</row>
    <row r="578" spans="1:26" ht="12.75" customHeight="1">
      <c r="A578" s="181"/>
      <c r="B578" s="181"/>
      <c r="C578" s="181"/>
      <c r="D578" s="181"/>
      <c r="E578" s="181"/>
      <c r="F578" s="181"/>
      <c r="G578" s="181"/>
      <c r="H578" s="181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</row>
    <row r="579" spans="1:26" ht="12.75" customHeight="1">
      <c r="A579" s="181"/>
      <c r="B579" s="181"/>
      <c r="C579" s="181"/>
      <c r="D579" s="181"/>
      <c r="E579" s="181"/>
      <c r="F579" s="181"/>
      <c r="G579" s="181"/>
      <c r="H579" s="181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</row>
    <row r="580" spans="1:26" ht="12.75" customHeight="1">
      <c r="A580" s="181"/>
      <c r="B580" s="181"/>
      <c r="C580" s="181"/>
      <c r="D580" s="181"/>
      <c r="E580" s="181"/>
      <c r="F580" s="181"/>
      <c r="G580" s="181"/>
      <c r="H580" s="181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</row>
    <row r="581" spans="1:26" ht="12.75" customHeight="1">
      <c r="A581" s="181"/>
      <c r="B581" s="181"/>
      <c r="C581" s="181"/>
      <c r="D581" s="181"/>
      <c r="E581" s="181"/>
      <c r="F581" s="181"/>
      <c r="G581" s="181"/>
      <c r="H581" s="181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</row>
    <row r="582" spans="1:26" ht="12.75" customHeight="1">
      <c r="A582" s="181"/>
      <c r="B582" s="181"/>
      <c r="C582" s="181"/>
      <c r="D582" s="181"/>
      <c r="E582" s="181"/>
      <c r="F582" s="181"/>
      <c r="G582" s="181"/>
      <c r="H582" s="181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</row>
    <row r="583" spans="1:26" ht="12.75" customHeight="1">
      <c r="A583" s="181"/>
      <c r="B583" s="181"/>
      <c r="C583" s="181"/>
      <c r="D583" s="181"/>
      <c r="E583" s="181"/>
      <c r="F583" s="181"/>
      <c r="G583" s="181"/>
      <c r="H583" s="181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</row>
    <row r="584" spans="1:26" ht="12.75" customHeight="1">
      <c r="A584" s="181"/>
      <c r="B584" s="181"/>
      <c r="C584" s="181"/>
      <c r="D584" s="181"/>
      <c r="E584" s="181"/>
      <c r="F584" s="181"/>
      <c r="G584" s="181"/>
      <c r="H584" s="181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</row>
    <row r="585" spans="1:26" ht="12.75" customHeight="1">
      <c r="A585" s="181"/>
      <c r="B585" s="181"/>
      <c r="C585" s="181"/>
      <c r="D585" s="181"/>
      <c r="E585" s="181"/>
      <c r="F585" s="181"/>
      <c r="G585" s="181"/>
      <c r="H585" s="181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</row>
    <row r="586" spans="1:26" ht="12.75" customHeight="1">
      <c r="A586" s="181"/>
      <c r="B586" s="181"/>
      <c r="C586" s="181"/>
      <c r="D586" s="181"/>
      <c r="E586" s="181"/>
      <c r="F586" s="181"/>
      <c r="G586" s="181"/>
      <c r="H586" s="181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</row>
    <row r="587" spans="1:26" ht="12.75" customHeight="1">
      <c r="A587" s="181"/>
      <c r="B587" s="181"/>
      <c r="C587" s="181"/>
      <c r="D587" s="181"/>
      <c r="E587" s="181"/>
      <c r="F587" s="181"/>
      <c r="G587" s="181"/>
      <c r="H587" s="181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</row>
    <row r="588" spans="1:26" ht="12.75" customHeight="1">
      <c r="A588" s="181"/>
      <c r="B588" s="181"/>
      <c r="C588" s="181"/>
      <c r="D588" s="181"/>
      <c r="E588" s="181"/>
      <c r="F588" s="181"/>
      <c r="G588" s="181"/>
      <c r="H588" s="181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</row>
    <row r="589" spans="1:26" ht="12.75" customHeight="1">
      <c r="A589" s="181"/>
      <c r="B589" s="181"/>
      <c r="C589" s="181"/>
      <c r="D589" s="181"/>
      <c r="E589" s="181"/>
      <c r="F589" s="181"/>
      <c r="G589" s="181"/>
      <c r="H589" s="181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</row>
    <row r="590" spans="1:26" ht="12.75" customHeight="1">
      <c r="A590" s="181"/>
      <c r="B590" s="181"/>
      <c r="C590" s="181"/>
      <c r="D590" s="181"/>
      <c r="E590" s="181"/>
      <c r="F590" s="181"/>
      <c r="G590" s="181"/>
      <c r="H590" s="181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</row>
    <row r="591" spans="1:26" ht="12.75" customHeight="1">
      <c r="A591" s="181"/>
      <c r="B591" s="181"/>
      <c r="C591" s="181"/>
      <c r="D591" s="181"/>
      <c r="E591" s="181"/>
      <c r="F591" s="181"/>
      <c r="G591" s="181"/>
      <c r="H591" s="181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</row>
    <row r="592" spans="1:26" ht="12.75" customHeight="1">
      <c r="A592" s="181"/>
      <c r="B592" s="181"/>
      <c r="C592" s="181"/>
      <c r="D592" s="181"/>
      <c r="E592" s="181"/>
      <c r="F592" s="181"/>
      <c r="G592" s="181"/>
      <c r="H592" s="181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</row>
    <row r="593" spans="1:26" ht="12.75" customHeight="1">
      <c r="A593" s="181"/>
      <c r="B593" s="181"/>
      <c r="C593" s="181"/>
      <c r="D593" s="181"/>
      <c r="E593" s="181"/>
      <c r="F593" s="181"/>
      <c r="G593" s="181"/>
      <c r="H593" s="181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</row>
    <row r="594" spans="1:26" ht="12.75" customHeight="1">
      <c r="A594" s="181"/>
      <c r="B594" s="181"/>
      <c r="C594" s="181"/>
      <c r="D594" s="181"/>
      <c r="E594" s="181"/>
      <c r="F594" s="181"/>
      <c r="G594" s="181"/>
      <c r="H594" s="181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</row>
    <row r="595" spans="1:26" ht="12.75" customHeight="1">
      <c r="A595" s="181"/>
      <c r="B595" s="181"/>
      <c r="C595" s="181"/>
      <c r="D595" s="181"/>
      <c r="E595" s="181"/>
      <c r="F595" s="181"/>
      <c r="G595" s="181"/>
      <c r="H595" s="181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</row>
    <row r="596" spans="1:26" ht="12.75" customHeight="1">
      <c r="A596" s="181"/>
      <c r="B596" s="181"/>
      <c r="C596" s="181"/>
      <c r="D596" s="181"/>
      <c r="E596" s="181"/>
      <c r="F596" s="181"/>
      <c r="G596" s="181"/>
      <c r="H596" s="181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</row>
    <row r="597" spans="1:26" ht="12.75" customHeight="1">
      <c r="A597" s="181"/>
      <c r="B597" s="181"/>
      <c r="C597" s="181"/>
      <c r="D597" s="181"/>
      <c r="E597" s="181"/>
      <c r="F597" s="181"/>
      <c r="G597" s="181"/>
      <c r="H597" s="181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</row>
    <row r="598" spans="1:26" ht="12.75" customHeight="1">
      <c r="A598" s="181"/>
      <c r="B598" s="181"/>
      <c r="C598" s="181"/>
      <c r="D598" s="181"/>
      <c r="E598" s="181"/>
      <c r="F598" s="181"/>
      <c r="G598" s="181"/>
      <c r="H598" s="181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</row>
    <row r="599" spans="1:26" ht="12.75" customHeight="1">
      <c r="A599" s="181"/>
      <c r="B599" s="181"/>
      <c r="C599" s="181"/>
      <c r="D599" s="181"/>
      <c r="E599" s="181"/>
      <c r="F599" s="181"/>
      <c r="G599" s="181"/>
      <c r="H599" s="181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</row>
    <row r="600" spans="1:26" ht="12.75" customHeight="1">
      <c r="A600" s="181"/>
      <c r="B600" s="181"/>
      <c r="C600" s="181"/>
      <c r="D600" s="181"/>
      <c r="E600" s="181"/>
      <c r="F600" s="181"/>
      <c r="G600" s="181"/>
      <c r="H600" s="181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</row>
    <row r="601" spans="1:26" ht="12.75" customHeight="1">
      <c r="A601" s="181"/>
      <c r="B601" s="181"/>
      <c r="C601" s="181"/>
      <c r="D601" s="181"/>
      <c r="E601" s="181"/>
      <c r="F601" s="181"/>
      <c r="G601" s="181"/>
      <c r="H601" s="181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</row>
    <row r="602" spans="1:26" ht="12.75" customHeight="1">
      <c r="A602" s="181"/>
      <c r="B602" s="181"/>
      <c r="C602" s="181"/>
      <c r="D602" s="181"/>
      <c r="E602" s="181"/>
      <c r="F602" s="181"/>
      <c r="G602" s="181"/>
      <c r="H602" s="181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</row>
    <row r="603" spans="1:26" ht="12.75" customHeight="1">
      <c r="A603" s="181"/>
      <c r="B603" s="181"/>
      <c r="C603" s="181"/>
      <c r="D603" s="181"/>
      <c r="E603" s="181"/>
      <c r="F603" s="181"/>
      <c r="G603" s="181"/>
      <c r="H603" s="181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</row>
    <row r="604" spans="1:26" ht="12.75" customHeight="1">
      <c r="A604" s="181"/>
      <c r="B604" s="181"/>
      <c r="C604" s="181"/>
      <c r="D604" s="181"/>
      <c r="E604" s="181"/>
      <c r="F604" s="181"/>
      <c r="G604" s="181"/>
      <c r="H604" s="181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</row>
    <row r="605" spans="1:26" ht="12.75" customHeight="1">
      <c r="A605" s="181"/>
      <c r="B605" s="181"/>
      <c r="C605" s="181"/>
      <c r="D605" s="181"/>
      <c r="E605" s="181"/>
      <c r="F605" s="181"/>
      <c r="G605" s="181"/>
      <c r="H605" s="181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</row>
    <row r="606" spans="1:26" ht="12.75" customHeight="1">
      <c r="A606" s="181"/>
      <c r="B606" s="181"/>
      <c r="C606" s="181"/>
      <c r="D606" s="181"/>
      <c r="E606" s="181"/>
      <c r="F606" s="181"/>
      <c r="G606" s="181"/>
      <c r="H606" s="181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</row>
    <row r="607" spans="1:26" ht="12.75" customHeight="1">
      <c r="A607" s="181"/>
      <c r="B607" s="181"/>
      <c r="C607" s="181"/>
      <c r="D607" s="181"/>
      <c r="E607" s="181"/>
      <c r="F607" s="181"/>
      <c r="G607" s="181"/>
      <c r="H607" s="181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</row>
    <row r="608" spans="1:26" ht="12.75" customHeight="1">
      <c r="A608" s="181"/>
      <c r="B608" s="181"/>
      <c r="C608" s="181"/>
      <c r="D608" s="181"/>
      <c r="E608" s="181"/>
      <c r="F608" s="181"/>
      <c r="G608" s="181"/>
      <c r="H608" s="181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</row>
    <row r="609" spans="1:26" ht="12.75" customHeight="1">
      <c r="A609" s="181"/>
      <c r="B609" s="181"/>
      <c r="C609" s="181"/>
      <c r="D609" s="181"/>
      <c r="E609" s="181"/>
      <c r="F609" s="181"/>
      <c r="G609" s="181"/>
      <c r="H609" s="181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</row>
    <row r="610" spans="1:26" ht="12.75" customHeight="1">
      <c r="A610" s="181"/>
      <c r="B610" s="181"/>
      <c r="C610" s="181"/>
      <c r="D610" s="181"/>
      <c r="E610" s="181"/>
      <c r="F610" s="181"/>
      <c r="G610" s="181"/>
      <c r="H610" s="181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</row>
    <row r="611" spans="1:26" ht="12.75" customHeight="1">
      <c r="A611" s="181"/>
      <c r="B611" s="181"/>
      <c r="C611" s="181"/>
      <c r="D611" s="181"/>
      <c r="E611" s="181"/>
      <c r="F611" s="181"/>
      <c r="G611" s="181"/>
      <c r="H611" s="181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</row>
    <row r="612" spans="1:26" ht="12.75" customHeight="1">
      <c r="A612" s="181"/>
      <c r="B612" s="181"/>
      <c r="C612" s="181"/>
      <c r="D612" s="181"/>
      <c r="E612" s="181"/>
      <c r="F612" s="181"/>
      <c r="G612" s="181"/>
      <c r="H612" s="181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</row>
    <row r="613" spans="1:26" ht="12.75" customHeight="1">
      <c r="A613" s="181"/>
      <c r="B613" s="181"/>
      <c r="C613" s="181"/>
      <c r="D613" s="181"/>
      <c r="E613" s="181"/>
      <c r="F613" s="181"/>
      <c r="G613" s="181"/>
      <c r="H613" s="181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</row>
    <row r="614" spans="1:26" ht="12.75" customHeight="1">
      <c r="A614" s="181"/>
      <c r="B614" s="181"/>
      <c r="C614" s="181"/>
      <c r="D614" s="181"/>
      <c r="E614" s="181"/>
      <c r="F614" s="181"/>
      <c r="G614" s="181"/>
      <c r="H614" s="181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</row>
    <row r="615" spans="1:26" ht="12.75" customHeight="1">
      <c r="A615" s="181"/>
      <c r="B615" s="181"/>
      <c r="C615" s="181"/>
      <c r="D615" s="181"/>
      <c r="E615" s="181"/>
      <c r="F615" s="181"/>
      <c r="G615" s="181"/>
      <c r="H615" s="181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</row>
    <row r="616" spans="1:26" ht="12.75" customHeight="1">
      <c r="A616" s="181"/>
      <c r="B616" s="181"/>
      <c r="C616" s="181"/>
      <c r="D616" s="181"/>
      <c r="E616" s="181"/>
      <c r="F616" s="181"/>
      <c r="G616" s="181"/>
      <c r="H616" s="181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</row>
    <row r="617" spans="1:26" ht="12.75" customHeight="1">
      <c r="A617" s="181"/>
      <c r="B617" s="181"/>
      <c r="C617" s="181"/>
      <c r="D617" s="181"/>
      <c r="E617" s="181"/>
      <c r="F617" s="181"/>
      <c r="G617" s="181"/>
      <c r="H617" s="181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</row>
    <row r="618" spans="1:26" ht="12.75" customHeight="1">
      <c r="A618" s="181"/>
      <c r="B618" s="181"/>
      <c r="C618" s="181"/>
      <c r="D618" s="181"/>
      <c r="E618" s="181"/>
      <c r="F618" s="181"/>
      <c r="G618" s="181"/>
      <c r="H618" s="181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</row>
    <row r="619" spans="1:26" ht="12.75" customHeight="1">
      <c r="A619" s="181"/>
      <c r="B619" s="181"/>
      <c r="C619" s="181"/>
      <c r="D619" s="181"/>
      <c r="E619" s="181"/>
      <c r="F619" s="181"/>
      <c r="G619" s="181"/>
      <c r="H619" s="181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</row>
    <row r="620" spans="1:26" ht="12.75" customHeight="1">
      <c r="A620" s="181"/>
      <c r="B620" s="181"/>
      <c r="C620" s="181"/>
      <c r="D620" s="181"/>
      <c r="E620" s="181"/>
      <c r="F620" s="181"/>
      <c r="G620" s="181"/>
      <c r="H620" s="181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</row>
    <row r="621" spans="1:26" ht="12.75" customHeight="1">
      <c r="A621" s="181"/>
      <c r="B621" s="181"/>
      <c r="C621" s="181"/>
      <c r="D621" s="181"/>
      <c r="E621" s="181"/>
      <c r="F621" s="181"/>
      <c r="G621" s="181"/>
      <c r="H621" s="181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</row>
    <row r="622" spans="1:26" ht="12.75" customHeight="1">
      <c r="A622" s="181"/>
      <c r="B622" s="181"/>
      <c r="C622" s="181"/>
      <c r="D622" s="181"/>
      <c r="E622" s="181"/>
      <c r="F622" s="181"/>
      <c r="G622" s="181"/>
      <c r="H622" s="181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</row>
    <row r="623" spans="1:26" ht="12.75" customHeight="1">
      <c r="A623" s="181"/>
      <c r="B623" s="181"/>
      <c r="C623" s="181"/>
      <c r="D623" s="181"/>
      <c r="E623" s="181"/>
      <c r="F623" s="181"/>
      <c r="G623" s="181"/>
      <c r="H623" s="181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</row>
    <row r="624" spans="1:26" ht="12.75" customHeight="1">
      <c r="A624" s="181"/>
      <c r="B624" s="181"/>
      <c r="C624" s="181"/>
      <c r="D624" s="181"/>
      <c r="E624" s="181"/>
      <c r="F624" s="181"/>
      <c r="G624" s="181"/>
      <c r="H624" s="181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</row>
    <row r="625" spans="1:26" ht="12.75" customHeight="1">
      <c r="A625" s="181"/>
      <c r="B625" s="181"/>
      <c r="C625" s="181"/>
      <c r="D625" s="181"/>
      <c r="E625" s="181"/>
      <c r="F625" s="181"/>
      <c r="G625" s="181"/>
      <c r="H625" s="181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</row>
    <row r="626" spans="1:26" ht="12.75" customHeight="1">
      <c r="A626" s="181"/>
      <c r="B626" s="181"/>
      <c r="C626" s="181"/>
      <c r="D626" s="181"/>
      <c r="E626" s="181"/>
      <c r="F626" s="181"/>
      <c r="G626" s="181"/>
      <c r="H626" s="181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</row>
    <row r="627" spans="1:26" ht="12.75" customHeight="1">
      <c r="A627" s="181"/>
      <c r="B627" s="181"/>
      <c r="C627" s="181"/>
      <c r="D627" s="181"/>
      <c r="E627" s="181"/>
      <c r="F627" s="181"/>
      <c r="G627" s="181"/>
      <c r="H627" s="181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</row>
    <row r="628" spans="1:26" ht="12.75" customHeight="1">
      <c r="A628" s="181"/>
      <c r="B628" s="181"/>
      <c r="C628" s="181"/>
      <c r="D628" s="181"/>
      <c r="E628" s="181"/>
      <c r="F628" s="181"/>
      <c r="G628" s="181"/>
      <c r="H628" s="181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</row>
    <row r="629" spans="1:26" ht="12.75" customHeight="1">
      <c r="A629" s="181"/>
      <c r="B629" s="181"/>
      <c r="C629" s="181"/>
      <c r="D629" s="181"/>
      <c r="E629" s="181"/>
      <c r="F629" s="181"/>
      <c r="G629" s="181"/>
      <c r="H629" s="181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</row>
    <row r="630" spans="1:26" ht="12.75" customHeight="1">
      <c r="A630" s="181"/>
      <c r="B630" s="181"/>
      <c r="C630" s="181"/>
      <c r="D630" s="181"/>
      <c r="E630" s="181"/>
      <c r="F630" s="181"/>
      <c r="G630" s="181"/>
      <c r="H630" s="181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</row>
    <row r="631" spans="1:26" ht="12.75" customHeight="1">
      <c r="A631" s="181"/>
      <c r="B631" s="181"/>
      <c r="C631" s="181"/>
      <c r="D631" s="181"/>
      <c r="E631" s="181"/>
      <c r="F631" s="181"/>
      <c r="G631" s="181"/>
      <c r="H631" s="181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</row>
    <row r="632" spans="1:26" ht="12.75" customHeight="1">
      <c r="A632" s="181"/>
      <c r="B632" s="181"/>
      <c r="C632" s="181"/>
      <c r="D632" s="181"/>
      <c r="E632" s="181"/>
      <c r="F632" s="181"/>
      <c r="G632" s="181"/>
      <c r="H632" s="181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</row>
    <row r="633" spans="1:26" ht="12.75" customHeight="1">
      <c r="A633" s="181"/>
      <c r="B633" s="181"/>
      <c r="C633" s="181"/>
      <c r="D633" s="181"/>
      <c r="E633" s="181"/>
      <c r="F633" s="181"/>
      <c r="G633" s="181"/>
      <c r="H633" s="181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</row>
    <row r="634" spans="1:26" ht="12.75" customHeight="1">
      <c r="A634" s="181"/>
      <c r="B634" s="181"/>
      <c r="C634" s="181"/>
      <c r="D634" s="181"/>
      <c r="E634" s="181"/>
      <c r="F634" s="181"/>
      <c r="G634" s="181"/>
      <c r="H634" s="181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</row>
    <row r="635" spans="1:26" ht="12.75" customHeight="1">
      <c r="A635" s="181"/>
      <c r="B635" s="181"/>
      <c r="C635" s="181"/>
      <c r="D635" s="181"/>
      <c r="E635" s="181"/>
      <c r="F635" s="181"/>
      <c r="G635" s="181"/>
      <c r="H635" s="181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</row>
    <row r="636" spans="1:26" ht="12.75" customHeight="1">
      <c r="A636" s="181"/>
      <c r="B636" s="181"/>
      <c r="C636" s="181"/>
      <c r="D636" s="181"/>
      <c r="E636" s="181"/>
      <c r="F636" s="181"/>
      <c r="G636" s="181"/>
      <c r="H636" s="181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</row>
    <row r="637" spans="1:26" ht="12.75" customHeight="1">
      <c r="A637" s="181"/>
      <c r="B637" s="181"/>
      <c r="C637" s="181"/>
      <c r="D637" s="181"/>
      <c r="E637" s="181"/>
      <c r="F637" s="181"/>
      <c r="G637" s="181"/>
      <c r="H637" s="181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</row>
    <row r="638" spans="1:26" ht="12.75" customHeight="1">
      <c r="A638" s="181"/>
      <c r="B638" s="181"/>
      <c r="C638" s="181"/>
      <c r="D638" s="181"/>
      <c r="E638" s="181"/>
      <c r="F638" s="181"/>
      <c r="G638" s="181"/>
      <c r="H638" s="181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</row>
    <row r="639" spans="1:26" ht="12.75" customHeight="1">
      <c r="A639" s="181"/>
      <c r="B639" s="181"/>
      <c r="C639" s="181"/>
      <c r="D639" s="181"/>
      <c r="E639" s="181"/>
      <c r="F639" s="181"/>
      <c r="G639" s="181"/>
      <c r="H639" s="181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</row>
    <row r="640" spans="1:26" ht="12.75" customHeight="1">
      <c r="A640" s="181"/>
      <c r="B640" s="181"/>
      <c r="C640" s="181"/>
      <c r="D640" s="181"/>
      <c r="E640" s="181"/>
      <c r="F640" s="181"/>
      <c r="G640" s="181"/>
      <c r="H640" s="181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</row>
    <row r="641" spans="1:26" ht="12.75" customHeight="1">
      <c r="A641" s="181"/>
      <c r="B641" s="181"/>
      <c r="C641" s="181"/>
      <c r="D641" s="181"/>
      <c r="E641" s="181"/>
      <c r="F641" s="181"/>
      <c r="G641" s="181"/>
      <c r="H641" s="181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</row>
    <row r="642" spans="1:26" ht="12.75" customHeight="1">
      <c r="A642" s="181"/>
      <c r="B642" s="181"/>
      <c r="C642" s="181"/>
      <c r="D642" s="181"/>
      <c r="E642" s="181"/>
      <c r="F642" s="181"/>
      <c r="G642" s="181"/>
      <c r="H642" s="181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</row>
    <row r="643" spans="1:26" ht="12.75" customHeight="1">
      <c r="A643" s="181"/>
      <c r="B643" s="181"/>
      <c r="C643" s="181"/>
      <c r="D643" s="181"/>
      <c r="E643" s="181"/>
      <c r="F643" s="181"/>
      <c r="G643" s="181"/>
      <c r="H643" s="181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</row>
    <row r="644" spans="1:26" ht="12.75" customHeight="1">
      <c r="A644" s="181"/>
      <c r="B644" s="181"/>
      <c r="C644" s="181"/>
      <c r="D644" s="181"/>
      <c r="E644" s="181"/>
      <c r="F644" s="181"/>
      <c r="G644" s="181"/>
      <c r="H644" s="181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</row>
    <row r="645" spans="1:26" ht="12.75" customHeight="1">
      <c r="A645" s="181"/>
      <c r="B645" s="181"/>
      <c r="C645" s="181"/>
      <c r="D645" s="181"/>
      <c r="E645" s="181"/>
      <c r="F645" s="181"/>
      <c r="G645" s="181"/>
      <c r="H645" s="181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</row>
    <row r="646" spans="1:26" ht="12.75" customHeight="1">
      <c r="A646" s="181"/>
      <c r="B646" s="181"/>
      <c r="C646" s="181"/>
      <c r="D646" s="181"/>
      <c r="E646" s="181"/>
      <c r="F646" s="181"/>
      <c r="G646" s="181"/>
      <c r="H646" s="181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</row>
    <row r="647" spans="1:26" ht="12.75" customHeight="1">
      <c r="A647" s="181"/>
      <c r="B647" s="181"/>
      <c r="C647" s="181"/>
      <c r="D647" s="181"/>
      <c r="E647" s="181"/>
      <c r="F647" s="181"/>
      <c r="G647" s="181"/>
      <c r="H647" s="181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</row>
    <row r="648" spans="1:26" ht="12.75" customHeight="1">
      <c r="A648" s="181"/>
      <c r="B648" s="181"/>
      <c r="C648" s="181"/>
      <c r="D648" s="181"/>
      <c r="E648" s="181"/>
      <c r="F648" s="181"/>
      <c r="G648" s="181"/>
      <c r="H648" s="181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</row>
    <row r="649" spans="1:26" ht="12.75" customHeight="1">
      <c r="A649" s="181"/>
      <c r="B649" s="181"/>
      <c r="C649" s="181"/>
      <c r="D649" s="181"/>
      <c r="E649" s="181"/>
      <c r="F649" s="181"/>
      <c r="G649" s="181"/>
      <c r="H649" s="181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</row>
    <row r="650" spans="1:26" ht="12.75" customHeight="1">
      <c r="A650" s="181"/>
      <c r="B650" s="181"/>
      <c r="C650" s="181"/>
      <c r="D650" s="181"/>
      <c r="E650" s="181"/>
      <c r="F650" s="181"/>
      <c r="G650" s="181"/>
      <c r="H650" s="181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</row>
    <row r="651" spans="1:26" ht="12.75" customHeight="1">
      <c r="A651" s="181"/>
      <c r="B651" s="181"/>
      <c r="C651" s="181"/>
      <c r="D651" s="181"/>
      <c r="E651" s="181"/>
      <c r="F651" s="181"/>
      <c r="G651" s="181"/>
      <c r="H651" s="181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</row>
    <row r="652" spans="1:26" ht="12.75" customHeight="1">
      <c r="A652" s="181"/>
      <c r="B652" s="181"/>
      <c r="C652" s="181"/>
      <c r="D652" s="181"/>
      <c r="E652" s="181"/>
      <c r="F652" s="181"/>
      <c r="G652" s="181"/>
      <c r="H652" s="181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</row>
    <row r="653" spans="1:26" ht="12.75" customHeight="1">
      <c r="A653" s="181"/>
      <c r="B653" s="181"/>
      <c r="C653" s="181"/>
      <c r="D653" s="181"/>
      <c r="E653" s="181"/>
      <c r="F653" s="181"/>
      <c r="G653" s="181"/>
      <c r="H653" s="181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</row>
    <row r="654" spans="1:26" ht="12.75" customHeight="1">
      <c r="A654" s="181"/>
      <c r="B654" s="181"/>
      <c r="C654" s="181"/>
      <c r="D654" s="181"/>
      <c r="E654" s="181"/>
      <c r="F654" s="181"/>
      <c r="G654" s="181"/>
      <c r="H654" s="181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</row>
    <row r="655" spans="1:26" ht="12.75" customHeight="1">
      <c r="A655" s="181"/>
      <c r="B655" s="181"/>
      <c r="C655" s="181"/>
      <c r="D655" s="181"/>
      <c r="E655" s="181"/>
      <c r="F655" s="181"/>
      <c r="G655" s="181"/>
      <c r="H655" s="181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</row>
    <row r="656" spans="1:26" ht="12.75" customHeight="1">
      <c r="A656" s="181"/>
      <c r="B656" s="181"/>
      <c r="C656" s="181"/>
      <c r="D656" s="181"/>
      <c r="E656" s="181"/>
      <c r="F656" s="181"/>
      <c r="G656" s="181"/>
      <c r="H656" s="181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</row>
    <row r="657" spans="1:26" ht="12.75" customHeight="1">
      <c r="A657" s="181"/>
      <c r="B657" s="181"/>
      <c r="C657" s="181"/>
      <c r="D657" s="181"/>
      <c r="E657" s="181"/>
      <c r="F657" s="181"/>
      <c r="G657" s="181"/>
      <c r="H657" s="181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</row>
    <row r="658" spans="1:26" ht="12.75" customHeight="1">
      <c r="A658" s="181"/>
      <c r="B658" s="181"/>
      <c r="C658" s="181"/>
      <c r="D658" s="181"/>
      <c r="E658" s="181"/>
      <c r="F658" s="181"/>
      <c r="G658" s="181"/>
      <c r="H658" s="181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</row>
    <row r="659" spans="1:26" ht="12.75" customHeight="1">
      <c r="A659" s="181"/>
      <c r="B659" s="181"/>
      <c r="C659" s="181"/>
      <c r="D659" s="181"/>
      <c r="E659" s="181"/>
      <c r="F659" s="181"/>
      <c r="G659" s="181"/>
      <c r="H659" s="181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</row>
    <row r="660" spans="1:26" ht="12.75" customHeight="1">
      <c r="A660" s="181"/>
      <c r="B660" s="181"/>
      <c r="C660" s="181"/>
      <c r="D660" s="181"/>
      <c r="E660" s="181"/>
      <c r="F660" s="181"/>
      <c r="G660" s="181"/>
      <c r="H660" s="181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</row>
    <row r="661" spans="1:26" ht="12.75" customHeight="1">
      <c r="A661" s="181"/>
      <c r="B661" s="181"/>
      <c r="C661" s="181"/>
      <c r="D661" s="181"/>
      <c r="E661" s="181"/>
      <c r="F661" s="181"/>
      <c r="G661" s="181"/>
      <c r="H661" s="181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</row>
    <row r="662" spans="1:26" ht="12.75" customHeight="1">
      <c r="A662" s="181"/>
      <c r="B662" s="181"/>
      <c r="C662" s="181"/>
      <c r="D662" s="181"/>
      <c r="E662" s="181"/>
      <c r="F662" s="181"/>
      <c r="G662" s="181"/>
      <c r="H662" s="181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</row>
    <row r="663" spans="1:26" ht="12.75" customHeight="1">
      <c r="A663" s="181"/>
      <c r="B663" s="181"/>
      <c r="C663" s="181"/>
      <c r="D663" s="181"/>
      <c r="E663" s="181"/>
      <c r="F663" s="181"/>
      <c r="G663" s="181"/>
      <c r="H663" s="181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</row>
    <row r="664" spans="1:26" ht="12.75" customHeight="1">
      <c r="A664" s="181"/>
      <c r="B664" s="181"/>
      <c r="C664" s="181"/>
      <c r="D664" s="181"/>
      <c r="E664" s="181"/>
      <c r="F664" s="181"/>
      <c r="G664" s="181"/>
      <c r="H664" s="181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</row>
    <row r="665" spans="1:26" ht="12.75" customHeight="1">
      <c r="A665" s="181"/>
      <c r="B665" s="181"/>
      <c r="C665" s="181"/>
      <c r="D665" s="181"/>
      <c r="E665" s="181"/>
      <c r="F665" s="181"/>
      <c r="G665" s="181"/>
      <c r="H665" s="181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</row>
    <row r="666" spans="1:26" ht="12.75" customHeight="1">
      <c r="A666" s="181"/>
      <c r="B666" s="181"/>
      <c r="C666" s="181"/>
      <c r="D666" s="181"/>
      <c r="E666" s="181"/>
      <c r="F666" s="181"/>
      <c r="G666" s="181"/>
      <c r="H666" s="181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</row>
    <row r="667" spans="1:26" ht="12.75" customHeight="1">
      <c r="A667" s="181"/>
      <c r="B667" s="181"/>
      <c r="C667" s="181"/>
      <c r="D667" s="181"/>
      <c r="E667" s="181"/>
      <c r="F667" s="181"/>
      <c r="G667" s="181"/>
      <c r="H667" s="181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</row>
    <row r="668" spans="1:26" ht="12.75" customHeight="1">
      <c r="A668" s="181"/>
      <c r="B668" s="181"/>
      <c r="C668" s="181"/>
      <c r="D668" s="181"/>
      <c r="E668" s="181"/>
      <c r="F668" s="181"/>
      <c r="G668" s="181"/>
      <c r="H668" s="181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</row>
    <row r="669" spans="1:26" ht="12.75" customHeight="1">
      <c r="A669" s="181"/>
      <c r="B669" s="181"/>
      <c r="C669" s="181"/>
      <c r="D669" s="181"/>
      <c r="E669" s="181"/>
      <c r="F669" s="181"/>
      <c r="G669" s="181"/>
      <c r="H669" s="181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</row>
    <row r="670" spans="1:26" ht="12.75" customHeight="1">
      <c r="A670" s="181"/>
      <c r="B670" s="181"/>
      <c r="C670" s="181"/>
      <c r="D670" s="181"/>
      <c r="E670" s="181"/>
      <c r="F670" s="181"/>
      <c r="G670" s="181"/>
      <c r="H670" s="181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</row>
    <row r="671" spans="1:26" ht="12.75" customHeight="1">
      <c r="A671" s="181"/>
      <c r="B671" s="181"/>
      <c r="C671" s="181"/>
      <c r="D671" s="181"/>
      <c r="E671" s="181"/>
      <c r="F671" s="181"/>
      <c r="G671" s="181"/>
      <c r="H671" s="181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</row>
    <row r="672" spans="1:26" ht="12.75" customHeight="1">
      <c r="A672" s="181"/>
      <c r="B672" s="181"/>
      <c r="C672" s="181"/>
      <c r="D672" s="181"/>
      <c r="E672" s="181"/>
      <c r="F672" s="181"/>
      <c r="G672" s="181"/>
      <c r="H672" s="181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</row>
    <row r="673" spans="1:26" ht="12.75" customHeight="1">
      <c r="A673" s="181"/>
      <c r="B673" s="181"/>
      <c r="C673" s="181"/>
      <c r="D673" s="181"/>
      <c r="E673" s="181"/>
      <c r="F673" s="181"/>
      <c r="G673" s="181"/>
      <c r="H673" s="181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</row>
    <row r="674" spans="1:26" ht="12.75" customHeight="1">
      <c r="A674" s="181"/>
      <c r="B674" s="181"/>
      <c r="C674" s="181"/>
      <c r="D674" s="181"/>
      <c r="E674" s="181"/>
      <c r="F674" s="181"/>
      <c r="G674" s="181"/>
      <c r="H674" s="181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</row>
    <row r="675" spans="1:26" ht="12.75" customHeight="1">
      <c r="A675" s="181"/>
      <c r="B675" s="181"/>
      <c r="C675" s="181"/>
      <c r="D675" s="181"/>
      <c r="E675" s="181"/>
      <c r="F675" s="181"/>
      <c r="G675" s="181"/>
      <c r="H675" s="181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</row>
    <row r="676" spans="1:26" ht="12.75" customHeight="1">
      <c r="A676" s="181"/>
      <c r="B676" s="181"/>
      <c r="C676" s="181"/>
      <c r="D676" s="181"/>
      <c r="E676" s="181"/>
      <c r="F676" s="181"/>
      <c r="G676" s="181"/>
      <c r="H676" s="181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</row>
    <row r="677" spans="1:26" ht="12.75" customHeight="1">
      <c r="A677" s="181"/>
      <c r="B677" s="181"/>
      <c r="C677" s="181"/>
      <c r="D677" s="181"/>
      <c r="E677" s="181"/>
      <c r="F677" s="181"/>
      <c r="G677" s="181"/>
      <c r="H677" s="181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</row>
    <row r="678" spans="1:26" ht="12.75" customHeight="1">
      <c r="A678" s="181"/>
      <c r="B678" s="181"/>
      <c r="C678" s="181"/>
      <c r="D678" s="181"/>
      <c r="E678" s="181"/>
      <c r="F678" s="181"/>
      <c r="G678" s="181"/>
      <c r="H678" s="181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</row>
    <row r="679" spans="1:26" ht="12.75" customHeight="1">
      <c r="A679" s="181"/>
      <c r="B679" s="181"/>
      <c r="C679" s="181"/>
      <c r="D679" s="181"/>
      <c r="E679" s="181"/>
      <c r="F679" s="181"/>
      <c r="G679" s="181"/>
      <c r="H679" s="181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</row>
    <row r="680" spans="1:26" ht="12.75" customHeight="1">
      <c r="A680" s="181"/>
      <c r="B680" s="181"/>
      <c r="C680" s="181"/>
      <c r="D680" s="181"/>
      <c r="E680" s="181"/>
      <c r="F680" s="181"/>
      <c r="G680" s="181"/>
      <c r="H680" s="181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</row>
    <row r="681" spans="1:26" ht="12.75" customHeight="1">
      <c r="A681" s="181"/>
      <c r="B681" s="181"/>
      <c r="C681" s="181"/>
      <c r="D681" s="181"/>
      <c r="E681" s="181"/>
      <c r="F681" s="181"/>
      <c r="G681" s="181"/>
      <c r="H681" s="181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</row>
    <row r="682" spans="1:26" ht="12.75" customHeight="1">
      <c r="A682" s="181"/>
      <c r="B682" s="181"/>
      <c r="C682" s="181"/>
      <c r="D682" s="181"/>
      <c r="E682" s="181"/>
      <c r="F682" s="181"/>
      <c r="G682" s="181"/>
      <c r="H682" s="181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</row>
    <row r="683" spans="1:26" ht="12.75" customHeight="1">
      <c r="A683" s="181"/>
      <c r="B683" s="181"/>
      <c r="C683" s="181"/>
      <c r="D683" s="181"/>
      <c r="E683" s="181"/>
      <c r="F683" s="181"/>
      <c r="G683" s="181"/>
      <c r="H683" s="181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</row>
    <row r="684" spans="1:26" ht="12.75" customHeight="1">
      <c r="A684" s="181"/>
      <c r="B684" s="181"/>
      <c r="C684" s="181"/>
      <c r="D684" s="181"/>
      <c r="E684" s="181"/>
      <c r="F684" s="181"/>
      <c r="G684" s="181"/>
      <c r="H684" s="181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</row>
    <row r="685" spans="1:26" ht="12.75" customHeight="1">
      <c r="A685" s="181"/>
      <c r="B685" s="181"/>
      <c r="C685" s="181"/>
      <c r="D685" s="181"/>
      <c r="E685" s="181"/>
      <c r="F685" s="181"/>
      <c r="G685" s="181"/>
      <c r="H685" s="181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</row>
    <row r="686" spans="1:26" ht="12.75" customHeight="1">
      <c r="A686" s="181"/>
      <c r="B686" s="181"/>
      <c r="C686" s="181"/>
      <c r="D686" s="181"/>
      <c r="E686" s="181"/>
      <c r="F686" s="181"/>
      <c r="G686" s="181"/>
      <c r="H686" s="181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</row>
    <row r="687" spans="1:26" ht="12.75" customHeight="1">
      <c r="A687" s="181"/>
      <c r="B687" s="181"/>
      <c r="C687" s="181"/>
      <c r="D687" s="181"/>
      <c r="E687" s="181"/>
      <c r="F687" s="181"/>
      <c r="G687" s="181"/>
      <c r="H687" s="181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</row>
    <row r="688" spans="1:26" ht="12.75" customHeight="1">
      <c r="A688" s="181"/>
      <c r="B688" s="181"/>
      <c r="C688" s="181"/>
      <c r="D688" s="181"/>
      <c r="E688" s="181"/>
      <c r="F688" s="181"/>
      <c r="G688" s="181"/>
      <c r="H688" s="181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</row>
    <row r="689" spans="1:26" ht="12.75" customHeight="1">
      <c r="A689" s="181"/>
      <c r="B689" s="181"/>
      <c r="C689" s="181"/>
      <c r="D689" s="181"/>
      <c r="E689" s="181"/>
      <c r="F689" s="181"/>
      <c r="G689" s="181"/>
      <c r="H689" s="181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</row>
    <row r="690" spans="1:26" ht="12.75" customHeight="1">
      <c r="A690" s="181"/>
      <c r="B690" s="181"/>
      <c r="C690" s="181"/>
      <c r="D690" s="181"/>
      <c r="E690" s="181"/>
      <c r="F690" s="181"/>
      <c r="G690" s="181"/>
      <c r="H690" s="181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</row>
    <row r="691" spans="1:26" ht="12.75" customHeight="1">
      <c r="A691" s="181"/>
      <c r="B691" s="181"/>
      <c r="C691" s="181"/>
      <c r="D691" s="181"/>
      <c r="E691" s="181"/>
      <c r="F691" s="181"/>
      <c r="G691" s="181"/>
      <c r="H691" s="181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</row>
    <row r="692" spans="1:26" ht="12.75" customHeight="1">
      <c r="A692" s="181"/>
      <c r="B692" s="181"/>
      <c r="C692" s="181"/>
      <c r="D692" s="181"/>
      <c r="E692" s="181"/>
      <c r="F692" s="181"/>
      <c r="G692" s="181"/>
      <c r="H692" s="181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</row>
    <row r="693" spans="1:26" ht="12.75" customHeight="1">
      <c r="A693" s="181"/>
      <c r="B693" s="181"/>
      <c r="C693" s="181"/>
      <c r="D693" s="181"/>
      <c r="E693" s="181"/>
      <c r="F693" s="181"/>
      <c r="G693" s="181"/>
      <c r="H693" s="181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</row>
    <row r="694" spans="1:26" ht="12.75" customHeight="1">
      <c r="A694" s="181"/>
      <c r="B694" s="181"/>
      <c r="C694" s="181"/>
      <c r="D694" s="181"/>
      <c r="E694" s="181"/>
      <c r="F694" s="181"/>
      <c r="G694" s="181"/>
      <c r="H694" s="181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</row>
    <row r="695" spans="1:26" ht="12.75" customHeight="1">
      <c r="A695" s="181"/>
      <c r="B695" s="181"/>
      <c r="C695" s="181"/>
      <c r="D695" s="181"/>
      <c r="E695" s="181"/>
      <c r="F695" s="181"/>
      <c r="G695" s="181"/>
      <c r="H695" s="181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</row>
    <row r="696" spans="1:26" ht="12.75" customHeight="1">
      <c r="A696" s="181"/>
      <c r="B696" s="181"/>
      <c r="C696" s="181"/>
      <c r="D696" s="181"/>
      <c r="E696" s="181"/>
      <c r="F696" s="181"/>
      <c r="G696" s="181"/>
      <c r="H696" s="181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</row>
    <row r="697" spans="1:26" ht="12.75" customHeight="1">
      <c r="A697" s="181"/>
      <c r="B697" s="181"/>
      <c r="C697" s="181"/>
      <c r="D697" s="181"/>
      <c r="E697" s="181"/>
      <c r="F697" s="181"/>
      <c r="G697" s="181"/>
      <c r="H697" s="181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</row>
    <row r="698" spans="1:26" ht="12.75" customHeight="1">
      <c r="A698" s="181"/>
      <c r="B698" s="181"/>
      <c r="C698" s="181"/>
      <c r="D698" s="181"/>
      <c r="E698" s="181"/>
      <c r="F698" s="181"/>
      <c r="G698" s="181"/>
      <c r="H698" s="181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</row>
    <row r="699" spans="1:26" ht="12.75" customHeight="1">
      <c r="A699" s="181"/>
      <c r="B699" s="181"/>
      <c r="C699" s="181"/>
      <c r="D699" s="181"/>
      <c r="E699" s="181"/>
      <c r="F699" s="181"/>
      <c r="G699" s="181"/>
      <c r="H699" s="181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</row>
    <row r="700" spans="1:26" ht="12.75" customHeight="1">
      <c r="A700" s="181"/>
      <c r="B700" s="181"/>
      <c r="C700" s="181"/>
      <c r="D700" s="181"/>
      <c r="E700" s="181"/>
      <c r="F700" s="181"/>
      <c r="G700" s="181"/>
      <c r="H700" s="181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</row>
    <row r="701" spans="1:26" ht="12.75" customHeight="1">
      <c r="A701" s="181"/>
      <c r="B701" s="181"/>
      <c r="C701" s="181"/>
      <c r="D701" s="181"/>
      <c r="E701" s="181"/>
      <c r="F701" s="181"/>
      <c r="G701" s="181"/>
      <c r="H701" s="181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</row>
    <row r="702" spans="1:26" ht="12.75" customHeight="1">
      <c r="A702" s="181"/>
      <c r="B702" s="181"/>
      <c r="C702" s="181"/>
      <c r="D702" s="181"/>
      <c r="E702" s="181"/>
      <c r="F702" s="181"/>
      <c r="G702" s="181"/>
      <c r="H702" s="181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</row>
    <row r="703" spans="1:26" ht="12.75" customHeight="1">
      <c r="A703" s="181"/>
      <c r="B703" s="181"/>
      <c r="C703" s="181"/>
      <c r="D703" s="181"/>
      <c r="E703" s="181"/>
      <c r="F703" s="181"/>
      <c r="G703" s="181"/>
      <c r="H703" s="181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</row>
    <row r="704" spans="1:26" ht="12.75" customHeight="1">
      <c r="A704" s="181"/>
      <c r="B704" s="181"/>
      <c r="C704" s="181"/>
      <c r="D704" s="181"/>
      <c r="E704" s="181"/>
      <c r="F704" s="181"/>
      <c r="G704" s="181"/>
      <c r="H704" s="181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</row>
    <row r="705" spans="1:26" ht="12.75" customHeight="1">
      <c r="A705" s="181"/>
      <c r="B705" s="181"/>
      <c r="C705" s="181"/>
      <c r="D705" s="181"/>
      <c r="E705" s="181"/>
      <c r="F705" s="181"/>
      <c r="G705" s="181"/>
      <c r="H705" s="181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</row>
    <row r="706" spans="1:26" ht="12.75" customHeight="1">
      <c r="A706" s="181"/>
      <c r="B706" s="181"/>
      <c r="C706" s="181"/>
      <c r="D706" s="181"/>
      <c r="E706" s="181"/>
      <c r="F706" s="181"/>
      <c r="G706" s="181"/>
      <c r="H706" s="181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</row>
    <row r="707" spans="1:26" ht="12.75" customHeight="1">
      <c r="A707" s="181"/>
      <c r="B707" s="181"/>
      <c r="C707" s="181"/>
      <c r="D707" s="181"/>
      <c r="E707" s="181"/>
      <c r="F707" s="181"/>
      <c r="G707" s="181"/>
      <c r="H707" s="181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</row>
    <row r="708" spans="1:26" ht="12.75" customHeight="1">
      <c r="A708" s="181"/>
      <c r="B708" s="181"/>
      <c r="C708" s="181"/>
      <c r="D708" s="181"/>
      <c r="E708" s="181"/>
      <c r="F708" s="181"/>
      <c r="G708" s="181"/>
      <c r="H708" s="181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</row>
    <row r="709" spans="1:26" ht="12.75" customHeight="1">
      <c r="A709" s="181"/>
      <c r="B709" s="181"/>
      <c r="C709" s="181"/>
      <c r="D709" s="181"/>
      <c r="E709" s="181"/>
      <c r="F709" s="181"/>
      <c r="G709" s="181"/>
      <c r="H709" s="181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</row>
    <row r="710" spans="1:26" ht="12.75" customHeight="1">
      <c r="A710" s="181"/>
      <c r="B710" s="181"/>
      <c r="C710" s="181"/>
      <c r="D710" s="181"/>
      <c r="E710" s="181"/>
      <c r="F710" s="181"/>
      <c r="G710" s="181"/>
      <c r="H710" s="181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</row>
    <row r="711" spans="1:26" ht="12.75" customHeight="1">
      <c r="A711" s="181"/>
      <c r="B711" s="181"/>
      <c r="C711" s="181"/>
      <c r="D711" s="181"/>
      <c r="E711" s="181"/>
      <c r="F711" s="181"/>
      <c r="G711" s="181"/>
      <c r="H711" s="181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</row>
    <row r="712" spans="1:26" ht="12.75" customHeight="1">
      <c r="A712" s="181"/>
      <c r="B712" s="181"/>
      <c r="C712" s="181"/>
      <c r="D712" s="181"/>
      <c r="E712" s="181"/>
      <c r="F712" s="181"/>
      <c r="G712" s="181"/>
      <c r="H712" s="181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</row>
    <row r="713" spans="1:26" ht="12.75" customHeight="1">
      <c r="A713" s="181"/>
      <c r="B713" s="181"/>
      <c r="C713" s="181"/>
      <c r="D713" s="181"/>
      <c r="E713" s="181"/>
      <c r="F713" s="181"/>
      <c r="G713" s="181"/>
      <c r="H713" s="181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</row>
    <row r="714" spans="1:26" ht="12.75" customHeight="1">
      <c r="A714" s="181"/>
      <c r="B714" s="181"/>
      <c r="C714" s="181"/>
      <c r="D714" s="181"/>
      <c r="E714" s="181"/>
      <c r="F714" s="181"/>
      <c r="G714" s="181"/>
      <c r="H714" s="181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</row>
    <row r="715" spans="1:26" ht="12.75" customHeight="1">
      <c r="A715" s="181"/>
      <c r="B715" s="181"/>
      <c r="C715" s="181"/>
      <c r="D715" s="181"/>
      <c r="E715" s="181"/>
      <c r="F715" s="181"/>
      <c r="G715" s="181"/>
      <c r="H715" s="181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</row>
    <row r="716" spans="1:26" ht="12.75" customHeight="1">
      <c r="A716" s="181"/>
      <c r="B716" s="181"/>
      <c r="C716" s="181"/>
      <c r="D716" s="181"/>
      <c r="E716" s="181"/>
      <c r="F716" s="181"/>
      <c r="G716" s="181"/>
      <c r="H716" s="181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</row>
    <row r="717" spans="1:26" ht="12.75" customHeight="1">
      <c r="A717" s="181"/>
      <c r="B717" s="181"/>
      <c r="C717" s="181"/>
      <c r="D717" s="181"/>
      <c r="E717" s="181"/>
      <c r="F717" s="181"/>
      <c r="G717" s="181"/>
      <c r="H717" s="181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</row>
    <row r="718" spans="1:26" ht="12.75" customHeight="1">
      <c r="A718" s="181"/>
      <c r="B718" s="181"/>
      <c r="C718" s="181"/>
      <c r="D718" s="181"/>
      <c r="E718" s="181"/>
      <c r="F718" s="181"/>
      <c r="G718" s="181"/>
      <c r="H718" s="181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</row>
    <row r="719" spans="1:26" ht="12.75" customHeight="1">
      <c r="A719" s="181"/>
      <c r="B719" s="181"/>
      <c r="C719" s="181"/>
      <c r="D719" s="181"/>
      <c r="E719" s="181"/>
      <c r="F719" s="181"/>
      <c r="G719" s="181"/>
      <c r="H719" s="181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</row>
    <row r="720" spans="1:26" ht="12.75" customHeight="1">
      <c r="A720" s="181"/>
      <c r="B720" s="181"/>
      <c r="C720" s="181"/>
      <c r="D720" s="181"/>
      <c r="E720" s="181"/>
      <c r="F720" s="181"/>
      <c r="G720" s="181"/>
      <c r="H720" s="181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</row>
    <row r="721" spans="1:26" ht="12.75" customHeight="1">
      <c r="A721" s="181"/>
      <c r="B721" s="181"/>
      <c r="C721" s="181"/>
      <c r="D721" s="181"/>
      <c r="E721" s="181"/>
      <c r="F721" s="181"/>
      <c r="G721" s="181"/>
      <c r="H721" s="181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</row>
    <row r="722" spans="1:26" ht="12.75" customHeight="1">
      <c r="A722" s="181"/>
      <c r="B722" s="181"/>
      <c r="C722" s="181"/>
      <c r="D722" s="181"/>
      <c r="E722" s="181"/>
      <c r="F722" s="181"/>
      <c r="G722" s="181"/>
      <c r="H722" s="181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</row>
    <row r="723" spans="1:26" ht="12.75" customHeight="1">
      <c r="A723" s="181"/>
      <c r="B723" s="181"/>
      <c r="C723" s="181"/>
      <c r="D723" s="181"/>
      <c r="E723" s="181"/>
      <c r="F723" s="181"/>
      <c r="G723" s="181"/>
      <c r="H723" s="181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</row>
    <row r="724" spans="1:26" ht="12.75" customHeight="1">
      <c r="A724" s="181"/>
      <c r="B724" s="181"/>
      <c r="C724" s="181"/>
      <c r="D724" s="181"/>
      <c r="E724" s="181"/>
      <c r="F724" s="181"/>
      <c r="G724" s="181"/>
      <c r="H724" s="181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</row>
    <row r="725" spans="1:26" ht="12.75" customHeight="1">
      <c r="A725" s="181"/>
      <c r="B725" s="181"/>
      <c r="C725" s="181"/>
      <c r="D725" s="181"/>
      <c r="E725" s="181"/>
      <c r="F725" s="181"/>
      <c r="G725" s="181"/>
      <c r="H725" s="181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</row>
    <row r="726" spans="1:26" ht="12.75" customHeight="1">
      <c r="A726" s="181"/>
      <c r="B726" s="181"/>
      <c r="C726" s="181"/>
      <c r="D726" s="181"/>
      <c r="E726" s="181"/>
      <c r="F726" s="181"/>
      <c r="G726" s="181"/>
      <c r="H726" s="181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</row>
    <row r="727" spans="1:26" ht="12.75" customHeight="1">
      <c r="A727" s="181"/>
      <c r="B727" s="181"/>
      <c r="C727" s="181"/>
      <c r="D727" s="181"/>
      <c r="E727" s="181"/>
      <c r="F727" s="181"/>
      <c r="G727" s="181"/>
      <c r="H727" s="181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</row>
    <row r="728" spans="1:26" ht="12.75" customHeight="1">
      <c r="A728" s="181"/>
      <c r="B728" s="181"/>
      <c r="C728" s="181"/>
      <c r="D728" s="181"/>
      <c r="E728" s="181"/>
      <c r="F728" s="181"/>
      <c r="G728" s="181"/>
      <c r="H728" s="181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</row>
    <row r="729" spans="1:26" ht="12.75" customHeight="1">
      <c r="A729" s="181"/>
      <c r="B729" s="181"/>
      <c r="C729" s="181"/>
      <c r="D729" s="181"/>
      <c r="E729" s="181"/>
      <c r="F729" s="181"/>
      <c r="G729" s="181"/>
      <c r="H729" s="181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</row>
    <row r="730" spans="1:26" ht="12.75" customHeight="1">
      <c r="A730" s="181"/>
      <c r="B730" s="181"/>
      <c r="C730" s="181"/>
      <c r="D730" s="181"/>
      <c r="E730" s="181"/>
      <c r="F730" s="181"/>
      <c r="G730" s="181"/>
      <c r="H730" s="181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</row>
    <row r="731" spans="1:26" ht="12.75" customHeight="1">
      <c r="A731" s="181"/>
      <c r="B731" s="181"/>
      <c r="C731" s="181"/>
      <c r="D731" s="181"/>
      <c r="E731" s="181"/>
      <c r="F731" s="181"/>
      <c r="G731" s="181"/>
      <c r="H731" s="181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</row>
    <row r="732" spans="1:26" ht="12.75" customHeight="1">
      <c r="A732" s="181"/>
      <c r="B732" s="181"/>
      <c r="C732" s="181"/>
      <c r="D732" s="181"/>
      <c r="E732" s="181"/>
      <c r="F732" s="181"/>
      <c r="G732" s="181"/>
      <c r="H732" s="181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</row>
    <row r="733" spans="1:26" ht="12.75" customHeight="1">
      <c r="A733" s="181"/>
      <c r="B733" s="181"/>
      <c r="C733" s="181"/>
      <c r="D733" s="181"/>
      <c r="E733" s="181"/>
      <c r="F733" s="181"/>
      <c r="G733" s="181"/>
      <c r="H733" s="181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</row>
    <row r="734" spans="1:26" ht="12.75" customHeight="1">
      <c r="A734" s="181"/>
      <c r="B734" s="181"/>
      <c r="C734" s="181"/>
      <c r="D734" s="181"/>
      <c r="E734" s="181"/>
      <c r="F734" s="181"/>
      <c r="G734" s="181"/>
      <c r="H734" s="181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</row>
    <row r="735" spans="1:26" ht="12.75" customHeight="1">
      <c r="A735" s="181"/>
      <c r="B735" s="181"/>
      <c r="C735" s="181"/>
      <c r="D735" s="181"/>
      <c r="E735" s="181"/>
      <c r="F735" s="181"/>
      <c r="G735" s="181"/>
      <c r="H735" s="181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</row>
    <row r="736" spans="1:26" ht="12.75" customHeight="1">
      <c r="A736" s="181"/>
      <c r="B736" s="181"/>
      <c r="C736" s="181"/>
      <c r="D736" s="181"/>
      <c r="E736" s="181"/>
      <c r="F736" s="181"/>
      <c r="G736" s="181"/>
      <c r="H736" s="181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</row>
    <row r="737" spans="1:26" ht="12.75" customHeight="1">
      <c r="A737" s="181"/>
      <c r="B737" s="181"/>
      <c r="C737" s="181"/>
      <c r="D737" s="181"/>
      <c r="E737" s="181"/>
      <c r="F737" s="181"/>
      <c r="G737" s="181"/>
      <c r="H737" s="181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</row>
    <row r="738" spans="1:26" ht="12.75" customHeight="1">
      <c r="A738" s="181"/>
      <c r="B738" s="181"/>
      <c r="C738" s="181"/>
      <c r="D738" s="181"/>
      <c r="E738" s="181"/>
      <c r="F738" s="181"/>
      <c r="G738" s="181"/>
      <c r="H738" s="181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</row>
    <row r="739" spans="1:26" ht="12.75" customHeight="1">
      <c r="A739" s="181"/>
      <c r="B739" s="181"/>
      <c r="C739" s="181"/>
      <c r="D739" s="181"/>
      <c r="E739" s="181"/>
      <c r="F739" s="181"/>
      <c r="G739" s="181"/>
      <c r="H739" s="181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</row>
    <row r="740" spans="1:26" ht="12.75" customHeight="1">
      <c r="A740" s="181"/>
      <c r="B740" s="181"/>
      <c r="C740" s="181"/>
      <c r="D740" s="181"/>
      <c r="E740" s="181"/>
      <c r="F740" s="181"/>
      <c r="G740" s="181"/>
      <c r="H740" s="181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</row>
    <row r="741" spans="1:26" ht="12.75" customHeight="1">
      <c r="A741" s="181"/>
      <c r="B741" s="181"/>
      <c r="C741" s="181"/>
      <c r="D741" s="181"/>
      <c r="E741" s="181"/>
      <c r="F741" s="181"/>
      <c r="G741" s="181"/>
      <c r="H741" s="181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</row>
    <row r="742" spans="1:26" ht="12.75" customHeight="1">
      <c r="A742" s="181"/>
      <c r="B742" s="181"/>
      <c r="C742" s="181"/>
      <c r="D742" s="181"/>
      <c r="E742" s="181"/>
      <c r="F742" s="181"/>
      <c r="G742" s="181"/>
      <c r="H742" s="181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</row>
    <row r="743" spans="1:26" ht="12.75" customHeight="1">
      <c r="A743" s="181"/>
      <c r="B743" s="181"/>
      <c r="C743" s="181"/>
      <c r="D743" s="181"/>
      <c r="E743" s="181"/>
      <c r="F743" s="181"/>
      <c r="G743" s="181"/>
      <c r="H743" s="181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</row>
    <row r="744" spans="1:26" ht="12.75" customHeight="1">
      <c r="A744" s="181"/>
      <c r="B744" s="181"/>
      <c r="C744" s="181"/>
      <c r="D744" s="181"/>
      <c r="E744" s="181"/>
      <c r="F744" s="181"/>
      <c r="G744" s="181"/>
      <c r="H744" s="181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</row>
    <row r="745" spans="1:26" ht="12.75" customHeight="1">
      <c r="A745" s="181"/>
      <c r="B745" s="181"/>
      <c r="C745" s="181"/>
      <c r="D745" s="181"/>
      <c r="E745" s="181"/>
      <c r="F745" s="181"/>
      <c r="G745" s="181"/>
      <c r="H745" s="181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</row>
    <row r="746" spans="1:26" ht="12.75" customHeight="1">
      <c r="A746" s="181"/>
      <c r="B746" s="181"/>
      <c r="C746" s="181"/>
      <c r="D746" s="181"/>
      <c r="E746" s="181"/>
      <c r="F746" s="181"/>
      <c r="G746" s="181"/>
      <c r="H746" s="181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</row>
    <row r="747" spans="1:26" ht="12.75" customHeight="1">
      <c r="A747" s="181"/>
      <c r="B747" s="181"/>
      <c r="C747" s="181"/>
      <c r="D747" s="181"/>
      <c r="E747" s="181"/>
      <c r="F747" s="181"/>
      <c r="G747" s="181"/>
      <c r="H747" s="181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</row>
    <row r="748" spans="1:26" ht="12.75" customHeight="1">
      <c r="A748" s="181"/>
      <c r="B748" s="181"/>
      <c r="C748" s="181"/>
      <c r="D748" s="181"/>
      <c r="E748" s="181"/>
      <c r="F748" s="181"/>
      <c r="G748" s="181"/>
      <c r="H748" s="181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</row>
    <row r="749" spans="1:26" ht="12.75" customHeight="1">
      <c r="A749" s="181"/>
      <c r="B749" s="181"/>
      <c r="C749" s="181"/>
      <c r="D749" s="181"/>
      <c r="E749" s="181"/>
      <c r="F749" s="181"/>
      <c r="G749" s="181"/>
      <c r="H749" s="181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</row>
    <row r="750" spans="1:26" ht="12.75" customHeight="1">
      <c r="A750" s="181"/>
      <c r="B750" s="181"/>
      <c r="C750" s="181"/>
      <c r="D750" s="181"/>
      <c r="E750" s="181"/>
      <c r="F750" s="181"/>
      <c r="G750" s="181"/>
      <c r="H750" s="181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</row>
    <row r="751" spans="1:26" ht="12.75" customHeight="1">
      <c r="A751" s="181"/>
      <c r="B751" s="181"/>
      <c r="C751" s="181"/>
      <c r="D751" s="181"/>
      <c r="E751" s="181"/>
      <c r="F751" s="181"/>
      <c r="G751" s="181"/>
      <c r="H751" s="181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</row>
    <row r="752" spans="1:26" ht="12.75" customHeight="1">
      <c r="A752" s="181"/>
      <c r="B752" s="181"/>
      <c r="C752" s="181"/>
      <c r="D752" s="181"/>
      <c r="E752" s="181"/>
      <c r="F752" s="181"/>
      <c r="G752" s="181"/>
      <c r="H752" s="181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</row>
    <row r="753" spans="1:26" ht="12.75" customHeight="1">
      <c r="A753" s="181"/>
      <c r="B753" s="181"/>
      <c r="C753" s="181"/>
      <c r="D753" s="181"/>
      <c r="E753" s="181"/>
      <c r="F753" s="181"/>
      <c r="G753" s="181"/>
      <c r="H753" s="181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</row>
    <row r="754" spans="1:26" ht="12.75" customHeight="1">
      <c r="A754" s="181"/>
      <c r="B754" s="181"/>
      <c r="C754" s="181"/>
      <c r="D754" s="181"/>
      <c r="E754" s="181"/>
      <c r="F754" s="181"/>
      <c r="G754" s="181"/>
      <c r="H754" s="181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</row>
    <row r="755" spans="1:26" ht="12.75" customHeight="1">
      <c r="A755" s="181"/>
      <c r="B755" s="181"/>
      <c r="C755" s="181"/>
      <c r="D755" s="181"/>
      <c r="E755" s="181"/>
      <c r="F755" s="181"/>
      <c r="G755" s="181"/>
      <c r="H755" s="181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</row>
    <row r="756" spans="1:26" ht="12.75" customHeight="1">
      <c r="A756" s="181"/>
      <c r="B756" s="181"/>
      <c r="C756" s="181"/>
      <c r="D756" s="181"/>
      <c r="E756" s="181"/>
      <c r="F756" s="181"/>
      <c r="G756" s="181"/>
      <c r="H756" s="181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</row>
    <row r="757" spans="1:26" ht="12.75" customHeight="1">
      <c r="A757" s="181"/>
      <c r="B757" s="181"/>
      <c r="C757" s="181"/>
      <c r="D757" s="181"/>
      <c r="E757" s="181"/>
      <c r="F757" s="181"/>
      <c r="G757" s="181"/>
      <c r="H757" s="181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</row>
    <row r="758" spans="1:26" ht="12.75" customHeight="1">
      <c r="A758" s="181"/>
      <c r="B758" s="181"/>
      <c r="C758" s="181"/>
      <c r="D758" s="181"/>
      <c r="E758" s="181"/>
      <c r="F758" s="181"/>
      <c r="G758" s="181"/>
      <c r="H758" s="181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</row>
    <row r="759" spans="1:26" ht="12.75" customHeight="1">
      <c r="A759" s="181"/>
      <c r="B759" s="181"/>
      <c r="C759" s="181"/>
      <c r="D759" s="181"/>
      <c r="E759" s="181"/>
      <c r="F759" s="181"/>
      <c r="G759" s="181"/>
      <c r="H759" s="181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</row>
    <row r="760" spans="1:26" ht="12.75" customHeight="1">
      <c r="A760" s="181"/>
      <c r="B760" s="181"/>
      <c r="C760" s="181"/>
      <c r="D760" s="181"/>
      <c r="E760" s="181"/>
      <c r="F760" s="181"/>
      <c r="G760" s="181"/>
      <c r="H760" s="181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</row>
    <row r="761" spans="1:26" ht="12.75" customHeight="1">
      <c r="A761" s="181"/>
      <c r="B761" s="181"/>
      <c r="C761" s="181"/>
      <c r="D761" s="181"/>
      <c r="E761" s="181"/>
      <c r="F761" s="181"/>
      <c r="G761" s="181"/>
      <c r="H761" s="181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</row>
    <row r="762" spans="1:26" ht="12.75" customHeight="1">
      <c r="A762" s="181"/>
      <c r="B762" s="181"/>
      <c r="C762" s="181"/>
      <c r="D762" s="181"/>
      <c r="E762" s="181"/>
      <c r="F762" s="181"/>
      <c r="G762" s="181"/>
      <c r="H762" s="181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</row>
    <row r="763" spans="1:26" ht="12.75" customHeight="1">
      <c r="A763" s="181"/>
      <c r="B763" s="181"/>
      <c r="C763" s="181"/>
      <c r="D763" s="181"/>
      <c r="E763" s="181"/>
      <c r="F763" s="181"/>
      <c r="G763" s="181"/>
      <c r="H763" s="181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</row>
    <row r="764" spans="1:26" ht="12.75" customHeight="1">
      <c r="A764" s="181"/>
      <c r="B764" s="181"/>
      <c r="C764" s="181"/>
      <c r="D764" s="181"/>
      <c r="E764" s="181"/>
      <c r="F764" s="181"/>
      <c r="G764" s="181"/>
      <c r="H764" s="181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</row>
    <row r="765" spans="1:26" ht="12.75" customHeight="1">
      <c r="A765" s="181"/>
      <c r="B765" s="181"/>
      <c r="C765" s="181"/>
      <c r="D765" s="181"/>
      <c r="E765" s="181"/>
      <c r="F765" s="181"/>
      <c r="G765" s="181"/>
      <c r="H765" s="181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</row>
    <row r="766" spans="1:26" ht="12.75" customHeight="1">
      <c r="A766" s="181"/>
      <c r="B766" s="181"/>
      <c r="C766" s="181"/>
      <c r="D766" s="181"/>
      <c r="E766" s="181"/>
      <c r="F766" s="181"/>
      <c r="G766" s="181"/>
      <c r="H766" s="181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</row>
    <row r="767" spans="1:26" ht="12.75" customHeight="1">
      <c r="A767" s="181"/>
      <c r="B767" s="181"/>
      <c r="C767" s="181"/>
      <c r="D767" s="181"/>
      <c r="E767" s="181"/>
      <c r="F767" s="181"/>
      <c r="G767" s="181"/>
      <c r="H767" s="181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</row>
    <row r="768" spans="1:26" ht="12.75" customHeight="1">
      <c r="A768" s="181"/>
      <c r="B768" s="181"/>
      <c r="C768" s="181"/>
      <c r="D768" s="181"/>
      <c r="E768" s="181"/>
      <c r="F768" s="181"/>
      <c r="G768" s="181"/>
      <c r="H768" s="181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</row>
    <row r="769" spans="1:26" ht="12.75" customHeight="1">
      <c r="A769" s="181"/>
      <c r="B769" s="181"/>
      <c r="C769" s="181"/>
      <c r="D769" s="181"/>
      <c r="E769" s="181"/>
      <c r="F769" s="181"/>
      <c r="G769" s="181"/>
      <c r="H769" s="181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</row>
    <row r="770" spans="1:26" ht="12.75" customHeight="1">
      <c r="A770" s="181"/>
      <c r="B770" s="181"/>
      <c r="C770" s="181"/>
      <c r="D770" s="181"/>
      <c r="E770" s="181"/>
      <c r="F770" s="181"/>
      <c r="G770" s="181"/>
      <c r="H770" s="181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</row>
    <row r="771" spans="1:26" ht="12.75" customHeight="1">
      <c r="A771" s="181"/>
      <c r="B771" s="181"/>
      <c r="C771" s="181"/>
      <c r="D771" s="181"/>
      <c r="E771" s="181"/>
      <c r="F771" s="181"/>
      <c r="G771" s="181"/>
      <c r="H771" s="181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</row>
    <row r="772" spans="1:26" ht="12.75" customHeight="1">
      <c r="A772" s="181"/>
      <c r="B772" s="181"/>
      <c r="C772" s="181"/>
      <c r="D772" s="181"/>
      <c r="E772" s="181"/>
      <c r="F772" s="181"/>
      <c r="G772" s="181"/>
      <c r="H772" s="181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</row>
    <row r="773" spans="1:26" ht="12.75" customHeight="1">
      <c r="A773" s="181"/>
      <c r="B773" s="181"/>
      <c r="C773" s="181"/>
      <c r="D773" s="181"/>
      <c r="E773" s="181"/>
      <c r="F773" s="181"/>
      <c r="G773" s="181"/>
      <c r="H773" s="181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</row>
    <row r="774" spans="1:26" ht="12.75" customHeight="1">
      <c r="A774" s="181"/>
      <c r="B774" s="181"/>
      <c r="C774" s="181"/>
      <c r="D774" s="181"/>
      <c r="E774" s="181"/>
      <c r="F774" s="181"/>
      <c r="G774" s="181"/>
      <c r="H774" s="181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</row>
    <row r="775" spans="1:26" ht="12.75" customHeight="1">
      <c r="A775" s="181"/>
      <c r="B775" s="181"/>
      <c r="C775" s="181"/>
      <c r="D775" s="181"/>
      <c r="E775" s="181"/>
      <c r="F775" s="181"/>
      <c r="G775" s="181"/>
      <c r="H775" s="181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</row>
    <row r="776" spans="1:26" ht="12.75" customHeight="1">
      <c r="A776" s="181"/>
      <c r="B776" s="181"/>
      <c r="C776" s="181"/>
      <c r="D776" s="181"/>
      <c r="E776" s="181"/>
      <c r="F776" s="181"/>
      <c r="G776" s="181"/>
      <c r="H776" s="181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</row>
    <row r="777" spans="1:26" ht="12.75" customHeight="1">
      <c r="A777" s="181"/>
      <c r="B777" s="181"/>
      <c r="C777" s="181"/>
      <c r="D777" s="181"/>
      <c r="E777" s="181"/>
      <c r="F777" s="181"/>
      <c r="G777" s="181"/>
      <c r="H777" s="181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</row>
    <row r="778" spans="1:26" ht="12.75" customHeight="1">
      <c r="A778" s="181"/>
      <c r="B778" s="181"/>
      <c r="C778" s="181"/>
      <c r="D778" s="181"/>
      <c r="E778" s="181"/>
      <c r="F778" s="181"/>
      <c r="G778" s="181"/>
      <c r="H778" s="181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</row>
    <row r="779" spans="1:26" ht="12.75" customHeight="1">
      <c r="A779" s="181"/>
      <c r="B779" s="181"/>
      <c r="C779" s="181"/>
      <c r="D779" s="181"/>
      <c r="E779" s="181"/>
      <c r="F779" s="181"/>
      <c r="G779" s="181"/>
      <c r="H779" s="181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</row>
    <row r="780" spans="1:26" ht="12.75" customHeight="1">
      <c r="A780" s="181"/>
      <c r="B780" s="181"/>
      <c r="C780" s="181"/>
      <c r="D780" s="181"/>
      <c r="E780" s="181"/>
      <c r="F780" s="181"/>
      <c r="G780" s="181"/>
      <c r="H780" s="181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</row>
    <row r="781" spans="1:26" ht="12.75" customHeight="1">
      <c r="A781" s="181"/>
      <c r="B781" s="181"/>
      <c r="C781" s="181"/>
      <c r="D781" s="181"/>
      <c r="E781" s="181"/>
      <c r="F781" s="181"/>
      <c r="G781" s="181"/>
      <c r="H781" s="181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</row>
    <row r="782" spans="1:26" ht="12.75" customHeight="1">
      <c r="A782" s="181"/>
      <c r="B782" s="181"/>
      <c r="C782" s="181"/>
      <c r="D782" s="181"/>
      <c r="E782" s="181"/>
      <c r="F782" s="181"/>
      <c r="G782" s="181"/>
      <c r="H782" s="181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</row>
    <row r="783" spans="1:26" ht="12.75" customHeight="1">
      <c r="A783" s="181"/>
      <c r="B783" s="181"/>
      <c r="C783" s="181"/>
      <c r="D783" s="181"/>
      <c r="E783" s="181"/>
      <c r="F783" s="181"/>
      <c r="G783" s="181"/>
      <c r="H783" s="181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</row>
    <row r="784" spans="1:26" ht="12.75" customHeight="1">
      <c r="A784" s="181"/>
      <c r="B784" s="181"/>
      <c r="C784" s="181"/>
      <c r="D784" s="181"/>
      <c r="E784" s="181"/>
      <c r="F784" s="181"/>
      <c r="G784" s="181"/>
      <c r="H784" s="181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</row>
    <row r="785" spans="1:26" ht="12.75" customHeight="1">
      <c r="A785" s="181"/>
      <c r="B785" s="181"/>
      <c r="C785" s="181"/>
      <c r="D785" s="181"/>
      <c r="E785" s="181"/>
      <c r="F785" s="181"/>
      <c r="G785" s="181"/>
      <c r="H785" s="181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</row>
    <row r="786" spans="1:26" ht="12.75" customHeight="1">
      <c r="A786" s="181"/>
      <c r="B786" s="181"/>
      <c r="C786" s="181"/>
      <c r="D786" s="181"/>
      <c r="E786" s="181"/>
      <c r="F786" s="181"/>
      <c r="G786" s="181"/>
      <c r="H786" s="181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</row>
    <row r="787" spans="1:26" ht="12.75" customHeight="1">
      <c r="A787" s="181"/>
      <c r="B787" s="181"/>
      <c r="C787" s="181"/>
      <c r="D787" s="181"/>
      <c r="E787" s="181"/>
      <c r="F787" s="181"/>
      <c r="G787" s="181"/>
      <c r="H787" s="181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</row>
    <row r="788" spans="1:26" ht="12.75" customHeight="1">
      <c r="A788" s="181"/>
      <c r="B788" s="181"/>
      <c r="C788" s="181"/>
      <c r="D788" s="181"/>
      <c r="E788" s="181"/>
      <c r="F788" s="181"/>
      <c r="G788" s="181"/>
      <c r="H788" s="181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</row>
    <row r="789" spans="1:26" ht="12.75" customHeight="1">
      <c r="A789" s="181"/>
      <c r="B789" s="181"/>
      <c r="C789" s="181"/>
      <c r="D789" s="181"/>
      <c r="E789" s="181"/>
      <c r="F789" s="181"/>
      <c r="G789" s="181"/>
      <c r="H789" s="181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</row>
    <row r="790" spans="1:26" ht="12.75" customHeight="1">
      <c r="A790" s="181"/>
      <c r="B790" s="181"/>
      <c r="C790" s="181"/>
      <c r="D790" s="181"/>
      <c r="E790" s="181"/>
      <c r="F790" s="181"/>
      <c r="G790" s="181"/>
      <c r="H790" s="181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</row>
    <row r="791" spans="1:26" ht="12.75" customHeight="1">
      <c r="A791" s="181"/>
      <c r="B791" s="181"/>
      <c r="C791" s="181"/>
      <c r="D791" s="181"/>
      <c r="E791" s="181"/>
      <c r="F791" s="181"/>
      <c r="G791" s="181"/>
      <c r="H791" s="181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</row>
    <row r="792" spans="1:26" ht="12.75" customHeight="1">
      <c r="A792" s="181"/>
      <c r="B792" s="181"/>
      <c r="C792" s="181"/>
      <c r="D792" s="181"/>
      <c r="E792" s="181"/>
      <c r="F792" s="181"/>
      <c r="G792" s="181"/>
      <c r="H792" s="181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</row>
    <row r="793" spans="1:26" ht="12.75" customHeight="1">
      <c r="A793" s="181"/>
      <c r="B793" s="181"/>
      <c r="C793" s="181"/>
      <c r="D793" s="181"/>
      <c r="E793" s="181"/>
      <c r="F793" s="181"/>
      <c r="G793" s="181"/>
      <c r="H793" s="181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</row>
    <row r="794" spans="1:26" ht="12.75" customHeight="1">
      <c r="A794" s="181"/>
      <c r="B794" s="181"/>
      <c r="C794" s="181"/>
      <c r="D794" s="181"/>
      <c r="E794" s="181"/>
      <c r="F794" s="181"/>
      <c r="G794" s="181"/>
      <c r="H794" s="181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</row>
    <row r="795" spans="1:26" ht="12.75" customHeight="1">
      <c r="A795" s="181"/>
      <c r="B795" s="181"/>
      <c r="C795" s="181"/>
      <c r="D795" s="181"/>
      <c r="E795" s="181"/>
      <c r="F795" s="181"/>
      <c r="G795" s="181"/>
      <c r="H795" s="181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</row>
    <row r="796" spans="1:26" ht="12.75" customHeight="1">
      <c r="A796" s="181"/>
      <c r="B796" s="181"/>
      <c r="C796" s="181"/>
      <c r="D796" s="181"/>
      <c r="E796" s="181"/>
      <c r="F796" s="181"/>
      <c r="G796" s="181"/>
      <c r="H796" s="181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</row>
    <row r="797" spans="1:26" ht="12.75" customHeight="1">
      <c r="A797" s="181"/>
      <c r="B797" s="181"/>
      <c r="C797" s="181"/>
      <c r="D797" s="181"/>
      <c r="E797" s="181"/>
      <c r="F797" s="181"/>
      <c r="G797" s="181"/>
      <c r="H797" s="181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</row>
    <row r="798" spans="1:26" ht="12.75" customHeight="1">
      <c r="A798" s="181"/>
      <c r="B798" s="181"/>
      <c r="C798" s="181"/>
      <c r="D798" s="181"/>
      <c r="E798" s="181"/>
      <c r="F798" s="181"/>
      <c r="G798" s="181"/>
      <c r="H798" s="181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</row>
    <row r="799" spans="1:26" ht="12.75" customHeight="1">
      <c r="A799" s="181"/>
      <c r="B799" s="181"/>
      <c r="C799" s="181"/>
      <c r="D799" s="181"/>
      <c r="E799" s="181"/>
      <c r="F799" s="181"/>
      <c r="G799" s="181"/>
      <c r="H799" s="181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</row>
    <row r="800" spans="1:26" ht="12.75" customHeight="1">
      <c r="A800" s="181"/>
      <c r="B800" s="181"/>
      <c r="C800" s="181"/>
      <c r="D800" s="181"/>
      <c r="E800" s="181"/>
      <c r="F800" s="181"/>
      <c r="G800" s="181"/>
      <c r="H800" s="181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</row>
    <row r="801" spans="1:26" ht="12.75" customHeight="1">
      <c r="A801" s="181"/>
      <c r="B801" s="181"/>
      <c r="C801" s="181"/>
      <c r="D801" s="181"/>
      <c r="E801" s="181"/>
      <c r="F801" s="181"/>
      <c r="G801" s="181"/>
      <c r="H801" s="181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</row>
    <row r="802" spans="1:26" ht="12.75" customHeight="1">
      <c r="A802" s="181"/>
      <c r="B802" s="181"/>
      <c r="C802" s="181"/>
      <c r="D802" s="181"/>
      <c r="E802" s="181"/>
      <c r="F802" s="181"/>
      <c r="G802" s="181"/>
      <c r="H802" s="181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</row>
    <row r="803" spans="1:26" ht="12.75" customHeight="1">
      <c r="A803" s="181"/>
      <c r="B803" s="181"/>
      <c r="C803" s="181"/>
      <c r="D803" s="181"/>
      <c r="E803" s="181"/>
      <c r="F803" s="181"/>
      <c r="G803" s="181"/>
      <c r="H803" s="181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</row>
    <row r="804" spans="1:26" ht="12.75" customHeight="1">
      <c r="A804" s="181"/>
      <c r="B804" s="181"/>
      <c r="C804" s="181"/>
      <c r="D804" s="181"/>
      <c r="E804" s="181"/>
      <c r="F804" s="181"/>
      <c r="G804" s="181"/>
      <c r="H804" s="181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</row>
    <row r="805" spans="1:26" ht="12.75" customHeight="1">
      <c r="A805" s="181"/>
      <c r="B805" s="181"/>
      <c r="C805" s="181"/>
      <c r="D805" s="181"/>
      <c r="E805" s="181"/>
      <c r="F805" s="181"/>
      <c r="G805" s="181"/>
      <c r="H805" s="181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</row>
    <row r="806" spans="1:26" ht="12.75" customHeight="1">
      <c r="A806" s="181"/>
      <c r="B806" s="181"/>
      <c r="C806" s="181"/>
      <c r="D806" s="181"/>
      <c r="E806" s="181"/>
      <c r="F806" s="181"/>
      <c r="G806" s="181"/>
      <c r="H806" s="181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</row>
    <row r="807" spans="1:26" ht="12.75" customHeight="1">
      <c r="A807" s="181"/>
      <c r="B807" s="181"/>
      <c r="C807" s="181"/>
      <c r="D807" s="181"/>
      <c r="E807" s="181"/>
      <c r="F807" s="181"/>
      <c r="G807" s="181"/>
      <c r="H807" s="181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</row>
    <row r="808" spans="1:26" ht="12.75" customHeight="1">
      <c r="A808" s="181"/>
      <c r="B808" s="181"/>
      <c r="C808" s="181"/>
      <c r="D808" s="181"/>
      <c r="E808" s="181"/>
      <c r="F808" s="181"/>
      <c r="G808" s="181"/>
      <c r="H808" s="181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</row>
    <row r="809" spans="1:26" ht="12.75" customHeight="1">
      <c r="A809" s="181"/>
      <c r="B809" s="181"/>
      <c r="C809" s="181"/>
      <c r="D809" s="181"/>
      <c r="E809" s="181"/>
      <c r="F809" s="181"/>
      <c r="G809" s="181"/>
      <c r="H809" s="181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</row>
    <row r="810" spans="1:26" ht="12.75" customHeight="1">
      <c r="A810" s="181"/>
      <c r="B810" s="181"/>
      <c r="C810" s="181"/>
      <c r="D810" s="181"/>
      <c r="E810" s="181"/>
      <c r="F810" s="181"/>
      <c r="G810" s="181"/>
      <c r="H810" s="181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</row>
    <row r="811" spans="1:26" ht="12.75" customHeight="1">
      <c r="A811" s="181"/>
      <c r="B811" s="181"/>
      <c r="C811" s="181"/>
      <c r="D811" s="181"/>
      <c r="E811" s="181"/>
      <c r="F811" s="181"/>
      <c r="G811" s="181"/>
      <c r="H811" s="181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</row>
    <row r="812" spans="1:26" ht="12.75" customHeight="1">
      <c r="A812" s="181"/>
      <c r="B812" s="181"/>
      <c r="C812" s="181"/>
      <c r="D812" s="181"/>
      <c r="E812" s="181"/>
      <c r="F812" s="181"/>
      <c r="G812" s="181"/>
      <c r="H812" s="181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</row>
    <row r="813" spans="1:26" ht="12.75" customHeight="1">
      <c r="A813" s="181"/>
      <c r="B813" s="181"/>
      <c r="C813" s="181"/>
      <c r="D813" s="181"/>
      <c r="E813" s="181"/>
      <c r="F813" s="181"/>
      <c r="G813" s="181"/>
      <c r="H813" s="181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</row>
    <row r="814" spans="1:26" ht="12.75" customHeight="1">
      <c r="A814" s="181"/>
      <c r="B814" s="181"/>
      <c r="C814" s="181"/>
      <c r="D814" s="181"/>
      <c r="E814" s="181"/>
      <c r="F814" s="181"/>
      <c r="G814" s="181"/>
      <c r="H814" s="181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</row>
    <row r="815" spans="1:26" ht="12.75" customHeight="1">
      <c r="A815" s="181"/>
      <c r="B815" s="181"/>
      <c r="C815" s="181"/>
      <c r="D815" s="181"/>
      <c r="E815" s="181"/>
      <c r="F815" s="181"/>
      <c r="G815" s="181"/>
      <c r="H815" s="181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</row>
    <row r="816" spans="1:26" ht="12.75" customHeight="1">
      <c r="A816" s="181"/>
      <c r="B816" s="181"/>
      <c r="C816" s="181"/>
      <c r="D816" s="181"/>
      <c r="E816" s="181"/>
      <c r="F816" s="181"/>
      <c r="G816" s="181"/>
      <c r="H816" s="181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</row>
    <row r="817" spans="1:26" ht="12.75" customHeight="1">
      <c r="A817" s="181"/>
      <c r="B817" s="181"/>
      <c r="C817" s="181"/>
      <c r="D817" s="181"/>
      <c r="E817" s="181"/>
      <c r="F817" s="181"/>
      <c r="G817" s="181"/>
      <c r="H817" s="181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</row>
    <row r="818" spans="1:26" ht="12.75" customHeight="1">
      <c r="A818" s="181"/>
      <c r="B818" s="181"/>
      <c r="C818" s="181"/>
      <c r="D818" s="181"/>
      <c r="E818" s="181"/>
      <c r="F818" s="181"/>
      <c r="G818" s="181"/>
      <c r="H818" s="181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</row>
    <row r="819" spans="1:26" ht="12.75" customHeight="1">
      <c r="A819" s="181"/>
      <c r="B819" s="181"/>
      <c r="C819" s="181"/>
      <c r="D819" s="181"/>
      <c r="E819" s="181"/>
      <c r="F819" s="181"/>
      <c r="G819" s="181"/>
      <c r="H819" s="181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</row>
    <row r="820" spans="1:26" ht="12.75" customHeight="1">
      <c r="A820" s="181"/>
      <c r="B820" s="181"/>
      <c r="C820" s="181"/>
      <c r="D820" s="181"/>
      <c r="E820" s="181"/>
      <c r="F820" s="181"/>
      <c r="G820" s="181"/>
      <c r="H820" s="181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</row>
    <row r="821" spans="1:26" ht="12.75" customHeight="1">
      <c r="A821" s="181"/>
      <c r="B821" s="181"/>
      <c r="C821" s="181"/>
      <c r="D821" s="181"/>
      <c r="E821" s="181"/>
      <c r="F821" s="181"/>
      <c r="G821" s="181"/>
      <c r="H821" s="181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</row>
    <row r="822" spans="1:26" ht="12.75" customHeight="1">
      <c r="A822" s="181"/>
      <c r="B822" s="181"/>
      <c r="C822" s="181"/>
      <c r="D822" s="181"/>
      <c r="E822" s="181"/>
      <c r="F822" s="181"/>
      <c r="G822" s="181"/>
      <c r="H822" s="181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</row>
    <row r="823" spans="1:26" ht="12.75" customHeight="1">
      <c r="A823" s="181"/>
      <c r="B823" s="181"/>
      <c r="C823" s="181"/>
      <c r="D823" s="181"/>
      <c r="E823" s="181"/>
      <c r="F823" s="181"/>
      <c r="G823" s="181"/>
      <c r="H823" s="181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</row>
    <row r="824" spans="1:26" ht="12.75" customHeight="1">
      <c r="A824" s="181"/>
      <c r="B824" s="181"/>
      <c r="C824" s="181"/>
      <c r="D824" s="181"/>
      <c r="E824" s="181"/>
      <c r="F824" s="181"/>
      <c r="G824" s="181"/>
      <c r="H824" s="181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</row>
    <row r="825" spans="1:26" ht="12.75" customHeight="1">
      <c r="A825" s="181"/>
      <c r="B825" s="181"/>
      <c r="C825" s="181"/>
      <c r="D825" s="181"/>
      <c r="E825" s="181"/>
      <c r="F825" s="181"/>
      <c r="G825" s="181"/>
      <c r="H825" s="181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</row>
    <row r="826" spans="1:26" ht="12.75" customHeight="1">
      <c r="A826" s="181"/>
      <c r="B826" s="181"/>
      <c r="C826" s="181"/>
      <c r="D826" s="181"/>
      <c r="E826" s="181"/>
      <c r="F826" s="181"/>
      <c r="G826" s="181"/>
      <c r="H826" s="181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</row>
    <row r="827" spans="1:26" ht="12.75" customHeight="1">
      <c r="A827" s="181"/>
      <c r="B827" s="181"/>
      <c r="C827" s="181"/>
      <c r="D827" s="181"/>
      <c r="E827" s="181"/>
      <c r="F827" s="181"/>
      <c r="G827" s="181"/>
      <c r="H827" s="181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</row>
    <row r="828" spans="1:26" ht="12.75" customHeight="1">
      <c r="A828" s="181"/>
      <c r="B828" s="181"/>
      <c r="C828" s="181"/>
      <c r="D828" s="181"/>
      <c r="E828" s="181"/>
      <c r="F828" s="181"/>
      <c r="G828" s="181"/>
      <c r="H828" s="181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</row>
    <row r="829" spans="1:26" ht="12.75" customHeight="1">
      <c r="A829" s="181"/>
      <c r="B829" s="181"/>
      <c r="C829" s="181"/>
      <c r="D829" s="181"/>
      <c r="E829" s="181"/>
      <c r="F829" s="181"/>
      <c r="G829" s="181"/>
      <c r="H829" s="181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</row>
    <row r="830" spans="1:26" ht="12.75" customHeight="1">
      <c r="A830" s="181"/>
      <c r="B830" s="181"/>
      <c r="C830" s="181"/>
      <c r="D830" s="181"/>
      <c r="E830" s="181"/>
      <c r="F830" s="181"/>
      <c r="G830" s="181"/>
      <c r="H830" s="181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</row>
    <row r="831" spans="1:26" ht="12.75" customHeight="1">
      <c r="A831" s="181"/>
      <c r="B831" s="181"/>
      <c r="C831" s="181"/>
      <c r="D831" s="181"/>
      <c r="E831" s="181"/>
      <c r="F831" s="181"/>
      <c r="G831" s="181"/>
      <c r="H831" s="181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</row>
    <row r="832" spans="1:26" ht="12.75" customHeight="1">
      <c r="A832" s="181"/>
      <c r="B832" s="181"/>
      <c r="C832" s="181"/>
      <c r="D832" s="181"/>
      <c r="E832" s="181"/>
      <c r="F832" s="181"/>
      <c r="G832" s="181"/>
      <c r="H832" s="181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</row>
    <row r="833" spans="1:26" ht="12.75" customHeight="1">
      <c r="A833" s="181"/>
      <c r="B833" s="181"/>
      <c r="C833" s="181"/>
      <c r="D833" s="181"/>
      <c r="E833" s="181"/>
      <c r="F833" s="181"/>
      <c r="G833" s="181"/>
      <c r="H833" s="181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</row>
    <row r="834" spans="1:26" ht="12.75" customHeight="1">
      <c r="A834" s="181"/>
      <c r="B834" s="181"/>
      <c r="C834" s="181"/>
      <c r="D834" s="181"/>
      <c r="E834" s="181"/>
      <c r="F834" s="181"/>
      <c r="G834" s="181"/>
      <c r="H834" s="181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</row>
    <row r="835" spans="1:26" ht="12.75" customHeight="1">
      <c r="A835" s="181"/>
      <c r="B835" s="181"/>
      <c r="C835" s="181"/>
      <c r="D835" s="181"/>
      <c r="E835" s="181"/>
      <c r="F835" s="181"/>
      <c r="G835" s="181"/>
      <c r="H835" s="181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</row>
    <row r="836" spans="1:26" ht="12.75" customHeight="1">
      <c r="A836" s="181"/>
      <c r="B836" s="181"/>
      <c r="C836" s="181"/>
      <c r="D836" s="181"/>
      <c r="E836" s="181"/>
      <c r="F836" s="181"/>
      <c r="G836" s="181"/>
      <c r="H836" s="181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</row>
    <row r="837" spans="1:26" ht="12.75" customHeight="1">
      <c r="A837" s="181"/>
      <c r="B837" s="181"/>
      <c r="C837" s="181"/>
      <c r="D837" s="181"/>
      <c r="E837" s="181"/>
      <c r="F837" s="181"/>
      <c r="G837" s="181"/>
      <c r="H837" s="181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</row>
    <row r="838" spans="1:26" ht="12.75" customHeight="1">
      <c r="A838" s="181"/>
      <c r="B838" s="181"/>
      <c r="C838" s="181"/>
      <c r="D838" s="181"/>
      <c r="E838" s="181"/>
      <c r="F838" s="181"/>
      <c r="G838" s="181"/>
      <c r="H838" s="181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</row>
    <row r="839" spans="1:26" ht="12.75" customHeight="1">
      <c r="A839" s="181"/>
      <c r="B839" s="181"/>
      <c r="C839" s="181"/>
      <c r="D839" s="181"/>
      <c r="E839" s="181"/>
      <c r="F839" s="181"/>
      <c r="G839" s="181"/>
      <c r="H839" s="181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</row>
    <row r="840" spans="1:26" ht="12.75" customHeight="1">
      <c r="A840" s="181"/>
      <c r="B840" s="181"/>
      <c r="C840" s="181"/>
      <c r="D840" s="181"/>
      <c r="E840" s="181"/>
      <c r="F840" s="181"/>
      <c r="G840" s="181"/>
      <c r="H840" s="181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</row>
    <row r="841" spans="1:26" ht="12.75" customHeight="1">
      <c r="A841" s="181"/>
      <c r="B841" s="181"/>
      <c r="C841" s="181"/>
      <c r="D841" s="181"/>
      <c r="E841" s="181"/>
      <c r="F841" s="181"/>
      <c r="G841" s="181"/>
      <c r="H841" s="181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</row>
    <row r="842" spans="1:26" ht="12.75" customHeight="1">
      <c r="A842" s="181"/>
      <c r="B842" s="181"/>
      <c r="C842" s="181"/>
      <c r="D842" s="181"/>
      <c r="E842" s="181"/>
      <c r="F842" s="181"/>
      <c r="G842" s="181"/>
      <c r="H842" s="181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</row>
    <row r="843" spans="1:26" ht="12.75" customHeight="1">
      <c r="A843" s="181"/>
      <c r="B843" s="181"/>
      <c r="C843" s="181"/>
      <c r="D843" s="181"/>
      <c r="E843" s="181"/>
      <c r="F843" s="181"/>
      <c r="G843" s="181"/>
      <c r="H843" s="181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</row>
    <row r="844" spans="1:26" ht="12.75" customHeight="1">
      <c r="A844" s="181"/>
      <c r="B844" s="181"/>
      <c r="C844" s="181"/>
      <c r="D844" s="181"/>
      <c r="E844" s="181"/>
      <c r="F844" s="181"/>
      <c r="G844" s="181"/>
      <c r="H844" s="181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</row>
    <row r="845" spans="1:26" ht="12.75" customHeight="1">
      <c r="A845" s="181"/>
      <c r="B845" s="181"/>
      <c r="C845" s="181"/>
      <c r="D845" s="181"/>
      <c r="E845" s="181"/>
      <c r="F845" s="181"/>
      <c r="G845" s="181"/>
      <c r="H845" s="181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</row>
    <row r="846" spans="1:26" ht="12.75" customHeight="1">
      <c r="A846" s="181"/>
      <c r="B846" s="181"/>
      <c r="C846" s="181"/>
      <c r="D846" s="181"/>
      <c r="E846" s="181"/>
      <c r="F846" s="181"/>
      <c r="G846" s="181"/>
      <c r="H846" s="181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</row>
    <row r="847" spans="1:26" ht="12.75" customHeight="1">
      <c r="A847" s="181"/>
      <c r="B847" s="181"/>
      <c r="C847" s="181"/>
      <c r="D847" s="181"/>
      <c r="E847" s="181"/>
      <c r="F847" s="181"/>
      <c r="G847" s="181"/>
      <c r="H847" s="181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</row>
    <row r="848" spans="1:26" ht="12.75" customHeight="1">
      <c r="A848" s="181"/>
      <c r="B848" s="181"/>
      <c r="C848" s="181"/>
      <c r="D848" s="181"/>
      <c r="E848" s="181"/>
      <c r="F848" s="181"/>
      <c r="G848" s="181"/>
      <c r="H848" s="181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</row>
    <row r="849" spans="1:26" ht="12.75" customHeight="1">
      <c r="A849" s="181"/>
      <c r="B849" s="181"/>
      <c r="C849" s="181"/>
      <c r="D849" s="181"/>
      <c r="E849" s="181"/>
      <c r="F849" s="181"/>
      <c r="G849" s="181"/>
      <c r="H849" s="181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</row>
    <row r="850" spans="1:26" ht="12.75" customHeight="1">
      <c r="A850" s="181"/>
      <c r="B850" s="181"/>
      <c r="C850" s="181"/>
      <c r="D850" s="181"/>
      <c r="E850" s="181"/>
      <c r="F850" s="181"/>
      <c r="G850" s="181"/>
      <c r="H850" s="181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</row>
    <row r="851" spans="1:26" ht="12.75" customHeight="1">
      <c r="A851" s="181"/>
      <c r="B851" s="181"/>
      <c r="C851" s="181"/>
      <c r="D851" s="181"/>
      <c r="E851" s="181"/>
      <c r="F851" s="181"/>
      <c r="G851" s="181"/>
      <c r="H851" s="181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</row>
    <row r="852" spans="1:26" ht="12.75" customHeight="1">
      <c r="A852" s="181"/>
      <c r="B852" s="181"/>
      <c r="C852" s="181"/>
      <c r="D852" s="181"/>
      <c r="E852" s="181"/>
      <c r="F852" s="181"/>
      <c r="G852" s="181"/>
      <c r="H852" s="181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</row>
    <row r="853" spans="1:26" ht="12.75" customHeight="1">
      <c r="A853" s="181"/>
      <c r="B853" s="181"/>
      <c r="C853" s="181"/>
      <c r="D853" s="181"/>
      <c r="E853" s="181"/>
      <c r="F853" s="181"/>
      <c r="G853" s="181"/>
      <c r="H853" s="181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</row>
    <row r="854" spans="1:26" ht="12.75" customHeight="1">
      <c r="A854" s="181"/>
      <c r="B854" s="181"/>
      <c r="C854" s="181"/>
      <c r="D854" s="181"/>
      <c r="E854" s="181"/>
      <c r="F854" s="181"/>
      <c r="G854" s="181"/>
      <c r="H854" s="181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</row>
    <row r="855" spans="1:26" ht="12.75" customHeight="1">
      <c r="A855" s="181"/>
      <c r="B855" s="181"/>
      <c r="C855" s="181"/>
      <c r="D855" s="181"/>
      <c r="E855" s="181"/>
      <c r="F855" s="181"/>
      <c r="G855" s="181"/>
      <c r="H855" s="181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</row>
    <row r="856" spans="1:26" ht="12.75" customHeight="1">
      <c r="A856" s="181"/>
      <c r="B856" s="181"/>
      <c r="C856" s="181"/>
      <c r="D856" s="181"/>
      <c r="E856" s="181"/>
      <c r="F856" s="181"/>
      <c r="G856" s="181"/>
      <c r="H856" s="181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</row>
    <row r="857" spans="1:26" ht="12.75" customHeight="1">
      <c r="A857" s="181"/>
      <c r="B857" s="181"/>
      <c r="C857" s="181"/>
      <c r="D857" s="181"/>
      <c r="E857" s="181"/>
      <c r="F857" s="181"/>
      <c r="G857" s="181"/>
      <c r="H857" s="181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</row>
    <row r="858" spans="1:26" ht="12.75" customHeight="1">
      <c r="A858" s="181"/>
      <c r="B858" s="181"/>
      <c r="C858" s="181"/>
      <c r="D858" s="181"/>
      <c r="E858" s="181"/>
      <c r="F858" s="181"/>
      <c r="G858" s="181"/>
      <c r="H858" s="181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</row>
    <row r="859" spans="1:26" ht="12.75" customHeight="1">
      <c r="A859" s="181"/>
      <c r="B859" s="181"/>
      <c r="C859" s="181"/>
      <c r="D859" s="181"/>
      <c r="E859" s="181"/>
      <c r="F859" s="181"/>
      <c r="G859" s="181"/>
      <c r="H859" s="181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</row>
    <row r="860" spans="1:26" ht="12.75" customHeight="1">
      <c r="A860" s="181"/>
      <c r="B860" s="181"/>
      <c r="C860" s="181"/>
      <c r="D860" s="181"/>
      <c r="E860" s="181"/>
      <c r="F860" s="181"/>
      <c r="G860" s="181"/>
      <c r="H860" s="181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</row>
    <row r="861" spans="1:26" ht="12.75" customHeight="1">
      <c r="A861" s="181"/>
      <c r="B861" s="181"/>
      <c r="C861" s="181"/>
      <c r="D861" s="181"/>
      <c r="E861" s="181"/>
      <c r="F861" s="181"/>
      <c r="G861" s="181"/>
      <c r="H861" s="181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</row>
    <row r="862" spans="1:26" ht="12.75" customHeight="1">
      <c r="A862" s="181"/>
      <c r="B862" s="181"/>
      <c r="C862" s="181"/>
      <c r="D862" s="181"/>
      <c r="E862" s="181"/>
      <c r="F862" s="181"/>
      <c r="G862" s="181"/>
      <c r="H862" s="181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</row>
    <row r="863" spans="1:26" ht="12.75" customHeight="1">
      <c r="A863" s="181"/>
      <c r="B863" s="181"/>
      <c r="C863" s="181"/>
      <c r="D863" s="181"/>
      <c r="E863" s="181"/>
      <c r="F863" s="181"/>
      <c r="G863" s="181"/>
      <c r="H863" s="181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</row>
    <row r="864" spans="1:26" ht="12.75" customHeight="1">
      <c r="A864" s="181"/>
      <c r="B864" s="181"/>
      <c r="C864" s="181"/>
      <c r="D864" s="181"/>
      <c r="E864" s="181"/>
      <c r="F864" s="181"/>
      <c r="G864" s="181"/>
      <c r="H864" s="181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</row>
    <row r="865" spans="1:26" ht="12.75" customHeight="1">
      <c r="A865" s="181"/>
      <c r="B865" s="181"/>
      <c r="C865" s="181"/>
      <c r="D865" s="181"/>
      <c r="E865" s="181"/>
      <c r="F865" s="181"/>
      <c r="G865" s="181"/>
      <c r="H865" s="181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</row>
    <row r="866" spans="1:26" ht="12.75" customHeight="1">
      <c r="A866" s="181"/>
      <c r="B866" s="181"/>
      <c r="C866" s="181"/>
      <c r="D866" s="181"/>
      <c r="E866" s="181"/>
      <c r="F866" s="181"/>
      <c r="G866" s="181"/>
      <c r="H866" s="181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</row>
    <row r="867" spans="1:26" ht="12.75" customHeight="1">
      <c r="A867" s="181"/>
      <c r="B867" s="181"/>
      <c r="C867" s="181"/>
      <c r="D867" s="181"/>
      <c r="E867" s="181"/>
      <c r="F867" s="181"/>
      <c r="G867" s="181"/>
      <c r="H867" s="181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</row>
    <row r="868" spans="1:26" ht="12.75" customHeight="1">
      <c r="A868" s="181"/>
      <c r="B868" s="181"/>
      <c r="C868" s="181"/>
      <c r="D868" s="181"/>
      <c r="E868" s="181"/>
      <c r="F868" s="181"/>
      <c r="G868" s="181"/>
      <c r="H868" s="181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</row>
    <row r="869" spans="1:26" ht="12.75" customHeight="1">
      <c r="A869" s="181"/>
      <c r="B869" s="181"/>
      <c r="C869" s="181"/>
      <c r="D869" s="181"/>
      <c r="E869" s="181"/>
      <c r="F869" s="181"/>
      <c r="G869" s="181"/>
      <c r="H869" s="181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</row>
    <row r="870" spans="1:26" ht="12.75" customHeight="1">
      <c r="A870" s="181"/>
      <c r="B870" s="181"/>
      <c r="C870" s="181"/>
      <c r="D870" s="181"/>
      <c r="E870" s="181"/>
      <c r="F870" s="181"/>
      <c r="G870" s="181"/>
      <c r="H870" s="181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</row>
    <row r="871" spans="1:26" ht="12.75" customHeight="1">
      <c r="A871" s="181"/>
      <c r="B871" s="181"/>
      <c r="C871" s="181"/>
      <c r="D871" s="181"/>
      <c r="E871" s="181"/>
      <c r="F871" s="181"/>
      <c r="G871" s="181"/>
      <c r="H871" s="181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</row>
    <row r="872" spans="1:26" ht="12.75" customHeight="1">
      <c r="A872" s="181"/>
      <c r="B872" s="181"/>
      <c r="C872" s="181"/>
      <c r="D872" s="181"/>
      <c r="E872" s="181"/>
      <c r="F872" s="181"/>
      <c r="G872" s="181"/>
      <c r="H872" s="181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</row>
    <row r="873" spans="1:26" ht="12.75" customHeight="1">
      <c r="A873" s="181"/>
      <c r="B873" s="181"/>
      <c r="C873" s="181"/>
      <c r="D873" s="181"/>
      <c r="E873" s="181"/>
      <c r="F873" s="181"/>
      <c r="G873" s="181"/>
      <c r="H873" s="181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</row>
    <row r="874" spans="1:26" ht="12.75" customHeight="1">
      <c r="A874" s="181"/>
      <c r="B874" s="181"/>
      <c r="C874" s="181"/>
      <c r="D874" s="181"/>
      <c r="E874" s="181"/>
      <c r="F874" s="181"/>
      <c r="G874" s="181"/>
      <c r="H874" s="181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</row>
    <row r="875" spans="1:26" ht="12.75" customHeight="1">
      <c r="A875" s="181"/>
      <c r="B875" s="181"/>
      <c r="C875" s="181"/>
      <c r="D875" s="181"/>
      <c r="E875" s="181"/>
      <c r="F875" s="181"/>
      <c r="G875" s="181"/>
      <c r="H875" s="181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</row>
    <row r="876" spans="1:26" ht="12.75" customHeight="1">
      <c r="A876" s="181"/>
      <c r="B876" s="181"/>
      <c r="C876" s="181"/>
      <c r="D876" s="181"/>
      <c r="E876" s="181"/>
      <c r="F876" s="181"/>
      <c r="G876" s="181"/>
      <c r="H876" s="181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</row>
    <row r="877" spans="1:26" ht="12.75" customHeight="1">
      <c r="A877" s="181"/>
      <c r="B877" s="181"/>
      <c r="C877" s="181"/>
      <c r="D877" s="181"/>
      <c r="E877" s="181"/>
      <c r="F877" s="181"/>
      <c r="G877" s="181"/>
      <c r="H877" s="181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</row>
    <row r="878" spans="1:26" ht="12.75" customHeight="1">
      <c r="A878" s="181"/>
      <c r="B878" s="181"/>
      <c r="C878" s="181"/>
      <c r="D878" s="181"/>
      <c r="E878" s="181"/>
      <c r="F878" s="181"/>
      <c r="G878" s="181"/>
      <c r="H878" s="181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</row>
    <row r="879" spans="1:26" ht="12.75" customHeight="1">
      <c r="A879" s="181"/>
      <c r="B879" s="181"/>
      <c r="C879" s="181"/>
      <c r="D879" s="181"/>
      <c r="E879" s="181"/>
      <c r="F879" s="181"/>
      <c r="G879" s="181"/>
      <c r="H879" s="181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</row>
    <row r="880" spans="1:26" ht="12.75" customHeight="1">
      <c r="A880" s="181"/>
      <c r="B880" s="181"/>
      <c r="C880" s="181"/>
      <c r="D880" s="181"/>
      <c r="E880" s="181"/>
      <c r="F880" s="181"/>
      <c r="G880" s="181"/>
      <c r="H880" s="181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</row>
    <row r="881" spans="1:26" ht="12.75" customHeight="1">
      <c r="A881" s="181"/>
      <c r="B881" s="181"/>
      <c r="C881" s="181"/>
      <c r="D881" s="181"/>
      <c r="E881" s="181"/>
      <c r="F881" s="181"/>
      <c r="G881" s="181"/>
      <c r="H881" s="181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</row>
    <row r="882" spans="1:26" ht="12.75" customHeight="1">
      <c r="A882" s="181"/>
      <c r="B882" s="181"/>
      <c r="C882" s="181"/>
      <c r="D882" s="181"/>
      <c r="E882" s="181"/>
      <c r="F882" s="181"/>
      <c r="G882" s="181"/>
      <c r="H882" s="181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</row>
    <row r="883" spans="1:26" ht="12.75" customHeight="1">
      <c r="A883" s="181"/>
      <c r="B883" s="181"/>
      <c r="C883" s="181"/>
      <c r="D883" s="181"/>
      <c r="E883" s="181"/>
      <c r="F883" s="181"/>
      <c r="G883" s="181"/>
      <c r="H883" s="181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</row>
    <row r="884" spans="1:26" ht="12.75" customHeight="1">
      <c r="A884" s="181"/>
      <c r="B884" s="181"/>
      <c r="C884" s="181"/>
      <c r="D884" s="181"/>
      <c r="E884" s="181"/>
      <c r="F884" s="181"/>
      <c r="G884" s="181"/>
      <c r="H884" s="181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</row>
    <row r="885" spans="1:26" ht="12.75" customHeight="1">
      <c r="A885" s="181"/>
      <c r="B885" s="181"/>
      <c r="C885" s="181"/>
      <c r="D885" s="181"/>
      <c r="E885" s="181"/>
      <c r="F885" s="181"/>
      <c r="G885" s="181"/>
      <c r="H885" s="181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</row>
    <row r="886" spans="1:26" ht="12.75" customHeight="1">
      <c r="A886" s="181"/>
      <c r="B886" s="181"/>
      <c r="C886" s="181"/>
      <c r="D886" s="181"/>
      <c r="E886" s="181"/>
      <c r="F886" s="181"/>
      <c r="G886" s="181"/>
      <c r="H886" s="181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</row>
    <row r="887" spans="1:26" ht="12.75" customHeight="1">
      <c r="A887" s="181"/>
      <c r="B887" s="181"/>
      <c r="C887" s="181"/>
      <c r="D887" s="181"/>
      <c r="E887" s="181"/>
      <c r="F887" s="181"/>
      <c r="G887" s="181"/>
      <c r="H887" s="181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</row>
    <row r="888" spans="1:26" ht="12.75" customHeight="1">
      <c r="A888" s="181"/>
      <c r="B888" s="181"/>
      <c r="C888" s="181"/>
      <c r="D888" s="181"/>
      <c r="E888" s="181"/>
      <c r="F888" s="181"/>
      <c r="G888" s="181"/>
      <c r="H888" s="181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</row>
    <row r="889" spans="1:26" ht="12.75" customHeight="1">
      <c r="A889" s="181"/>
      <c r="B889" s="181"/>
      <c r="C889" s="181"/>
      <c r="D889" s="181"/>
      <c r="E889" s="181"/>
      <c r="F889" s="181"/>
      <c r="G889" s="181"/>
      <c r="H889" s="181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</row>
    <row r="890" spans="1:26" ht="12.75" customHeight="1">
      <c r="A890" s="181"/>
      <c r="B890" s="181"/>
      <c r="C890" s="181"/>
      <c r="D890" s="181"/>
      <c r="E890" s="181"/>
      <c r="F890" s="181"/>
      <c r="G890" s="181"/>
      <c r="H890" s="181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</row>
    <row r="891" spans="1:26" ht="12.75" customHeight="1">
      <c r="A891" s="181"/>
      <c r="B891" s="181"/>
      <c r="C891" s="181"/>
      <c r="D891" s="181"/>
      <c r="E891" s="181"/>
      <c r="F891" s="181"/>
      <c r="G891" s="181"/>
      <c r="H891" s="181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</row>
    <row r="892" spans="1:26" ht="12.75" customHeight="1">
      <c r="A892" s="181"/>
      <c r="B892" s="181"/>
      <c r="C892" s="181"/>
      <c r="D892" s="181"/>
      <c r="E892" s="181"/>
      <c r="F892" s="181"/>
      <c r="G892" s="181"/>
      <c r="H892" s="181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</row>
    <row r="893" spans="1:26" ht="12.75" customHeight="1">
      <c r="A893" s="181"/>
      <c r="B893" s="181"/>
      <c r="C893" s="181"/>
      <c r="D893" s="181"/>
      <c r="E893" s="181"/>
      <c r="F893" s="181"/>
      <c r="G893" s="181"/>
      <c r="H893" s="181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</row>
    <row r="894" spans="1:26" ht="12.75" customHeight="1">
      <c r="A894" s="181"/>
      <c r="B894" s="181"/>
      <c r="C894" s="181"/>
      <c r="D894" s="181"/>
      <c r="E894" s="181"/>
      <c r="F894" s="181"/>
      <c r="G894" s="181"/>
      <c r="H894" s="181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</row>
    <row r="895" spans="1:26" ht="12.75" customHeight="1">
      <c r="A895" s="181"/>
      <c r="B895" s="181"/>
      <c r="C895" s="181"/>
      <c r="D895" s="181"/>
      <c r="E895" s="181"/>
      <c r="F895" s="181"/>
      <c r="G895" s="181"/>
      <c r="H895" s="181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</row>
    <row r="896" spans="1:26" ht="12.75" customHeight="1">
      <c r="A896" s="181"/>
      <c r="B896" s="181"/>
      <c r="C896" s="181"/>
      <c r="D896" s="181"/>
      <c r="E896" s="181"/>
      <c r="F896" s="181"/>
      <c r="G896" s="181"/>
      <c r="H896" s="181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</row>
    <row r="897" spans="1:26" ht="12.75" customHeight="1">
      <c r="A897" s="181"/>
      <c r="B897" s="181"/>
      <c r="C897" s="181"/>
      <c r="D897" s="181"/>
      <c r="E897" s="181"/>
      <c r="F897" s="181"/>
      <c r="G897" s="181"/>
      <c r="H897" s="181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</row>
    <row r="898" spans="1:26" ht="12.75" customHeight="1">
      <c r="A898" s="181"/>
      <c r="B898" s="181"/>
      <c r="C898" s="181"/>
      <c r="D898" s="181"/>
      <c r="E898" s="181"/>
      <c r="F898" s="181"/>
      <c r="G898" s="181"/>
      <c r="H898" s="181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</row>
    <row r="899" spans="1:26" ht="12.75" customHeight="1">
      <c r="A899" s="181"/>
      <c r="B899" s="181"/>
      <c r="C899" s="181"/>
      <c r="D899" s="181"/>
      <c r="E899" s="181"/>
      <c r="F899" s="181"/>
      <c r="G899" s="181"/>
      <c r="H899" s="181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</row>
    <row r="900" spans="1:26" ht="12.75" customHeight="1">
      <c r="A900" s="181"/>
      <c r="B900" s="181"/>
      <c r="C900" s="181"/>
      <c r="D900" s="181"/>
      <c r="E900" s="181"/>
      <c r="F900" s="181"/>
      <c r="G900" s="181"/>
      <c r="H900" s="181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</row>
    <row r="901" spans="1:26" ht="12.75" customHeight="1">
      <c r="A901" s="181"/>
      <c r="B901" s="181"/>
      <c r="C901" s="181"/>
      <c r="D901" s="181"/>
      <c r="E901" s="181"/>
      <c r="F901" s="181"/>
      <c r="G901" s="181"/>
      <c r="H901" s="181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</row>
    <row r="902" spans="1:26" ht="12.75" customHeight="1">
      <c r="A902" s="181"/>
      <c r="B902" s="181"/>
      <c r="C902" s="181"/>
      <c r="D902" s="181"/>
      <c r="E902" s="181"/>
      <c r="F902" s="181"/>
      <c r="G902" s="181"/>
      <c r="H902" s="181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</row>
    <row r="903" spans="1:26" ht="12.75" customHeight="1">
      <c r="A903" s="181"/>
      <c r="B903" s="181"/>
      <c r="C903" s="181"/>
      <c r="D903" s="181"/>
      <c r="E903" s="181"/>
      <c r="F903" s="181"/>
      <c r="G903" s="181"/>
      <c r="H903" s="181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</row>
    <row r="904" spans="1:26" ht="12.75" customHeight="1">
      <c r="A904" s="181"/>
      <c r="B904" s="181"/>
      <c r="C904" s="181"/>
      <c r="D904" s="181"/>
      <c r="E904" s="181"/>
      <c r="F904" s="181"/>
      <c r="G904" s="181"/>
      <c r="H904" s="181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</row>
    <row r="905" spans="1:26" ht="12.75" customHeight="1">
      <c r="A905" s="181"/>
      <c r="B905" s="181"/>
      <c r="C905" s="181"/>
      <c r="D905" s="181"/>
      <c r="E905" s="181"/>
      <c r="F905" s="181"/>
      <c r="G905" s="181"/>
      <c r="H905" s="181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</row>
    <row r="906" spans="1:26" ht="12.75" customHeight="1">
      <c r="A906" s="181"/>
      <c r="B906" s="181"/>
      <c r="C906" s="181"/>
      <c r="D906" s="181"/>
      <c r="E906" s="181"/>
      <c r="F906" s="181"/>
      <c r="G906" s="181"/>
      <c r="H906" s="181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</row>
    <row r="907" spans="1:26" ht="12.75" customHeight="1">
      <c r="A907" s="181"/>
      <c r="B907" s="181"/>
      <c r="C907" s="181"/>
      <c r="D907" s="181"/>
      <c r="E907" s="181"/>
      <c r="F907" s="181"/>
      <c r="G907" s="181"/>
      <c r="H907" s="181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</row>
    <row r="908" spans="1:26" ht="12.75" customHeight="1">
      <c r="A908" s="181"/>
      <c r="B908" s="181"/>
      <c r="C908" s="181"/>
      <c r="D908" s="181"/>
      <c r="E908" s="181"/>
      <c r="F908" s="181"/>
      <c r="G908" s="181"/>
      <c r="H908" s="181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</row>
    <row r="909" spans="1:26" ht="12.75" customHeight="1">
      <c r="A909" s="181"/>
      <c r="B909" s="181"/>
      <c r="C909" s="181"/>
      <c r="D909" s="181"/>
      <c r="E909" s="181"/>
      <c r="F909" s="181"/>
      <c r="G909" s="181"/>
      <c r="H909" s="181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</row>
    <row r="910" spans="1:26" ht="12.75" customHeight="1">
      <c r="A910" s="181"/>
      <c r="B910" s="181"/>
      <c r="C910" s="181"/>
      <c r="D910" s="181"/>
      <c r="E910" s="181"/>
      <c r="F910" s="181"/>
      <c r="G910" s="181"/>
      <c r="H910" s="181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</row>
    <row r="911" spans="1:26" ht="12.75" customHeight="1">
      <c r="A911" s="181"/>
      <c r="B911" s="181"/>
      <c r="C911" s="181"/>
      <c r="D911" s="181"/>
      <c r="E911" s="181"/>
      <c r="F911" s="181"/>
      <c r="G911" s="181"/>
      <c r="H911" s="181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</row>
    <row r="912" spans="1:26" ht="12.75" customHeight="1">
      <c r="A912" s="181"/>
      <c r="B912" s="181"/>
      <c r="C912" s="181"/>
      <c r="D912" s="181"/>
      <c r="E912" s="181"/>
      <c r="F912" s="181"/>
      <c r="G912" s="181"/>
      <c r="H912" s="181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</row>
    <row r="913" spans="1:26" ht="12.75" customHeight="1">
      <c r="A913" s="181"/>
      <c r="B913" s="181"/>
      <c r="C913" s="181"/>
      <c r="D913" s="181"/>
      <c r="E913" s="181"/>
      <c r="F913" s="181"/>
      <c r="G913" s="181"/>
      <c r="H913" s="181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</row>
    <row r="914" spans="1:26" ht="12.75" customHeight="1">
      <c r="A914" s="181"/>
      <c r="B914" s="181"/>
      <c r="C914" s="181"/>
      <c r="D914" s="181"/>
      <c r="E914" s="181"/>
      <c r="F914" s="181"/>
      <c r="G914" s="181"/>
      <c r="H914" s="181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</row>
    <row r="915" spans="1:26" ht="12.75" customHeight="1">
      <c r="A915" s="181"/>
      <c r="B915" s="181"/>
      <c r="C915" s="181"/>
      <c r="D915" s="181"/>
      <c r="E915" s="181"/>
      <c r="F915" s="181"/>
      <c r="G915" s="181"/>
      <c r="H915" s="181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</row>
    <row r="916" spans="1:26" ht="12.75" customHeight="1">
      <c r="A916" s="181"/>
      <c r="B916" s="181"/>
      <c r="C916" s="181"/>
      <c r="D916" s="181"/>
      <c r="E916" s="181"/>
      <c r="F916" s="181"/>
      <c r="G916" s="181"/>
      <c r="H916" s="181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</row>
    <row r="917" spans="1:26" ht="12.75" customHeight="1">
      <c r="A917" s="181"/>
      <c r="B917" s="181"/>
      <c r="C917" s="181"/>
      <c r="D917" s="181"/>
      <c r="E917" s="181"/>
      <c r="F917" s="181"/>
      <c r="G917" s="181"/>
      <c r="H917" s="181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</row>
    <row r="918" spans="1:26" ht="12.75" customHeight="1">
      <c r="A918" s="181"/>
      <c r="B918" s="181"/>
      <c r="C918" s="181"/>
      <c r="D918" s="181"/>
      <c r="E918" s="181"/>
      <c r="F918" s="181"/>
      <c r="G918" s="181"/>
      <c r="H918" s="181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</row>
    <row r="919" spans="1:26" ht="12.75" customHeight="1">
      <c r="A919" s="181"/>
      <c r="B919" s="181"/>
      <c r="C919" s="181"/>
      <c r="D919" s="181"/>
      <c r="E919" s="181"/>
      <c r="F919" s="181"/>
      <c r="G919" s="181"/>
      <c r="H919" s="181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</row>
    <row r="920" spans="1:26" ht="12.75" customHeight="1">
      <c r="A920" s="181"/>
      <c r="B920" s="181"/>
      <c r="C920" s="181"/>
      <c r="D920" s="181"/>
      <c r="E920" s="181"/>
      <c r="F920" s="181"/>
      <c r="G920" s="181"/>
      <c r="H920" s="181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</row>
    <row r="921" spans="1:26" ht="12.75" customHeight="1">
      <c r="A921" s="181"/>
      <c r="B921" s="181"/>
      <c r="C921" s="181"/>
      <c r="D921" s="181"/>
      <c r="E921" s="181"/>
      <c r="F921" s="181"/>
      <c r="G921" s="181"/>
      <c r="H921" s="181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</row>
    <row r="922" spans="1:26" ht="12.75" customHeight="1">
      <c r="A922" s="181"/>
      <c r="B922" s="181"/>
      <c r="C922" s="181"/>
      <c r="D922" s="181"/>
      <c r="E922" s="181"/>
      <c r="F922" s="181"/>
      <c r="G922" s="181"/>
      <c r="H922" s="181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</row>
    <row r="923" spans="1:26" ht="12.75" customHeight="1">
      <c r="A923" s="181"/>
      <c r="B923" s="181"/>
      <c r="C923" s="181"/>
      <c r="D923" s="181"/>
      <c r="E923" s="181"/>
      <c r="F923" s="181"/>
      <c r="G923" s="181"/>
      <c r="H923" s="181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</row>
    <row r="924" spans="1:26" ht="12.75" customHeight="1">
      <c r="A924" s="181"/>
      <c r="B924" s="181"/>
      <c r="C924" s="181"/>
      <c r="D924" s="181"/>
      <c r="E924" s="181"/>
      <c r="F924" s="181"/>
      <c r="G924" s="181"/>
      <c r="H924" s="181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</row>
    <row r="925" spans="1:26" ht="12.75" customHeight="1">
      <c r="A925" s="181"/>
      <c r="B925" s="181"/>
      <c r="C925" s="181"/>
      <c r="D925" s="181"/>
      <c r="E925" s="181"/>
      <c r="F925" s="181"/>
      <c r="G925" s="181"/>
      <c r="H925" s="181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</row>
    <row r="926" spans="1:26" ht="12.75" customHeight="1">
      <c r="A926" s="181"/>
      <c r="B926" s="181"/>
      <c r="C926" s="181"/>
      <c r="D926" s="181"/>
      <c r="E926" s="181"/>
      <c r="F926" s="181"/>
      <c r="G926" s="181"/>
      <c r="H926" s="181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</row>
    <row r="927" spans="1:26" ht="12.75" customHeight="1">
      <c r="A927" s="181"/>
      <c r="B927" s="181"/>
      <c r="C927" s="181"/>
      <c r="D927" s="181"/>
      <c r="E927" s="181"/>
      <c r="F927" s="181"/>
      <c r="G927" s="181"/>
      <c r="H927" s="181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</row>
    <row r="928" spans="1:26" ht="12.75" customHeight="1">
      <c r="A928" s="181"/>
      <c r="B928" s="181"/>
      <c r="C928" s="181"/>
      <c r="D928" s="181"/>
      <c r="E928" s="181"/>
      <c r="F928" s="181"/>
      <c r="G928" s="181"/>
      <c r="H928" s="181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</row>
    <row r="929" spans="1:26" ht="12.75" customHeight="1">
      <c r="A929" s="181"/>
      <c r="B929" s="181"/>
      <c r="C929" s="181"/>
      <c r="D929" s="181"/>
      <c r="E929" s="181"/>
      <c r="F929" s="181"/>
      <c r="G929" s="181"/>
      <c r="H929" s="181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</row>
    <row r="930" spans="1:26" ht="12.75" customHeight="1">
      <c r="A930" s="181"/>
      <c r="B930" s="181"/>
      <c r="C930" s="181"/>
      <c r="D930" s="181"/>
      <c r="E930" s="181"/>
      <c r="F930" s="181"/>
      <c r="G930" s="181"/>
      <c r="H930" s="181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</row>
    <row r="931" spans="1:26" ht="12.75" customHeight="1">
      <c r="A931" s="181"/>
      <c r="B931" s="181"/>
      <c r="C931" s="181"/>
      <c r="D931" s="181"/>
      <c r="E931" s="181"/>
      <c r="F931" s="181"/>
      <c r="G931" s="181"/>
      <c r="H931" s="181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</row>
    <row r="932" spans="1:26" ht="12.75" customHeight="1">
      <c r="A932" s="181"/>
      <c r="B932" s="181"/>
      <c r="C932" s="181"/>
      <c r="D932" s="181"/>
      <c r="E932" s="181"/>
      <c r="F932" s="181"/>
      <c r="G932" s="181"/>
      <c r="H932" s="181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</row>
    <row r="933" spans="1:26" ht="12.75" customHeight="1">
      <c r="A933" s="181"/>
      <c r="B933" s="181"/>
      <c r="C933" s="181"/>
      <c r="D933" s="181"/>
      <c r="E933" s="181"/>
      <c r="F933" s="181"/>
      <c r="G933" s="181"/>
      <c r="H933" s="181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</row>
    <row r="934" spans="1:26" ht="12.75" customHeight="1">
      <c r="A934" s="181"/>
      <c r="B934" s="181"/>
      <c r="C934" s="181"/>
      <c r="D934" s="181"/>
      <c r="E934" s="181"/>
      <c r="F934" s="181"/>
      <c r="G934" s="181"/>
      <c r="H934" s="181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</row>
    <row r="935" spans="1:26" ht="12.75" customHeight="1">
      <c r="A935" s="181"/>
      <c r="B935" s="181"/>
      <c r="C935" s="181"/>
      <c r="D935" s="181"/>
      <c r="E935" s="181"/>
      <c r="F935" s="181"/>
      <c r="G935" s="181"/>
      <c r="H935" s="181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</row>
    <row r="936" spans="1:26" ht="12.75" customHeight="1">
      <c r="A936" s="181"/>
      <c r="B936" s="181"/>
      <c r="C936" s="181"/>
      <c r="D936" s="181"/>
      <c r="E936" s="181"/>
      <c r="F936" s="181"/>
      <c r="G936" s="181"/>
      <c r="H936" s="181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</row>
    <row r="937" spans="1:26" ht="12.75" customHeight="1">
      <c r="A937" s="181"/>
      <c r="B937" s="181"/>
      <c r="C937" s="181"/>
      <c r="D937" s="181"/>
      <c r="E937" s="181"/>
      <c r="F937" s="181"/>
      <c r="G937" s="181"/>
      <c r="H937" s="181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</row>
    <row r="938" spans="1:26" ht="12.75" customHeight="1">
      <c r="A938" s="181"/>
      <c r="B938" s="181"/>
      <c r="C938" s="181"/>
      <c r="D938" s="181"/>
      <c r="E938" s="181"/>
      <c r="F938" s="181"/>
      <c r="G938" s="181"/>
      <c r="H938" s="181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</row>
    <row r="939" spans="1:26" ht="12.75" customHeight="1">
      <c r="A939" s="181"/>
      <c r="B939" s="181"/>
      <c r="C939" s="181"/>
      <c r="D939" s="181"/>
      <c r="E939" s="181"/>
      <c r="F939" s="181"/>
      <c r="G939" s="181"/>
      <c r="H939" s="181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</row>
    <row r="940" spans="1:26" ht="12.75" customHeight="1">
      <c r="A940" s="181"/>
      <c r="B940" s="181"/>
      <c r="C940" s="181"/>
      <c r="D940" s="181"/>
      <c r="E940" s="181"/>
      <c r="F940" s="181"/>
      <c r="G940" s="181"/>
      <c r="H940" s="181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</row>
    <row r="941" spans="1:26" ht="12.75" customHeight="1">
      <c r="A941" s="181"/>
      <c r="B941" s="181"/>
      <c r="C941" s="181"/>
      <c r="D941" s="181"/>
      <c r="E941" s="181"/>
      <c r="F941" s="181"/>
      <c r="G941" s="181"/>
      <c r="H941" s="181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</row>
    <row r="942" spans="1:26" ht="12.75" customHeight="1">
      <c r="A942" s="181"/>
      <c r="B942" s="181"/>
      <c r="C942" s="181"/>
      <c r="D942" s="181"/>
      <c r="E942" s="181"/>
      <c r="F942" s="181"/>
      <c r="G942" s="181"/>
      <c r="H942" s="181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</row>
    <row r="943" spans="1:26" ht="12.75" customHeight="1">
      <c r="A943" s="181"/>
      <c r="B943" s="181"/>
      <c r="C943" s="181"/>
      <c r="D943" s="181"/>
      <c r="E943" s="181"/>
      <c r="F943" s="181"/>
      <c r="G943" s="181"/>
      <c r="H943" s="181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</row>
    <row r="944" spans="1:26" ht="12.75" customHeight="1">
      <c r="A944" s="181"/>
      <c r="B944" s="181"/>
      <c r="C944" s="181"/>
      <c r="D944" s="181"/>
      <c r="E944" s="181"/>
      <c r="F944" s="181"/>
      <c r="G944" s="181"/>
      <c r="H944" s="181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</row>
    <row r="945" spans="1:26" ht="12.75" customHeight="1">
      <c r="A945" s="181"/>
      <c r="B945" s="181"/>
      <c r="C945" s="181"/>
      <c r="D945" s="181"/>
      <c r="E945" s="181"/>
      <c r="F945" s="181"/>
      <c r="G945" s="181"/>
      <c r="H945" s="181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</row>
    <row r="946" spans="1:26" ht="12.75" customHeight="1">
      <c r="A946" s="181"/>
      <c r="B946" s="181"/>
      <c r="C946" s="181"/>
      <c r="D946" s="181"/>
      <c r="E946" s="181"/>
      <c r="F946" s="181"/>
      <c r="G946" s="181"/>
      <c r="H946" s="181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</row>
    <row r="947" spans="1:26" ht="12.75" customHeight="1">
      <c r="A947" s="181"/>
      <c r="B947" s="181"/>
      <c r="C947" s="181"/>
      <c r="D947" s="181"/>
      <c r="E947" s="181"/>
      <c r="F947" s="181"/>
      <c r="G947" s="181"/>
      <c r="H947" s="181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</row>
    <row r="948" spans="1:26" ht="12.75" customHeight="1">
      <c r="A948" s="181"/>
      <c r="B948" s="181"/>
      <c r="C948" s="181"/>
      <c r="D948" s="181"/>
      <c r="E948" s="181"/>
      <c r="F948" s="181"/>
      <c r="G948" s="181"/>
      <c r="H948" s="181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</row>
    <row r="949" spans="1:26" ht="12.75" customHeight="1">
      <c r="A949" s="181"/>
      <c r="B949" s="181"/>
      <c r="C949" s="181"/>
      <c r="D949" s="181"/>
      <c r="E949" s="181"/>
      <c r="F949" s="181"/>
      <c r="G949" s="181"/>
      <c r="H949" s="181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</row>
    <row r="950" spans="1:26" ht="12.75" customHeight="1">
      <c r="A950" s="181"/>
      <c r="B950" s="181"/>
      <c r="C950" s="181"/>
      <c r="D950" s="181"/>
      <c r="E950" s="181"/>
      <c r="F950" s="181"/>
      <c r="G950" s="181"/>
      <c r="H950" s="181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</row>
    <row r="951" spans="1:26" ht="12.75" customHeight="1">
      <c r="A951" s="181"/>
      <c r="B951" s="181"/>
      <c r="C951" s="181"/>
      <c r="D951" s="181"/>
      <c r="E951" s="181"/>
      <c r="F951" s="181"/>
      <c r="G951" s="181"/>
      <c r="H951" s="181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</row>
    <row r="952" spans="1:26" ht="12.75" customHeight="1">
      <c r="A952" s="181"/>
      <c r="B952" s="181"/>
      <c r="C952" s="181"/>
      <c r="D952" s="181"/>
      <c r="E952" s="181"/>
      <c r="F952" s="181"/>
      <c r="G952" s="181"/>
      <c r="H952" s="181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</row>
    <row r="953" spans="1:26" ht="12.75" customHeight="1">
      <c r="A953" s="181"/>
      <c r="B953" s="181"/>
      <c r="C953" s="181"/>
      <c r="D953" s="181"/>
      <c r="E953" s="181"/>
      <c r="F953" s="181"/>
      <c r="G953" s="181"/>
      <c r="H953" s="181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</row>
    <row r="954" spans="1:26" ht="12.75" customHeight="1">
      <c r="A954" s="181"/>
      <c r="B954" s="181"/>
      <c r="C954" s="181"/>
      <c r="D954" s="181"/>
      <c r="E954" s="181"/>
      <c r="F954" s="181"/>
      <c r="G954" s="181"/>
      <c r="H954" s="181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</row>
    <row r="955" spans="1:26" ht="12.75" customHeight="1">
      <c r="A955" s="181"/>
      <c r="B955" s="181"/>
      <c r="C955" s="181"/>
      <c r="D955" s="181"/>
      <c r="E955" s="181"/>
      <c r="F955" s="181"/>
      <c r="G955" s="181"/>
      <c r="H955" s="181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</row>
    <row r="956" spans="1:26" ht="12.75" customHeight="1">
      <c r="A956" s="181"/>
      <c r="B956" s="181"/>
      <c r="C956" s="181"/>
      <c r="D956" s="181"/>
      <c r="E956" s="181"/>
      <c r="F956" s="181"/>
      <c r="G956" s="181"/>
      <c r="H956" s="181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</row>
    <row r="957" spans="1:26" ht="12.75" customHeight="1">
      <c r="A957" s="181"/>
      <c r="B957" s="181"/>
      <c r="C957" s="181"/>
      <c r="D957" s="181"/>
      <c r="E957" s="181"/>
      <c r="F957" s="181"/>
      <c r="G957" s="181"/>
      <c r="H957" s="181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</row>
    <row r="958" spans="1:26" ht="12.75" customHeight="1">
      <c r="A958" s="181"/>
      <c r="B958" s="181"/>
      <c r="C958" s="181"/>
      <c r="D958" s="181"/>
      <c r="E958" s="181"/>
      <c r="F958" s="181"/>
      <c r="G958" s="181"/>
      <c r="H958" s="181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</row>
    <row r="959" spans="1:26" ht="12.75" customHeight="1">
      <c r="A959" s="181"/>
      <c r="B959" s="181"/>
      <c r="C959" s="181"/>
      <c r="D959" s="181"/>
      <c r="E959" s="181"/>
      <c r="F959" s="181"/>
      <c r="G959" s="181"/>
      <c r="H959" s="181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</row>
    <row r="960" spans="1:26" ht="12.75" customHeight="1">
      <c r="A960" s="181"/>
      <c r="B960" s="181"/>
      <c r="C960" s="181"/>
      <c r="D960" s="181"/>
      <c r="E960" s="181"/>
      <c r="F960" s="181"/>
      <c r="G960" s="181"/>
      <c r="H960" s="181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</row>
    <row r="961" spans="1:26" ht="12.75" customHeight="1">
      <c r="A961" s="181"/>
      <c r="B961" s="181"/>
      <c r="C961" s="181"/>
      <c r="D961" s="181"/>
      <c r="E961" s="181"/>
      <c r="F961" s="181"/>
      <c r="G961" s="181"/>
      <c r="H961" s="181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</row>
    <row r="962" spans="1:26" ht="12.75" customHeight="1">
      <c r="A962" s="181"/>
      <c r="B962" s="181"/>
      <c r="C962" s="181"/>
      <c r="D962" s="181"/>
      <c r="E962" s="181"/>
      <c r="F962" s="181"/>
      <c r="G962" s="181"/>
      <c r="H962" s="181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</row>
    <row r="963" spans="1:26" ht="12.75" customHeight="1">
      <c r="A963" s="181"/>
      <c r="B963" s="181"/>
      <c r="C963" s="181"/>
      <c r="D963" s="181"/>
      <c r="E963" s="181"/>
      <c r="F963" s="181"/>
      <c r="G963" s="181"/>
      <c r="H963" s="181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</row>
    <row r="964" spans="1:26" ht="12.75" customHeight="1">
      <c r="A964" s="181"/>
      <c r="B964" s="181"/>
      <c r="C964" s="181"/>
      <c r="D964" s="181"/>
      <c r="E964" s="181"/>
      <c r="F964" s="181"/>
      <c r="G964" s="181"/>
      <c r="H964" s="181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</row>
    <row r="965" spans="1:26" ht="12.75" customHeight="1">
      <c r="A965" s="181"/>
      <c r="B965" s="181"/>
      <c r="C965" s="181"/>
      <c r="D965" s="181"/>
      <c r="E965" s="181"/>
      <c r="F965" s="181"/>
      <c r="G965" s="181"/>
      <c r="H965" s="181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</row>
    <row r="966" spans="1:26" ht="12.75" customHeight="1">
      <c r="A966" s="181"/>
      <c r="B966" s="181"/>
      <c r="C966" s="181"/>
      <c r="D966" s="181"/>
      <c r="E966" s="181"/>
      <c r="F966" s="181"/>
      <c r="G966" s="181"/>
      <c r="H966" s="181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</row>
    <row r="967" spans="1:26" ht="12.75" customHeight="1">
      <c r="A967" s="181"/>
      <c r="B967" s="181"/>
      <c r="C967" s="181"/>
      <c r="D967" s="181"/>
      <c r="E967" s="181"/>
      <c r="F967" s="181"/>
      <c r="G967" s="181"/>
      <c r="H967" s="181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</row>
    <row r="968" spans="1:26" ht="12.75" customHeight="1">
      <c r="A968" s="181"/>
      <c r="B968" s="181"/>
      <c r="C968" s="181"/>
      <c r="D968" s="181"/>
      <c r="E968" s="181"/>
      <c r="F968" s="181"/>
      <c r="G968" s="181"/>
      <c r="H968" s="181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</row>
    <row r="969" spans="1:26" ht="12.75" customHeight="1">
      <c r="A969" s="181"/>
      <c r="B969" s="181"/>
      <c r="C969" s="181"/>
      <c r="D969" s="181"/>
      <c r="E969" s="181"/>
      <c r="F969" s="181"/>
      <c r="G969" s="181"/>
      <c r="H969" s="181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</row>
    <row r="970" spans="1:26" ht="12.75" customHeight="1">
      <c r="A970" s="181"/>
      <c r="B970" s="181"/>
      <c r="C970" s="181"/>
      <c r="D970" s="181"/>
      <c r="E970" s="181"/>
      <c r="F970" s="181"/>
      <c r="G970" s="181"/>
      <c r="H970" s="181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</row>
    <row r="971" spans="1:26" ht="12.75" customHeight="1">
      <c r="A971" s="181"/>
      <c r="B971" s="181"/>
      <c r="C971" s="181"/>
      <c r="D971" s="181"/>
      <c r="E971" s="181"/>
      <c r="F971" s="181"/>
      <c r="G971" s="181"/>
      <c r="H971" s="181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</row>
    <row r="972" spans="1:26" ht="12.75" customHeight="1">
      <c r="A972" s="181"/>
      <c r="B972" s="181"/>
      <c r="C972" s="181"/>
      <c r="D972" s="181"/>
      <c r="E972" s="181"/>
      <c r="F972" s="181"/>
      <c r="G972" s="181"/>
      <c r="H972" s="181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</row>
    <row r="973" spans="1:26" ht="12.75" customHeight="1">
      <c r="A973" s="181"/>
      <c r="B973" s="181"/>
      <c r="C973" s="181"/>
      <c r="D973" s="181"/>
      <c r="E973" s="181"/>
      <c r="F973" s="181"/>
      <c r="G973" s="181"/>
      <c r="H973" s="181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</row>
    <row r="974" spans="1:26" ht="12.75" customHeight="1">
      <c r="A974" s="181"/>
      <c r="B974" s="181"/>
      <c r="C974" s="181"/>
      <c r="D974" s="181"/>
      <c r="E974" s="181"/>
      <c r="F974" s="181"/>
      <c r="G974" s="181"/>
      <c r="H974" s="181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</row>
    <row r="975" spans="1:26" ht="12.75" customHeight="1">
      <c r="A975" s="181"/>
      <c r="B975" s="181"/>
      <c r="C975" s="181"/>
      <c r="D975" s="181"/>
      <c r="E975" s="181"/>
      <c r="F975" s="181"/>
      <c r="G975" s="181"/>
      <c r="H975" s="181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</row>
    <row r="976" spans="1:26" ht="12.75" customHeight="1">
      <c r="A976" s="181"/>
      <c r="B976" s="181"/>
      <c r="C976" s="181"/>
      <c r="D976" s="181"/>
      <c r="E976" s="181"/>
      <c r="F976" s="181"/>
      <c r="G976" s="181"/>
      <c r="H976" s="181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</row>
    <row r="977" spans="1:26" ht="12.75" customHeight="1">
      <c r="A977" s="181"/>
      <c r="B977" s="181"/>
      <c r="C977" s="181"/>
      <c r="D977" s="181"/>
      <c r="E977" s="181"/>
      <c r="F977" s="181"/>
      <c r="G977" s="181"/>
      <c r="H977" s="181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</row>
    <row r="978" spans="1:26" ht="12.75" customHeight="1">
      <c r="A978" s="181"/>
      <c r="B978" s="181"/>
      <c r="C978" s="181"/>
      <c r="D978" s="181"/>
      <c r="E978" s="181"/>
      <c r="F978" s="181"/>
      <c r="G978" s="181"/>
      <c r="H978" s="181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</row>
    <row r="979" spans="1:26" ht="12.75" customHeight="1">
      <c r="A979" s="181"/>
      <c r="B979" s="181"/>
      <c r="C979" s="181"/>
      <c r="D979" s="181"/>
      <c r="E979" s="181"/>
      <c r="F979" s="181"/>
      <c r="G979" s="181"/>
      <c r="H979" s="181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</row>
    <row r="980" spans="1:26" ht="12.75" customHeight="1">
      <c r="A980" s="181"/>
      <c r="B980" s="181"/>
      <c r="C980" s="181"/>
      <c r="D980" s="181"/>
      <c r="E980" s="181"/>
      <c r="F980" s="181"/>
      <c r="G980" s="181"/>
      <c r="H980" s="181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</row>
    <row r="981" spans="1:26" ht="12.75" customHeight="1">
      <c r="A981" s="181"/>
      <c r="B981" s="181"/>
      <c r="C981" s="181"/>
      <c r="D981" s="181"/>
      <c r="E981" s="181"/>
      <c r="F981" s="181"/>
      <c r="G981" s="181"/>
      <c r="H981" s="181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</row>
    <row r="982" spans="1:26" ht="12.75" customHeight="1">
      <c r="A982" s="181"/>
      <c r="B982" s="181"/>
      <c r="C982" s="181"/>
      <c r="D982" s="181"/>
      <c r="E982" s="181"/>
      <c r="F982" s="181"/>
      <c r="G982" s="181"/>
      <c r="H982" s="181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</row>
    <row r="983" spans="1:26" ht="12.75" customHeight="1">
      <c r="A983" s="181"/>
      <c r="B983" s="181"/>
      <c r="C983" s="181"/>
      <c r="D983" s="181"/>
      <c r="E983" s="181"/>
      <c r="F983" s="181"/>
      <c r="G983" s="181"/>
      <c r="H983" s="181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</row>
    <row r="984" spans="1:26" ht="12.75" customHeight="1">
      <c r="A984" s="181"/>
      <c r="B984" s="181"/>
      <c r="C984" s="181"/>
      <c r="D984" s="181"/>
      <c r="E984" s="181"/>
      <c r="F984" s="181"/>
      <c r="G984" s="181"/>
      <c r="H984" s="181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</row>
    <row r="985" spans="1:26" ht="12.75" customHeight="1">
      <c r="A985" s="181"/>
      <c r="B985" s="181"/>
      <c r="C985" s="181"/>
      <c r="D985" s="181"/>
      <c r="E985" s="181"/>
      <c r="F985" s="181"/>
      <c r="G985" s="181"/>
      <c r="H985" s="181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</row>
    <row r="986" spans="1:26" ht="12.75" customHeight="1">
      <c r="A986" s="181"/>
      <c r="B986" s="181"/>
      <c r="C986" s="181"/>
      <c r="D986" s="181"/>
      <c r="E986" s="181"/>
      <c r="F986" s="181"/>
      <c r="G986" s="181"/>
      <c r="H986" s="181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</row>
    <row r="987" spans="1:26" ht="12.75" customHeight="1">
      <c r="A987" s="181"/>
      <c r="B987" s="181"/>
      <c r="C987" s="181"/>
      <c r="D987" s="181"/>
      <c r="E987" s="181"/>
      <c r="F987" s="181"/>
      <c r="G987" s="181"/>
      <c r="H987" s="181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</row>
    <row r="988" spans="1:26" ht="12.75" customHeight="1">
      <c r="A988" s="181"/>
      <c r="B988" s="181"/>
      <c r="C988" s="181"/>
      <c r="D988" s="181"/>
      <c r="E988" s="181"/>
      <c r="F988" s="181"/>
      <c r="G988" s="181"/>
      <c r="H988" s="181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</row>
    <row r="989" spans="1:26" ht="12.75" customHeight="1">
      <c r="A989" s="181"/>
      <c r="B989" s="181"/>
      <c r="C989" s="181"/>
      <c r="D989" s="181"/>
      <c r="E989" s="181"/>
      <c r="F989" s="181"/>
      <c r="G989" s="181"/>
      <c r="H989" s="181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</row>
    <row r="990" spans="1:26" ht="12.75" customHeight="1">
      <c r="A990" s="181"/>
      <c r="B990" s="181"/>
      <c r="C990" s="181"/>
      <c r="D990" s="181"/>
      <c r="E990" s="181"/>
      <c r="F990" s="181"/>
      <c r="G990" s="181"/>
      <c r="H990" s="181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</row>
    <row r="991" spans="1:26" ht="12.75" customHeight="1">
      <c r="A991" s="181"/>
      <c r="B991" s="181"/>
      <c r="C991" s="181"/>
      <c r="D991" s="181"/>
      <c r="E991" s="181"/>
      <c r="F991" s="181"/>
      <c r="G991" s="181"/>
      <c r="H991" s="181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</row>
    <row r="992" spans="1:26" ht="12.75" customHeight="1">
      <c r="A992" s="181"/>
      <c r="B992" s="181"/>
      <c r="C992" s="181"/>
      <c r="D992" s="181"/>
      <c r="E992" s="181"/>
      <c r="F992" s="181"/>
      <c r="G992" s="181"/>
      <c r="H992" s="181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</row>
    <row r="993" spans="1:26" ht="12.75" customHeight="1">
      <c r="A993" s="181"/>
      <c r="B993" s="181"/>
      <c r="C993" s="181"/>
      <c r="D993" s="181"/>
      <c r="E993" s="181"/>
      <c r="F993" s="181"/>
      <c r="G993" s="181"/>
      <c r="H993" s="181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</row>
    <row r="994" spans="1:26" ht="12.75" customHeight="1">
      <c r="A994" s="181"/>
      <c r="B994" s="181"/>
      <c r="C994" s="181"/>
      <c r="D994" s="181"/>
      <c r="E994" s="181"/>
      <c r="F994" s="181"/>
      <c r="G994" s="181"/>
      <c r="H994" s="181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</row>
    <row r="995" spans="1:26" ht="12.75" customHeight="1">
      <c r="A995" s="181"/>
      <c r="B995" s="181"/>
      <c r="C995" s="181"/>
      <c r="D995" s="181"/>
      <c r="E995" s="181"/>
      <c r="F995" s="181"/>
      <c r="G995" s="181"/>
      <c r="H995" s="181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</row>
    <row r="996" spans="1:26" ht="12.75" customHeight="1">
      <c r="A996" s="181"/>
      <c r="B996" s="181"/>
      <c r="C996" s="181"/>
      <c r="D996" s="181"/>
      <c r="E996" s="181"/>
      <c r="F996" s="181"/>
      <c r="G996" s="181"/>
      <c r="H996" s="181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</row>
    <row r="997" spans="1:26" ht="12.75" customHeight="1">
      <c r="A997" s="181"/>
      <c r="B997" s="181"/>
      <c r="C997" s="181"/>
      <c r="D997" s="181"/>
      <c r="E997" s="181"/>
      <c r="F997" s="181"/>
      <c r="G997" s="181"/>
      <c r="H997" s="181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</row>
    <row r="998" spans="1:26" ht="12.75" customHeight="1">
      <c r="A998" s="181"/>
      <c r="B998" s="181"/>
      <c r="C998" s="181"/>
      <c r="D998" s="181"/>
      <c r="E998" s="181"/>
      <c r="F998" s="181"/>
      <c r="G998" s="181"/>
      <c r="H998" s="181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</row>
    <row r="999" spans="1:26" ht="12.75" customHeight="1">
      <c r="A999" s="181"/>
      <c r="B999" s="181"/>
      <c r="C999" s="181"/>
      <c r="D999" s="181"/>
      <c r="E999" s="181"/>
      <c r="F999" s="181"/>
      <c r="G999" s="181"/>
      <c r="H999" s="181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</row>
    <row r="1000" spans="1:26" ht="12.75" customHeight="1">
      <c r="A1000" s="181"/>
      <c r="B1000" s="181"/>
      <c r="C1000" s="181"/>
      <c r="D1000" s="181"/>
      <c r="E1000" s="181"/>
      <c r="F1000" s="181"/>
      <c r="G1000" s="181"/>
      <c r="H1000" s="181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</row>
  </sheetData>
  <mergeCells count="23">
    <mergeCell ref="E36:G36"/>
    <mergeCell ref="A24:C24"/>
    <mergeCell ref="A25:C25"/>
    <mergeCell ref="A26:C26"/>
    <mergeCell ref="A29:B29"/>
    <mergeCell ref="A30:B30"/>
    <mergeCell ref="A31:B31"/>
    <mergeCell ref="A32:B32"/>
    <mergeCell ref="A17:C17"/>
    <mergeCell ref="A20:C20"/>
    <mergeCell ref="A22:C22"/>
    <mergeCell ref="A23:C23"/>
    <mergeCell ref="A33:B33"/>
    <mergeCell ref="A11:C11"/>
    <mergeCell ref="A12:C12"/>
    <mergeCell ref="A13:C13"/>
    <mergeCell ref="A15:C15"/>
    <mergeCell ref="A16:C16"/>
    <mergeCell ref="A1:H1"/>
    <mergeCell ref="A2:H2"/>
    <mergeCell ref="A4:F4"/>
    <mergeCell ref="A6:H6"/>
    <mergeCell ref="B7:G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</sheetPr>
  <dimension ref="B1:L1000"/>
  <sheetViews>
    <sheetView workbookViewId="0"/>
  </sheetViews>
  <sheetFormatPr baseColWidth="10" defaultColWidth="12.5703125" defaultRowHeight="15" customHeight="1"/>
  <cols>
    <col min="1" max="2" width="10.5703125" customWidth="1"/>
    <col min="3" max="3" width="65.5703125" customWidth="1"/>
    <col min="4" max="5" width="10.5703125" customWidth="1"/>
    <col min="6" max="6" width="15.5703125" customWidth="1"/>
    <col min="7" max="7" width="13.5703125" customWidth="1"/>
    <col min="8" max="8" width="14.5703125" customWidth="1"/>
    <col min="9" max="10" width="11.42578125" customWidth="1"/>
    <col min="11" max="11" width="13.5703125" customWidth="1"/>
    <col min="12" max="26" width="10.5703125" customWidth="1"/>
  </cols>
  <sheetData>
    <row r="1" spans="2:12" ht="12.75" customHeight="1">
      <c r="I1" s="115"/>
      <c r="J1" s="283"/>
    </row>
    <row r="2" spans="2:12" ht="12.75" customHeight="1">
      <c r="I2" s="115"/>
      <c r="J2" s="283"/>
    </row>
    <row r="3" spans="2:12" ht="12.75" customHeight="1">
      <c r="I3" s="115"/>
      <c r="J3" s="283"/>
    </row>
    <row r="4" spans="2:12" ht="16.5" customHeight="1">
      <c r="B4" s="401" t="s">
        <v>208</v>
      </c>
      <c r="C4" s="402" t="s">
        <v>4</v>
      </c>
      <c r="D4" s="402" t="s">
        <v>209</v>
      </c>
      <c r="E4" s="402" t="s">
        <v>6</v>
      </c>
      <c r="F4" s="402" t="s">
        <v>210</v>
      </c>
      <c r="G4" s="402" t="s">
        <v>211</v>
      </c>
      <c r="H4" s="402" t="s">
        <v>96</v>
      </c>
      <c r="I4" s="397" t="s">
        <v>212</v>
      </c>
      <c r="J4" s="400" t="s">
        <v>213</v>
      </c>
    </row>
    <row r="5" spans="2:12" ht="16.5" customHeight="1">
      <c r="B5" s="398"/>
      <c r="C5" s="398"/>
      <c r="D5" s="398"/>
      <c r="E5" s="398"/>
      <c r="F5" s="398"/>
      <c r="G5" s="398"/>
      <c r="H5" s="398"/>
      <c r="I5" s="398"/>
      <c r="J5" s="398"/>
    </row>
    <row r="6" spans="2:12" ht="16.5" customHeight="1">
      <c r="B6" s="399"/>
      <c r="C6" s="399"/>
      <c r="D6" s="399"/>
      <c r="E6" s="399"/>
      <c r="F6" s="399"/>
      <c r="G6" s="399"/>
      <c r="H6" s="399"/>
      <c r="I6" s="399"/>
      <c r="J6" s="399"/>
    </row>
    <row r="7" spans="2:12" ht="12.75" customHeight="1">
      <c r="B7" s="13">
        <v>1</v>
      </c>
      <c r="C7" s="6"/>
      <c r="D7" s="13" t="s">
        <v>214</v>
      </c>
      <c r="E7" s="284"/>
      <c r="F7" s="14"/>
      <c r="G7" s="14"/>
      <c r="H7" s="14"/>
      <c r="I7" s="285" t="e">
        <f>E7/G7</f>
        <v>#DIV/0!</v>
      </c>
      <c r="J7" s="286"/>
    </row>
    <row r="8" spans="2:12" ht="12.75" customHeight="1">
      <c r="B8" s="14">
        <v>2</v>
      </c>
      <c r="C8" s="6"/>
      <c r="D8" s="7" t="s">
        <v>207</v>
      </c>
      <c r="E8" s="8"/>
      <c r="F8" s="14"/>
      <c r="G8" s="14"/>
      <c r="H8" s="14"/>
      <c r="I8" s="285" t="e">
        <f>E8/G8/8</f>
        <v>#DIV/0!</v>
      </c>
      <c r="J8" s="286"/>
      <c r="K8" s="77"/>
    </row>
    <row r="9" spans="2:12" ht="12.75" customHeight="1">
      <c r="B9" s="13">
        <v>3</v>
      </c>
      <c r="C9" s="6"/>
      <c r="D9" s="7" t="s">
        <v>209</v>
      </c>
      <c r="E9" s="8"/>
      <c r="F9" s="14"/>
      <c r="G9" s="14"/>
      <c r="H9" s="14"/>
      <c r="I9" s="285" t="e">
        <f>E9/G9</f>
        <v>#DIV/0!</v>
      </c>
      <c r="J9" s="286"/>
      <c r="K9" s="77"/>
    </row>
    <row r="10" spans="2:12" ht="12.75" customHeight="1">
      <c r="B10" s="14">
        <v>4</v>
      </c>
      <c r="C10" s="6"/>
      <c r="D10" s="7" t="s">
        <v>207</v>
      </c>
      <c r="E10" s="8"/>
      <c r="F10" s="14"/>
      <c r="G10" s="14"/>
      <c r="H10" s="14"/>
      <c r="I10" s="14"/>
      <c r="J10" s="286"/>
      <c r="K10" s="77"/>
    </row>
    <row r="11" spans="2:12" ht="12.75" customHeight="1">
      <c r="B11" s="13">
        <v>5</v>
      </c>
      <c r="C11" s="6"/>
      <c r="D11" s="7" t="s">
        <v>207</v>
      </c>
      <c r="E11" s="8"/>
      <c r="F11" s="14"/>
      <c r="G11" s="14"/>
      <c r="H11" s="14"/>
      <c r="I11" s="285" t="e">
        <f>E11/G11/8/2</f>
        <v>#DIV/0!</v>
      </c>
      <c r="J11" s="286"/>
      <c r="K11" s="77"/>
    </row>
    <row r="12" spans="2:12" ht="12.75" customHeight="1">
      <c r="B12" s="14">
        <v>6</v>
      </c>
      <c r="C12" s="6"/>
      <c r="D12" s="7" t="s">
        <v>207</v>
      </c>
      <c r="E12" s="8"/>
      <c r="F12" s="14"/>
      <c r="G12" s="14"/>
      <c r="H12" s="14"/>
      <c r="I12" s="14" t="s">
        <v>215</v>
      </c>
      <c r="J12" s="286"/>
    </row>
    <row r="13" spans="2:12" ht="12.75" customHeight="1">
      <c r="B13" s="13">
        <v>7</v>
      </c>
      <c r="C13" s="6"/>
      <c r="D13" s="7" t="s">
        <v>207</v>
      </c>
      <c r="E13" s="8"/>
      <c r="F13" s="14"/>
      <c r="G13" s="14"/>
      <c r="H13" s="14"/>
      <c r="I13" s="14" t="s">
        <v>215</v>
      </c>
      <c r="J13" s="286"/>
    </row>
    <row r="14" spans="2:12" ht="12.75" customHeight="1">
      <c r="B14" s="14">
        <v>8</v>
      </c>
      <c r="C14" s="6"/>
      <c r="D14" s="7" t="s">
        <v>207</v>
      </c>
      <c r="E14" s="8"/>
      <c r="F14" s="14"/>
      <c r="G14" s="14"/>
      <c r="H14" s="14"/>
      <c r="I14" s="285" t="e">
        <f t="shared" ref="I14:I20" si="0">E14/G14/8</f>
        <v>#DIV/0!</v>
      </c>
      <c r="J14" s="286"/>
      <c r="K14" s="77"/>
    </row>
    <row r="15" spans="2:12" ht="12.75" customHeight="1">
      <c r="B15" s="13">
        <v>9</v>
      </c>
      <c r="C15" s="6"/>
      <c r="D15" s="7" t="s">
        <v>13</v>
      </c>
      <c r="E15" s="12"/>
      <c r="F15" s="14"/>
      <c r="G15" s="14"/>
      <c r="H15" s="14"/>
      <c r="I15" s="285" t="e">
        <f t="shared" si="0"/>
        <v>#DIV/0!</v>
      </c>
      <c r="J15" s="286"/>
      <c r="K15" s="77"/>
      <c r="L15" s="77"/>
    </row>
    <row r="16" spans="2:12" ht="12.75" customHeight="1">
      <c r="B16" s="14">
        <v>10</v>
      </c>
      <c r="C16" s="6"/>
      <c r="D16" s="7" t="s">
        <v>207</v>
      </c>
      <c r="E16" s="8"/>
      <c r="F16" s="14"/>
      <c r="G16" s="14"/>
      <c r="H16" s="14"/>
      <c r="I16" s="285" t="e">
        <f t="shared" si="0"/>
        <v>#DIV/0!</v>
      </c>
      <c r="J16" s="286"/>
      <c r="K16" s="77"/>
    </row>
    <row r="17" spans="2:11" ht="12.75" customHeight="1">
      <c r="B17" s="13">
        <v>11</v>
      </c>
      <c r="C17" s="6"/>
      <c r="D17" s="7" t="s">
        <v>207</v>
      </c>
      <c r="E17" s="8"/>
      <c r="F17" s="14"/>
      <c r="G17" s="14"/>
      <c r="H17" s="14"/>
      <c r="I17" s="285" t="e">
        <f t="shared" si="0"/>
        <v>#DIV/0!</v>
      </c>
      <c r="J17" s="286"/>
      <c r="K17" s="77"/>
    </row>
    <row r="18" spans="2:11" ht="12.75" customHeight="1">
      <c r="B18" s="14">
        <v>12</v>
      </c>
      <c r="C18" s="6"/>
      <c r="D18" s="13" t="s">
        <v>207</v>
      </c>
      <c r="E18" s="284"/>
      <c r="F18" s="14"/>
      <c r="G18" s="14"/>
      <c r="H18" s="14"/>
      <c r="I18" s="285" t="e">
        <f t="shared" si="0"/>
        <v>#DIV/0!</v>
      </c>
      <c r="J18" s="286"/>
      <c r="K18" s="77"/>
    </row>
    <row r="19" spans="2:11" ht="12.75" customHeight="1">
      <c r="B19" s="13">
        <v>13</v>
      </c>
      <c r="C19" s="6"/>
      <c r="D19" s="13" t="s">
        <v>207</v>
      </c>
      <c r="E19" s="284"/>
      <c r="F19" s="14"/>
      <c r="G19" s="14"/>
      <c r="H19" s="14"/>
      <c r="I19" s="14" t="e">
        <f t="shared" si="0"/>
        <v>#DIV/0!</v>
      </c>
      <c r="J19" s="286"/>
      <c r="K19" s="77"/>
    </row>
    <row r="20" spans="2:11" ht="12.75" customHeight="1">
      <c r="B20" s="14">
        <v>14</v>
      </c>
      <c r="C20" s="6"/>
      <c r="D20" s="7" t="s">
        <v>207</v>
      </c>
      <c r="E20" s="8"/>
      <c r="F20" s="14"/>
      <c r="G20" s="14"/>
      <c r="H20" s="14"/>
      <c r="I20" s="285" t="e">
        <f t="shared" si="0"/>
        <v>#DIV/0!</v>
      </c>
      <c r="J20" s="286"/>
      <c r="K20" s="77"/>
    </row>
    <row r="21" spans="2:11" ht="12.75" customHeight="1">
      <c r="B21" s="13">
        <v>15</v>
      </c>
      <c r="C21" s="6"/>
      <c r="D21" s="7" t="s">
        <v>207</v>
      </c>
      <c r="E21" s="8"/>
      <c r="F21" s="14"/>
      <c r="G21" s="14"/>
      <c r="H21" s="14"/>
      <c r="I21" s="285" t="e">
        <f>E21/G21/8/2</f>
        <v>#DIV/0!</v>
      </c>
      <c r="J21" s="286"/>
      <c r="K21" s="77"/>
    </row>
    <row r="22" spans="2:11" ht="12.75" customHeight="1">
      <c r="B22" s="14">
        <v>16</v>
      </c>
      <c r="C22" s="6"/>
      <c r="D22" s="7" t="s">
        <v>111</v>
      </c>
      <c r="E22" s="8"/>
      <c r="F22" s="14"/>
      <c r="G22" s="14"/>
      <c r="H22" s="14"/>
      <c r="I22" s="285" t="e">
        <f t="shared" ref="I22:I24" si="1">(E22/G22)/8</f>
        <v>#DIV/0!</v>
      </c>
      <c r="J22" s="286"/>
      <c r="K22" s="77"/>
    </row>
    <row r="23" spans="2:11" ht="12.75" customHeight="1">
      <c r="B23" s="13">
        <v>17</v>
      </c>
      <c r="C23" s="6"/>
      <c r="D23" s="7" t="s">
        <v>11</v>
      </c>
      <c r="E23" s="8"/>
      <c r="F23" s="14"/>
      <c r="G23" s="14"/>
      <c r="H23" s="14"/>
      <c r="I23" s="285" t="e">
        <f t="shared" si="1"/>
        <v>#DIV/0!</v>
      </c>
      <c r="J23" s="286"/>
    </row>
    <row r="24" spans="2:11" ht="12.75" customHeight="1">
      <c r="B24" s="14">
        <v>18</v>
      </c>
      <c r="C24" s="6"/>
      <c r="D24" s="7" t="s">
        <v>216</v>
      </c>
      <c r="E24" s="8"/>
      <c r="F24" s="14"/>
      <c r="G24" s="14"/>
      <c r="H24" s="14"/>
      <c r="I24" s="285" t="e">
        <f t="shared" si="1"/>
        <v>#DIV/0!</v>
      </c>
      <c r="J24" s="286"/>
      <c r="K24" s="77"/>
    </row>
    <row r="25" spans="2:11" ht="12.75" customHeight="1">
      <c r="B25" s="13">
        <v>19</v>
      </c>
      <c r="C25" s="6"/>
      <c r="D25" s="7" t="s">
        <v>207</v>
      </c>
      <c r="E25" s="8"/>
      <c r="F25" s="14"/>
      <c r="G25" s="14"/>
      <c r="H25" s="14"/>
      <c r="I25" s="285" t="e">
        <f>(E25/G25)</f>
        <v>#DIV/0!</v>
      </c>
      <c r="J25" s="286"/>
      <c r="K25" s="77"/>
    </row>
    <row r="26" spans="2:11" ht="12.75" customHeight="1">
      <c r="B26" s="22">
        <v>20</v>
      </c>
      <c r="C26" s="10"/>
      <c r="D26" s="37" t="s">
        <v>216</v>
      </c>
      <c r="E26" s="8"/>
      <c r="F26" s="14"/>
      <c r="G26" s="14"/>
      <c r="H26" s="14"/>
      <c r="I26" s="287" t="e">
        <f t="shared" ref="I26:I27" si="2">E26/G26</f>
        <v>#DIV/0!</v>
      </c>
      <c r="J26" s="286"/>
    </row>
    <row r="27" spans="2:11" ht="12.75" customHeight="1">
      <c r="B27" s="288">
        <v>21</v>
      </c>
      <c r="C27" s="10"/>
      <c r="D27" s="7" t="s">
        <v>13</v>
      </c>
      <c r="E27" s="12"/>
      <c r="F27" s="14"/>
      <c r="G27" s="14"/>
      <c r="H27" s="14"/>
      <c r="I27" s="14" t="e">
        <f t="shared" si="2"/>
        <v>#DIV/0!</v>
      </c>
      <c r="J27" s="286"/>
      <c r="K27" s="77"/>
    </row>
    <row r="28" spans="2:11" ht="12.75" customHeight="1">
      <c r="B28" s="14">
        <v>22</v>
      </c>
      <c r="C28" s="6"/>
      <c r="D28" s="13" t="s">
        <v>217</v>
      </c>
      <c r="E28" s="43"/>
      <c r="F28" s="14"/>
      <c r="G28" s="14"/>
      <c r="H28" s="14"/>
      <c r="I28" s="14" t="s">
        <v>215</v>
      </c>
      <c r="J28" s="286"/>
      <c r="K28" s="77"/>
    </row>
    <row r="29" spans="2:11" ht="12.75" customHeight="1">
      <c r="B29" s="13">
        <v>23</v>
      </c>
      <c r="C29" s="6"/>
      <c r="D29" s="13" t="s">
        <v>217</v>
      </c>
      <c r="E29" s="43"/>
      <c r="F29" s="14"/>
      <c r="G29" s="14"/>
      <c r="H29" s="14"/>
      <c r="I29" s="14" t="s">
        <v>215</v>
      </c>
      <c r="J29" s="286" t="s">
        <v>218</v>
      </c>
    </row>
    <row r="30" spans="2:11" ht="12.75" customHeight="1">
      <c r="B30" s="13">
        <v>24</v>
      </c>
      <c r="C30" s="6"/>
      <c r="D30" s="13" t="s">
        <v>13</v>
      </c>
      <c r="E30" s="43"/>
      <c r="F30" s="14"/>
      <c r="G30" s="14"/>
      <c r="H30" s="14"/>
      <c r="I30" s="285" t="e">
        <f>E30/G30/8</f>
        <v>#DIV/0!</v>
      </c>
      <c r="J30" s="286"/>
    </row>
    <row r="31" spans="2:11" ht="12.75" customHeight="1">
      <c r="I31" s="115"/>
      <c r="J31" s="283"/>
    </row>
    <row r="32" spans="2:11" ht="12.75" customHeight="1">
      <c r="I32" s="115"/>
      <c r="J32" s="283"/>
    </row>
    <row r="33" spans="2:10" ht="12.75" customHeight="1">
      <c r="I33" s="115"/>
      <c r="J33" s="283"/>
    </row>
    <row r="34" spans="2:10" ht="12.75" customHeight="1">
      <c r="B34" s="77"/>
      <c r="C34" s="77"/>
      <c r="I34" s="115"/>
      <c r="J34" s="283"/>
    </row>
    <row r="35" spans="2:10" ht="12.75" customHeight="1">
      <c r="C35" s="77"/>
      <c r="I35" s="115"/>
      <c r="J35" s="283"/>
    </row>
    <row r="36" spans="2:10" ht="12.75" customHeight="1">
      <c r="I36" s="115"/>
      <c r="J36" s="283"/>
    </row>
    <row r="37" spans="2:10" ht="12.75" customHeight="1">
      <c r="I37" s="115"/>
      <c r="J37" s="283"/>
    </row>
    <row r="38" spans="2:10" ht="12.75" customHeight="1">
      <c r="I38" s="115"/>
      <c r="J38" s="283"/>
    </row>
    <row r="39" spans="2:10" ht="12.75" customHeight="1">
      <c r="I39" s="115"/>
      <c r="J39" s="283"/>
    </row>
    <row r="40" spans="2:10" ht="12.75" customHeight="1">
      <c r="I40" s="115"/>
      <c r="J40" s="283"/>
    </row>
    <row r="41" spans="2:10" ht="12.75" customHeight="1">
      <c r="I41" s="115"/>
      <c r="J41" s="283"/>
    </row>
    <row r="42" spans="2:10" ht="12.75" customHeight="1">
      <c r="I42" s="115"/>
      <c r="J42" s="283"/>
    </row>
    <row r="43" spans="2:10" ht="12.75" customHeight="1">
      <c r="I43" s="115"/>
      <c r="J43" s="283"/>
    </row>
    <row r="44" spans="2:10" ht="12.75" customHeight="1">
      <c r="I44" s="115"/>
      <c r="J44" s="283"/>
    </row>
    <row r="45" spans="2:10" ht="12.75" customHeight="1">
      <c r="I45" s="115"/>
      <c r="J45" s="283"/>
    </row>
    <row r="46" spans="2:10" ht="12.75" customHeight="1">
      <c r="I46" s="115"/>
      <c r="J46" s="283"/>
    </row>
    <row r="47" spans="2:10" ht="12.75" customHeight="1">
      <c r="I47" s="115"/>
      <c r="J47" s="283"/>
    </row>
    <row r="48" spans="2:10" ht="12.75" customHeight="1">
      <c r="I48" s="115"/>
      <c r="J48" s="283"/>
    </row>
    <row r="49" spans="9:10" ht="12.75" customHeight="1">
      <c r="I49" s="115"/>
      <c r="J49" s="283"/>
    </row>
    <row r="50" spans="9:10" ht="12.75" customHeight="1">
      <c r="I50" s="115"/>
      <c r="J50" s="283"/>
    </row>
    <row r="51" spans="9:10" ht="12.75" customHeight="1">
      <c r="I51" s="115"/>
      <c r="J51" s="283"/>
    </row>
    <row r="52" spans="9:10" ht="12.75" customHeight="1">
      <c r="I52" s="115"/>
      <c r="J52" s="283"/>
    </row>
    <row r="53" spans="9:10" ht="12.75" customHeight="1">
      <c r="I53" s="115"/>
      <c r="J53" s="283"/>
    </row>
    <row r="54" spans="9:10" ht="12.75" customHeight="1">
      <c r="I54" s="115"/>
      <c r="J54" s="283"/>
    </row>
    <row r="55" spans="9:10" ht="12.75" customHeight="1">
      <c r="I55" s="115"/>
      <c r="J55" s="283"/>
    </row>
    <row r="56" spans="9:10" ht="12.75" customHeight="1">
      <c r="I56" s="115"/>
      <c r="J56" s="283"/>
    </row>
    <row r="57" spans="9:10" ht="12.75" customHeight="1">
      <c r="I57" s="115"/>
      <c r="J57" s="283"/>
    </row>
    <row r="58" spans="9:10" ht="12.75" customHeight="1">
      <c r="I58" s="115"/>
      <c r="J58" s="283"/>
    </row>
    <row r="59" spans="9:10" ht="12.75" customHeight="1">
      <c r="I59" s="115"/>
      <c r="J59" s="283"/>
    </row>
    <row r="60" spans="9:10" ht="12.75" customHeight="1">
      <c r="I60" s="115"/>
      <c r="J60" s="283"/>
    </row>
    <row r="61" spans="9:10" ht="12.75" customHeight="1">
      <c r="I61" s="115"/>
      <c r="J61" s="283"/>
    </row>
    <row r="62" spans="9:10" ht="12.75" customHeight="1">
      <c r="I62" s="115"/>
      <c r="J62" s="283"/>
    </row>
    <row r="63" spans="9:10" ht="12.75" customHeight="1">
      <c r="I63" s="115"/>
      <c r="J63" s="283"/>
    </row>
    <row r="64" spans="9:10" ht="12.75" customHeight="1">
      <c r="I64" s="115"/>
      <c r="J64" s="283"/>
    </row>
    <row r="65" spans="9:10" ht="12.75" customHeight="1">
      <c r="I65" s="115"/>
      <c r="J65" s="283"/>
    </row>
    <row r="66" spans="9:10" ht="12.75" customHeight="1">
      <c r="I66" s="115"/>
      <c r="J66" s="283"/>
    </row>
    <row r="67" spans="9:10" ht="12.75" customHeight="1">
      <c r="I67" s="115"/>
      <c r="J67" s="283"/>
    </row>
    <row r="68" spans="9:10" ht="12.75" customHeight="1">
      <c r="I68" s="115"/>
      <c r="J68" s="283"/>
    </row>
    <row r="69" spans="9:10" ht="12.75" customHeight="1">
      <c r="I69" s="115"/>
      <c r="J69" s="283"/>
    </row>
    <row r="70" spans="9:10" ht="12.75" customHeight="1">
      <c r="I70" s="115"/>
      <c r="J70" s="283"/>
    </row>
    <row r="71" spans="9:10" ht="12.75" customHeight="1">
      <c r="I71" s="115"/>
      <c r="J71" s="283"/>
    </row>
    <row r="72" spans="9:10" ht="12.75" customHeight="1">
      <c r="I72" s="115"/>
      <c r="J72" s="283"/>
    </row>
    <row r="73" spans="9:10" ht="12.75" customHeight="1">
      <c r="I73" s="115"/>
      <c r="J73" s="283"/>
    </row>
    <row r="74" spans="9:10" ht="12.75" customHeight="1">
      <c r="I74" s="115"/>
      <c r="J74" s="283"/>
    </row>
    <row r="75" spans="9:10" ht="12.75" customHeight="1">
      <c r="I75" s="115"/>
      <c r="J75" s="283"/>
    </row>
    <row r="76" spans="9:10" ht="12.75" customHeight="1">
      <c r="I76" s="115"/>
      <c r="J76" s="283"/>
    </row>
    <row r="77" spans="9:10" ht="12.75" customHeight="1">
      <c r="I77" s="115"/>
      <c r="J77" s="283"/>
    </row>
    <row r="78" spans="9:10" ht="12.75" customHeight="1">
      <c r="I78" s="115"/>
      <c r="J78" s="283"/>
    </row>
    <row r="79" spans="9:10" ht="12.75" customHeight="1">
      <c r="I79" s="115"/>
      <c r="J79" s="283"/>
    </row>
    <row r="80" spans="9:10" ht="12.75" customHeight="1">
      <c r="I80" s="115"/>
      <c r="J80" s="283"/>
    </row>
    <row r="81" spans="9:10" ht="12.75" customHeight="1">
      <c r="I81" s="115"/>
      <c r="J81" s="283"/>
    </row>
    <row r="82" spans="9:10" ht="12.75" customHeight="1">
      <c r="I82" s="115"/>
      <c r="J82" s="283"/>
    </row>
    <row r="83" spans="9:10" ht="12.75" customHeight="1">
      <c r="I83" s="115"/>
      <c r="J83" s="283"/>
    </row>
    <row r="84" spans="9:10" ht="12.75" customHeight="1">
      <c r="I84" s="115"/>
      <c r="J84" s="283"/>
    </row>
    <row r="85" spans="9:10" ht="12.75" customHeight="1">
      <c r="I85" s="115"/>
      <c r="J85" s="283"/>
    </row>
    <row r="86" spans="9:10" ht="12.75" customHeight="1">
      <c r="I86" s="115"/>
      <c r="J86" s="283"/>
    </row>
    <row r="87" spans="9:10" ht="12.75" customHeight="1">
      <c r="I87" s="115"/>
      <c r="J87" s="283"/>
    </row>
    <row r="88" spans="9:10" ht="12.75" customHeight="1">
      <c r="I88" s="115"/>
      <c r="J88" s="283"/>
    </row>
    <row r="89" spans="9:10" ht="12.75" customHeight="1">
      <c r="I89" s="115"/>
      <c r="J89" s="283"/>
    </row>
    <row r="90" spans="9:10" ht="12.75" customHeight="1">
      <c r="I90" s="115"/>
      <c r="J90" s="283"/>
    </row>
    <row r="91" spans="9:10" ht="12.75" customHeight="1">
      <c r="I91" s="115"/>
      <c r="J91" s="283"/>
    </row>
    <row r="92" spans="9:10" ht="12.75" customHeight="1">
      <c r="I92" s="115"/>
      <c r="J92" s="283"/>
    </row>
    <row r="93" spans="9:10" ht="12.75" customHeight="1">
      <c r="I93" s="115"/>
      <c r="J93" s="283"/>
    </row>
    <row r="94" spans="9:10" ht="12.75" customHeight="1">
      <c r="I94" s="115"/>
      <c r="J94" s="283"/>
    </row>
    <row r="95" spans="9:10" ht="12.75" customHeight="1">
      <c r="I95" s="115"/>
      <c r="J95" s="283"/>
    </row>
    <row r="96" spans="9:10" ht="12.75" customHeight="1">
      <c r="I96" s="115"/>
      <c r="J96" s="283"/>
    </row>
    <row r="97" spans="9:10" ht="12.75" customHeight="1">
      <c r="I97" s="115"/>
      <c r="J97" s="283"/>
    </row>
    <row r="98" spans="9:10" ht="12.75" customHeight="1">
      <c r="I98" s="115"/>
      <c r="J98" s="283"/>
    </row>
    <row r="99" spans="9:10" ht="12.75" customHeight="1">
      <c r="I99" s="115"/>
      <c r="J99" s="283"/>
    </row>
    <row r="100" spans="9:10" ht="12.75" customHeight="1">
      <c r="I100" s="115"/>
      <c r="J100" s="283"/>
    </row>
    <row r="101" spans="9:10" ht="12.75" customHeight="1">
      <c r="I101" s="115"/>
      <c r="J101" s="283"/>
    </row>
    <row r="102" spans="9:10" ht="12.75" customHeight="1">
      <c r="I102" s="115"/>
      <c r="J102" s="283"/>
    </row>
    <row r="103" spans="9:10" ht="12.75" customHeight="1">
      <c r="I103" s="115"/>
      <c r="J103" s="283"/>
    </row>
    <row r="104" spans="9:10" ht="12.75" customHeight="1">
      <c r="I104" s="115"/>
      <c r="J104" s="283"/>
    </row>
    <row r="105" spans="9:10" ht="12.75" customHeight="1">
      <c r="I105" s="115"/>
      <c r="J105" s="283"/>
    </row>
    <row r="106" spans="9:10" ht="12.75" customHeight="1">
      <c r="I106" s="115"/>
      <c r="J106" s="283"/>
    </row>
    <row r="107" spans="9:10" ht="12.75" customHeight="1">
      <c r="I107" s="115"/>
      <c r="J107" s="283"/>
    </row>
    <row r="108" spans="9:10" ht="12.75" customHeight="1">
      <c r="I108" s="115"/>
      <c r="J108" s="283"/>
    </row>
    <row r="109" spans="9:10" ht="12.75" customHeight="1">
      <c r="I109" s="115"/>
      <c r="J109" s="283"/>
    </row>
    <row r="110" spans="9:10" ht="12.75" customHeight="1">
      <c r="I110" s="115"/>
      <c r="J110" s="283"/>
    </row>
    <row r="111" spans="9:10" ht="12.75" customHeight="1">
      <c r="I111" s="115"/>
      <c r="J111" s="283"/>
    </row>
    <row r="112" spans="9:10" ht="12.75" customHeight="1">
      <c r="I112" s="115"/>
      <c r="J112" s="283"/>
    </row>
    <row r="113" spans="9:10" ht="12.75" customHeight="1">
      <c r="I113" s="115"/>
      <c r="J113" s="283"/>
    </row>
    <row r="114" spans="9:10" ht="12.75" customHeight="1">
      <c r="I114" s="115"/>
      <c r="J114" s="283"/>
    </row>
    <row r="115" spans="9:10" ht="12.75" customHeight="1">
      <c r="I115" s="115"/>
      <c r="J115" s="283"/>
    </row>
    <row r="116" spans="9:10" ht="12.75" customHeight="1">
      <c r="I116" s="115"/>
      <c r="J116" s="283"/>
    </row>
    <row r="117" spans="9:10" ht="12.75" customHeight="1">
      <c r="I117" s="115"/>
      <c r="J117" s="283"/>
    </row>
    <row r="118" spans="9:10" ht="12.75" customHeight="1">
      <c r="I118" s="115"/>
      <c r="J118" s="283"/>
    </row>
    <row r="119" spans="9:10" ht="12.75" customHeight="1">
      <c r="I119" s="115"/>
      <c r="J119" s="283"/>
    </row>
    <row r="120" spans="9:10" ht="12.75" customHeight="1">
      <c r="I120" s="115"/>
      <c r="J120" s="283"/>
    </row>
    <row r="121" spans="9:10" ht="12.75" customHeight="1">
      <c r="I121" s="115"/>
      <c r="J121" s="283"/>
    </row>
    <row r="122" spans="9:10" ht="12.75" customHeight="1">
      <c r="I122" s="115"/>
      <c r="J122" s="283"/>
    </row>
    <row r="123" spans="9:10" ht="12.75" customHeight="1">
      <c r="I123" s="115"/>
      <c r="J123" s="283"/>
    </row>
    <row r="124" spans="9:10" ht="12.75" customHeight="1">
      <c r="I124" s="115"/>
      <c r="J124" s="283"/>
    </row>
    <row r="125" spans="9:10" ht="12.75" customHeight="1">
      <c r="I125" s="115"/>
      <c r="J125" s="283"/>
    </row>
    <row r="126" spans="9:10" ht="12.75" customHeight="1">
      <c r="I126" s="115"/>
      <c r="J126" s="283"/>
    </row>
    <row r="127" spans="9:10" ht="12.75" customHeight="1">
      <c r="I127" s="115"/>
      <c r="J127" s="283"/>
    </row>
    <row r="128" spans="9:10" ht="12.75" customHeight="1">
      <c r="I128" s="115"/>
      <c r="J128" s="283"/>
    </row>
    <row r="129" spans="9:10" ht="12.75" customHeight="1">
      <c r="I129" s="115"/>
      <c r="J129" s="283"/>
    </row>
    <row r="130" spans="9:10" ht="12.75" customHeight="1">
      <c r="I130" s="115"/>
      <c r="J130" s="283"/>
    </row>
    <row r="131" spans="9:10" ht="12.75" customHeight="1">
      <c r="I131" s="115"/>
      <c r="J131" s="283"/>
    </row>
    <row r="132" spans="9:10" ht="12.75" customHeight="1">
      <c r="I132" s="115"/>
      <c r="J132" s="283"/>
    </row>
    <row r="133" spans="9:10" ht="12.75" customHeight="1">
      <c r="I133" s="115"/>
      <c r="J133" s="283"/>
    </row>
    <row r="134" spans="9:10" ht="12.75" customHeight="1">
      <c r="I134" s="115"/>
      <c r="J134" s="283"/>
    </row>
    <row r="135" spans="9:10" ht="12.75" customHeight="1">
      <c r="I135" s="115"/>
      <c r="J135" s="283"/>
    </row>
    <row r="136" spans="9:10" ht="12.75" customHeight="1">
      <c r="I136" s="115"/>
      <c r="J136" s="283"/>
    </row>
    <row r="137" spans="9:10" ht="12.75" customHeight="1">
      <c r="I137" s="115"/>
      <c r="J137" s="283"/>
    </row>
    <row r="138" spans="9:10" ht="12.75" customHeight="1">
      <c r="I138" s="115"/>
      <c r="J138" s="283"/>
    </row>
    <row r="139" spans="9:10" ht="12.75" customHeight="1">
      <c r="I139" s="115"/>
      <c r="J139" s="283"/>
    </row>
    <row r="140" spans="9:10" ht="12.75" customHeight="1">
      <c r="I140" s="115"/>
      <c r="J140" s="283"/>
    </row>
    <row r="141" spans="9:10" ht="12.75" customHeight="1">
      <c r="I141" s="115"/>
      <c r="J141" s="283"/>
    </row>
    <row r="142" spans="9:10" ht="12.75" customHeight="1">
      <c r="I142" s="115"/>
      <c r="J142" s="283"/>
    </row>
    <row r="143" spans="9:10" ht="12.75" customHeight="1">
      <c r="I143" s="115"/>
      <c r="J143" s="283"/>
    </row>
    <row r="144" spans="9:10" ht="12.75" customHeight="1">
      <c r="I144" s="115"/>
      <c r="J144" s="283"/>
    </row>
    <row r="145" spans="9:10" ht="12.75" customHeight="1">
      <c r="I145" s="115"/>
      <c r="J145" s="283"/>
    </row>
    <row r="146" spans="9:10" ht="12.75" customHeight="1">
      <c r="I146" s="115"/>
      <c r="J146" s="283"/>
    </row>
    <row r="147" spans="9:10" ht="12.75" customHeight="1">
      <c r="I147" s="115"/>
      <c r="J147" s="283"/>
    </row>
    <row r="148" spans="9:10" ht="12.75" customHeight="1">
      <c r="I148" s="115"/>
      <c r="J148" s="283"/>
    </row>
    <row r="149" spans="9:10" ht="12.75" customHeight="1">
      <c r="I149" s="115"/>
      <c r="J149" s="283"/>
    </row>
    <row r="150" spans="9:10" ht="12.75" customHeight="1">
      <c r="I150" s="115"/>
      <c r="J150" s="283"/>
    </row>
    <row r="151" spans="9:10" ht="12.75" customHeight="1">
      <c r="I151" s="115"/>
      <c r="J151" s="283"/>
    </row>
    <row r="152" spans="9:10" ht="12.75" customHeight="1">
      <c r="I152" s="115"/>
      <c r="J152" s="283"/>
    </row>
    <row r="153" spans="9:10" ht="12.75" customHeight="1">
      <c r="I153" s="115"/>
      <c r="J153" s="283"/>
    </row>
    <row r="154" spans="9:10" ht="12.75" customHeight="1">
      <c r="I154" s="115"/>
      <c r="J154" s="283"/>
    </row>
    <row r="155" spans="9:10" ht="12.75" customHeight="1">
      <c r="I155" s="115"/>
      <c r="J155" s="283"/>
    </row>
    <row r="156" spans="9:10" ht="12.75" customHeight="1">
      <c r="I156" s="115"/>
      <c r="J156" s="283"/>
    </row>
    <row r="157" spans="9:10" ht="12.75" customHeight="1">
      <c r="I157" s="115"/>
      <c r="J157" s="283"/>
    </row>
    <row r="158" spans="9:10" ht="12.75" customHeight="1">
      <c r="I158" s="115"/>
      <c r="J158" s="283"/>
    </row>
    <row r="159" spans="9:10" ht="12.75" customHeight="1">
      <c r="I159" s="115"/>
      <c r="J159" s="283"/>
    </row>
    <row r="160" spans="9:10" ht="12.75" customHeight="1">
      <c r="I160" s="115"/>
      <c r="J160" s="283"/>
    </row>
    <row r="161" spans="9:10" ht="12.75" customHeight="1">
      <c r="I161" s="115"/>
      <c r="J161" s="283"/>
    </row>
    <row r="162" spans="9:10" ht="12.75" customHeight="1">
      <c r="I162" s="115"/>
      <c r="J162" s="283"/>
    </row>
    <row r="163" spans="9:10" ht="12.75" customHeight="1">
      <c r="I163" s="115"/>
      <c r="J163" s="283"/>
    </row>
    <row r="164" spans="9:10" ht="12.75" customHeight="1">
      <c r="I164" s="115"/>
      <c r="J164" s="283"/>
    </row>
    <row r="165" spans="9:10" ht="12.75" customHeight="1">
      <c r="I165" s="115"/>
      <c r="J165" s="283"/>
    </row>
    <row r="166" spans="9:10" ht="12.75" customHeight="1">
      <c r="I166" s="115"/>
      <c r="J166" s="283"/>
    </row>
    <row r="167" spans="9:10" ht="12.75" customHeight="1">
      <c r="I167" s="115"/>
      <c r="J167" s="283"/>
    </row>
    <row r="168" spans="9:10" ht="12.75" customHeight="1">
      <c r="I168" s="115"/>
      <c r="J168" s="283"/>
    </row>
    <row r="169" spans="9:10" ht="12.75" customHeight="1">
      <c r="I169" s="115"/>
      <c r="J169" s="283"/>
    </row>
    <row r="170" spans="9:10" ht="12.75" customHeight="1">
      <c r="I170" s="115"/>
      <c r="J170" s="283"/>
    </row>
    <row r="171" spans="9:10" ht="12.75" customHeight="1">
      <c r="I171" s="115"/>
      <c r="J171" s="283"/>
    </row>
    <row r="172" spans="9:10" ht="12.75" customHeight="1">
      <c r="I172" s="115"/>
      <c r="J172" s="283"/>
    </row>
    <row r="173" spans="9:10" ht="12.75" customHeight="1">
      <c r="I173" s="115"/>
      <c r="J173" s="283"/>
    </row>
    <row r="174" spans="9:10" ht="12.75" customHeight="1">
      <c r="I174" s="115"/>
      <c r="J174" s="283"/>
    </row>
    <row r="175" spans="9:10" ht="12.75" customHeight="1">
      <c r="I175" s="115"/>
      <c r="J175" s="283"/>
    </row>
    <row r="176" spans="9:10" ht="12.75" customHeight="1">
      <c r="I176" s="115"/>
      <c r="J176" s="283"/>
    </row>
    <row r="177" spans="9:10" ht="12.75" customHeight="1">
      <c r="I177" s="115"/>
      <c r="J177" s="283"/>
    </row>
    <row r="178" spans="9:10" ht="12.75" customHeight="1">
      <c r="I178" s="115"/>
      <c r="J178" s="283"/>
    </row>
    <row r="179" spans="9:10" ht="12.75" customHeight="1">
      <c r="I179" s="115"/>
      <c r="J179" s="283"/>
    </row>
    <row r="180" spans="9:10" ht="12.75" customHeight="1">
      <c r="I180" s="115"/>
      <c r="J180" s="283"/>
    </row>
    <row r="181" spans="9:10" ht="12.75" customHeight="1">
      <c r="I181" s="115"/>
      <c r="J181" s="283"/>
    </row>
    <row r="182" spans="9:10" ht="12.75" customHeight="1">
      <c r="I182" s="115"/>
      <c r="J182" s="283"/>
    </row>
    <row r="183" spans="9:10" ht="12.75" customHeight="1">
      <c r="I183" s="115"/>
      <c r="J183" s="283"/>
    </row>
    <row r="184" spans="9:10" ht="12.75" customHeight="1">
      <c r="I184" s="115"/>
      <c r="J184" s="283"/>
    </row>
    <row r="185" spans="9:10" ht="12.75" customHeight="1">
      <c r="I185" s="115"/>
      <c r="J185" s="283"/>
    </row>
    <row r="186" spans="9:10" ht="12.75" customHeight="1">
      <c r="I186" s="115"/>
      <c r="J186" s="283"/>
    </row>
    <row r="187" spans="9:10" ht="12.75" customHeight="1">
      <c r="I187" s="115"/>
      <c r="J187" s="283"/>
    </row>
    <row r="188" spans="9:10" ht="12.75" customHeight="1">
      <c r="I188" s="115"/>
      <c r="J188" s="283"/>
    </row>
    <row r="189" spans="9:10" ht="12.75" customHeight="1">
      <c r="I189" s="115"/>
      <c r="J189" s="283"/>
    </row>
    <row r="190" spans="9:10" ht="12.75" customHeight="1">
      <c r="I190" s="115"/>
      <c r="J190" s="283"/>
    </row>
    <row r="191" spans="9:10" ht="12.75" customHeight="1">
      <c r="I191" s="115"/>
      <c r="J191" s="283"/>
    </row>
    <row r="192" spans="9:10" ht="12.75" customHeight="1">
      <c r="I192" s="115"/>
      <c r="J192" s="283"/>
    </row>
    <row r="193" spans="9:10" ht="12.75" customHeight="1">
      <c r="I193" s="115"/>
      <c r="J193" s="283"/>
    </row>
    <row r="194" spans="9:10" ht="12.75" customHeight="1">
      <c r="I194" s="115"/>
      <c r="J194" s="283"/>
    </row>
    <row r="195" spans="9:10" ht="12.75" customHeight="1">
      <c r="I195" s="115"/>
      <c r="J195" s="283"/>
    </row>
    <row r="196" spans="9:10" ht="12.75" customHeight="1">
      <c r="I196" s="115"/>
      <c r="J196" s="283"/>
    </row>
    <row r="197" spans="9:10" ht="12.75" customHeight="1">
      <c r="I197" s="115"/>
      <c r="J197" s="283"/>
    </row>
    <row r="198" spans="9:10" ht="12.75" customHeight="1">
      <c r="I198" s="115"/>
      <c r="J198" s="283"/>
    </row>
    <row r="199" spans="9:10" ht="12.75" customHeight="1">
      <c r="I199" s="115"/>
      <c r="J199" s="283"/>
    </row>
    <row r="200" spans="9:10" ht="12.75" customHeight="1">
      <c r="I200" s="115"/>
      <c r="J200" s="283"/>
    </row>
    <row r="201" spans="9:10" ht="12.75" customHeight="1">
      <c r="I201" s="115"/>
      <c r="J201" s="283"/>
    </row>
    <row r="202" spans="9:10" ht="12.75" customHeight="1">
      <c r="I202" s="115"/>
      <c r="J202" s="283"/>
    </row>
    <row r="203" spans="9:10" ht="12.75" customHeight="1">
      <c r="I203" s="115"/>
      <c r="J203" s="283"/>
    </row>
    <row r="204" spans="9:10" ht="12.75" customHeight="1">
      <c r="I204" s="115"/>
      <c r="J204" s="283"/>
    </row>
    <row r="205" spans="9:10" ht="12.75" customHeight="1">
      <c r="I205" s="115"/>
      <c r="J205" s="283"/>
    </row>
    <row r="206" spans="9:10" ht="12.75" customHeight="1">
      <c r="I206" s="115"/>
      <c r="J206" s="283"/>
    </row>
    <row r="207" spans="9:10" ht="12.75" customHeight="1">
      <c r="I207" s="115"/>
      <c r="J207" s="283"/>
    </row>
    <row r="208" spans="9:10" ht="12.75" customHeight="1">
      <c r="I208" s="115"/>
      <c r="J208" s="283"/>
    </row>
    <row r="209" spans="9:10" ht="12.75" customHeight="1">
      <c r="I209" s="115"/>
      <c r="J209" s="283"/>
    </row>
    <row r="210" spans="9:10" ht="12.75" customHeight="1">
      <c r="I210" s="115"/>
      <c r="J210" s="283"/>
    </row>
    <row r="211" spans="9:10" ht="12.75" customHeight="1">
      <c r="I211" s="115"/>
      <c r="J211" s="283"/>
    </row>
    <row r="212" spans="9:10" ht="12.75" customHeight="1">
      <c r="I212" s="115"/>
      <c r="J212" s="283"/>
    </row>
    <row r="213" spans="9:10" ht="12.75" customHeight="1">
      <c r="I213" s="115"/>
      <c r="J213" s="283"/>
    </row>
    <row r="214" spans="9:10" ht="12.75" customHeight="1">
      <c r="I214" s="115"/>
      <c r="J214" s="283"/>
    </row>
    <row r="215" spans="9:10" ht="12.75" customHeight="1">
      <c r="I215" s="115"/>
      <c r="J215" s="283"/>
    </row>
    <row r="216" spans="9:10" ht="12.75" customHeight="1">
      <c r="I216" s="115"/>
      <c r="J216" s="283"/>
    </row>
    <row r="217" spans="9:10" ht="12.75" customHeight="1">
      <c r="I217" s="115"/>
      <c r="J217" s="283"/>
    </row>
    <row r="218" spans="9:10" ht="12.75" customHeight="1">
      <c r="I218" s="115"/>
      <c r="J218" s="283"/>
    </row>
    <row r="219" spans="9:10" ht="12.75" customHeight="1">
      <c r="I219" s="115"/>
      <c r="J219" s="283"/>
    </row>
    <row r="220" spans="9:10" ht="12.75" customHeight="1">
      <c r="I220" s="115"/>
      <c r="J220" s="283"/>
    </row>
    <row r="221" spans="9:10" ht="12.75" customHeight="1">
      <c r="I221" s="115"/>
      <c r="J221" s="283"/>
    </row>
    <row r="222" spans="9:10" ht="12.75" customHeight="1">
      <c r="I222" s="115"/>
      <c r="J222" s="283"/>
    </row>
    <row r="223" spans="9:10" ht="12.75" customHeight="1">
      <c r="I223" s="115"/>
      <c r="J223" s="283"/>
    </row>
    <row r="224" spans="9:10" ht="12.75" customHeight="1">
      <c r="I224" s="115"/>
      <c r="J224" s="283"/>
    </row>
    <row r="225" spans="9:10" ht="12.75" customHeight="1">
      <c r="I225" s="115"/>
      <c r="J225" s="283"/>
    </row>
    <row r="226" spans="9:10" ht="12.75" customHeight="1">
      <c r="I226" s="115"/>
      <c r="J226" s="283"/>
    </row>
    <row r="227" spans="9:10" ht="12.75" customHeight="1">
      <c r="I227" s="115"/>
      <c r="J227" s="283"/>
    </row>
    <row r="228" spans="9:10" ht="12.75" customHeight="1">
      <c r="I228" s="115"/>
      <c r="J228" s="283"/>
    </row>
    <row r="229" spans="9:10" ht="12.75" customHeight="1">
      <c r="I229" s="115"/>
      <c r="J229" s="283"/>
    </row>
    <row r="230" spans="9:10" ht="12.75" customHeight="1">
      <c r="I230" s="115"/>
      <c r="J230" s="283"/>
    </row>
    <row r="231" spans="9:10" ht="12.75" customHeight="1">
      <c r="I231" s="115"/>
      <c r="J231" s="283"/>
    </row>
    <row r="232" spans="9:10" ht="12.75" customHeight="1">
      <c r="I232" s="115"/>
      <c r="J232" s="283"/>
    </row>
    <row r="233" spans="9:10" ht="12.75" customHeight="1">
      <c r="I233" s="115"/>
      <c r="J233" s="283"/>
    </row>
    <row r="234" spans="9:10" ht="12.75" customHeight="1">
      <c r="I234" s="115"/>
      <c r="J234" s="283"/>
    </row>
    <row r="235" spans="9:10" ht="12.75" customHeight="1">
      <c r="I235" s="115"/>
      <c r="J235" s="283"/>
    </row>
    <row r="236" spans="9:10" ht="12.75" customHeight="1">
      <c r="I236" s="115"/>
      <c r="J236" s="283"/>
    </row>
    <row r="237" spans="9:10" ht="12.75" customHeight="1">
      <c r="I237" s="115"/>
      <c r="J237" s="283"/>
    </row>
    <row r="238" spans="9:10" ht="12.75" customHeight="1">
      <c r="I238" s="115"/>
      <c r="J238" s="283"/>
    </row>
    <row r="239" spans="9:10" ht="12.75" customHeight="1">
      <c r="I239" s="115"/>
      <c r="J239" s="283"/>
    </row>
    <row r="240" spans="9:10" ht="12.75" customHeight="1">
      <c r="I240" s="115"/>
      <c r="J240" s="283"/>
    </row>
    <row r="241" spans="9:10" ht="12.75" customHeight="1">
      <c r="I241" s="115"/>
      <c r="J241" s="283"/>
    </row>
    <row r="242" spans="9:10" ht="12.75" customHeight="1">
      <c r="I242" s="115"/>
      <c r="J242" s="283"/>
    </row>
    <row r="243" spans="9:10" ht="12.75" customHeight="1">
      <c r="I243" s="115"/>
      <c r="J243" s="283"/>
    </row>
    <row r="244" spans="9:10" ht="12.75" customHeight="1">
      <c r="I244" s="115"/>
      <c r="J244" s="283"/>
    </row>
    <row r="245" spans="9:10" ht="12.75" customHeight="1">
      <c r="I245" s="115"/>
      <c r="J245" s="283"/>
    </row>
    <row r="246" spans="9:10" ht="12.75" customHeight="1">
      <c r="I246" s="115"/>
      <c r="J246" s="283"/>
    </row>
    <row r="247" spans="9:10" ht="12.75" customHeight="1">
      <c r="I247" s="115"/>
      <c r="J247" s="283"/>
    </row>
    <row r="248" spans="9:10" ht="12.75" customHeight="1">
      <c r="I248" s="115"/>
      <c r="J248" s="283"/>
    </row>
    <row r="249" spans="9:10" ht="12.75" customHeight="1">
      <c r="I249" s="115"/>
      <c r="J249" s="283"/>
    </row>
    <row r="250" spans="9:10" ht="12.75" customHeight="1">
      <c r="I250" s="115"/>
      <c r="J250" s="283"/>
    </row>
    <row r="251" spans="9:10" ht="12.75" customHeight="1">
      <c r="I251" s="115"/>
      <c r="J251" s="283"/>
    </row>
    <row r="252" spans="9:10" ht="12.75" customHeight="1">
      <c r="I252" s="115"/>
      <c r="J252" s="283"/>
    </row>
    <row r="253" spans="9:10" ht="12.75" customHeight="1">
      <c r="I253" s="115"/>
      <c r="J253" s="283"/>
    </row>
    <row r="254" spans="9:10" ht="12.75" customHeight="1">
      <c r="I254" s="115"/>
      <c r="J254" s="283"/>
    </row>
    <row r="255" spans="9:10" ht="12.75" customHeight="1">
      <c r="I255" s="115"/>
      <c r="J255" s="283"/>
    </row>
    <row r="256" spans="9:10" ht="12.75" customHeight="1">
      <c r="I256" s="115"/>
      <c r="J256" s="283"/>
    </row>
    <row r="257" spans="9:10" ht="12.75" customHeight="1">
      <c r="I257" s="115"/>
      <c r="J257" s="283"/>
    </row>
    <row r="258" spans="9:10" ht="12.75" customHeight="1">
      <c r="I258" s="115"/>
      <c r="J258" s="283"/>
    </row>
    <row r="259" spans="9:10" ht="12.75" customHeight="1">
      <c r="I259" s="115"/>
      <c r="J259" s="283"/>
    </row>
    <row r="260" spans="9:10" ht="12.75" customHeight="1">
      <c r="I260" s="115"/>
      <c r="J260" s="283"/>
    </row>
    <row r="261" spans="9:10" ht="12.75" customHeight="1">
      <c r="I261" s="115"/>
      <c r="J261" s="283"/>
    </row>
    <row r="262" spans="9:10" ht="12.75" customHeight="1">
      <c r="I262" s="115"/>
      <c r="J262" s="283"/>
    </row>
    <row r="263" spans="9:10" ht="12.75" customHeight="1">
      <c r="I263" s="115"/>
      <c r="J263" s="283"/>
    </row>
    <row r="264" spans="9:10" ht="12.75" customHeight="1">
      <c r="I264" s="115"/>
      <c r="J264" s="283"/>
    </row>
    <row r="265" spans="9:10" ht="12.75" customHeight="1">
      <c r="I265" s="115"/>
      <c r="J265" s="283"/>
    </row>
    <row r="266" spans="9:10" ht="12.75" customHeight="1">
      <c r="I266" s="115"/>
      <c r="J266" s="283"/>
    </row>
    <row r="267" spans="9:10" ht="12.75" customHeight="1">
      <c r="I267" s="115"/>
      <c r="J267" s="283"/>
    </row>
    <row r="268" spans="9:10" ht="12.75" customHeight="1">
      <c r="I268" s="115"/>
      <c r="J268" s="283"/>
    </row>
    <row r="269" spans="9:10" ht="12.75" customHeight="1">
      <c r="I269" s="115"/>
      <c r="J269" s="283"/>
    </row>
    <row r="270" spans="9:10" ht="12.75" customHeight="1">
      <c r="I270" s="115"/>
      <c r="J270" s="283"/>
    </row>
    <row r="271" spans="9:10" ht="12.75" customHeight="1">
      <c r="I271" s="115"/>
      <c r="J271" s="283"/>
    </row>
    <row r="272" spans="9:10" ht="12.75" customHeight="1">
      <c r="I272" s="115"/>
      <c r="J272" s="283"/>
    </row>
    <row r="273" spans="9:10" ht="12.75" customHeight="1">
      <c r="I273" s="115"/>
      <c r="J273" s="283"/>
    </row>
    <row r="274" spans="9:10" ht="12.75" customHeight="1">
      <c r="I274" s="115"/>
      <c r="J274" s="283"/>
    </row>
    <row r="275" spans="9:10" ht="12.75" customHeight="1">
      <c r="I275" s="115"/>
      <c r="J275" s="283"/>
    </row>
    <row r="276" spans="9:10" ht="12.75" customHeight="1">
      <c r="I276" s="115"/>
      <c r="J276" s="283"/>
    </row>
    <row r="277" spans="9:10" ht="12.75" customHeight="1">
      <c r="I277" s="115"/>
      <c r="J277" s="283"/>
    </row>
    <row r="278" spans="9:10" ht="12.75" customHeight="1">
      <c r="I278" s="115"/>
      <c r="J278" s="283"/>
    </row>
    <row r="279" spans="9:10" ht="12.75" customHeight="1">
      <c r="I279" s="115"/>
      <c r="J279" s="283"/>
    </row>
    <row r="280" spans="9:10" ht="12.75" customHeight="1">
      <c r="I280" s="115"/>
      <c r="J280" s="283"/>
    </row>
    <row r="281" spans="9:10" ht="12.75" customHeight="1">
      <c r="I281" s="115"/>
      <c r="J281" s="283"/>
    </row>
    <row r="282" spans="9:10" ht="12.75" customHeight="1">
      <c r="I282" s="115"/>
      <c r="J282" s="283"/>
    </row>
    <row r="283" spans="9:10" ht="12.75" customHeight="1">
      <c r="I283" s="115"/>
      <c r="J283" s="283"/>
    </row>
    <row r="284" spans="9:10" ht="12.75" customHeight="1">
      <c r="I284" s="115"/>
      <c r="J284" s="283"/>
    </row>
    <row r="285" spans="9:10" ht="12.75" customHeight="1">
      <c r="I285" s="115"/>
      <c r="J285" s="283"/>
    </row>
    <row r="286" spans="9:10" ht="12.75" customHeight="1">
      <c r="I286" s="115"/>
      <c r="J286" s="283"/>
    </row>
    <row r="287" spans="9:10" ht="12.75" customHeight="1">
      <c r="I287" s="115"/>
      <c r="J287" s="283"/>
    </row>
    <row r="288" spans="9:10" ht="12.75" customHeight="1">
      <c r="I288" s="115"/>
      <c r="J288" s="283"/>
    </row>
    <row r="289" spans="9:10" ht="12.75" customHeight="1">
      <c r="I289" s="115"/>
      <c r="J289" s="283"/>
    </row>
    <row r="290" spans="9:10" ht="12.75" customHeight="1">
      <c r="I290" s="115"/>
      <c r="J290" s="283"/>
    </row>
    <row r="291" spans="9:10" ht="12.75" customHeight="1">
      <c r="I291" s="115"/>
      <c r="J291" s="283"/>
    </row>
    <row r="292" spans="9:10" ht="12.75" customHeight="1">
      <c r="I292" s="115"/>
      <c r="J292" s="283"/>
    </row>
    <row r="293" spans="9:10" ht="12.75" customHeight="1">
      <c r="I293" s="115"/>
      <c r="J293" s="283"/>
    </row>
    <row r="294" spans="9:10" ht="12.75" customHeight="1">
      <c r="I294" s="115"/>
      <c r="J294" s="283"/>
    </row>
    <row r="295" spans="9:10" ht="12.75" customHeight="1">
      <c r="I295" s="115"/>
      <c r="J295" s="283"/>
    </row>
    <row r="296" spans="9:10" ht="12.75" customHeight="1">
      <c r="I296" s="115"/>
      <c r="J296" s="283"/>
    </row>
    <row r="297" spans="9:10" ht="12.75" customHeight="1">
      <c r="I297" s="115"/>
      <c r="J297" s="283"/>
    </row>
    <row r="298" spans="9:10" ht="12.75" customHeight="1">
      <c r="I298" s="115"/>
      <c r="J298" s="283"/>
    </row>
    <row r="299" spans="9:10" ht="12.75" customHeight="1">
      <c r="I299" s="115"/>
      <c r="J299" s="283"/>
    </row>
    <row r="300" spans="9:10" ht="12.75" customHeight="1">
      <c r="I300" s="115"/>
      <c r="J300" s="283"/>
    </row>
    <row r="301" spans="9:10" ht="12.75" customHeight="1">
      <c r="I301" s="115"/>
      <c r="J301" s="283"/>
    </row>
    <row r="302" spans="9:10" ht="12.75" customHeight="1">
      <c r="I302" s="115"/>
      <c r="J302" s="283"/>
    </row>
    <row r="303" spans="9:10" ht="12.75" customHeight="1">
      <c r="I303" s="115"/>
      <c r="J303" s="283"/>
    </row>
    <row r="304" spans="9:10" ht="12.75" customHeight="1">
      <c r="I304" s="115"/>
      <c r="J304" s="283"/>
    </row>
    <row r="305" spans="9:10" ht="12.75" customHeight="1">
      <c r="I305" s="115"/>
      <c r="J305" s="283"/>
    </row>
    <row r="306" spans="9:10" ht="12.75" customHeight="1">
      <c r="I306" s="115"/>
      <c r="J306" s="283"/>
    </row>
    <row r="307" spans="9:10" ht="12.75" customHeight="1">
      <c r="I307" s="115"/>
      <c r="J307" s="283"/>
    </row>
    <row r="308" spans="9:10" ht="12.75" customHeight="1">
      <c r="I308" s="115"/>
      <c r="J308" s="283"/>
    </row>
    <row r="309" spans="9:10" ht="12.75" customHeight="1">
      <c r="I309" s="115"/>
      <c r="J309" s="283"/>
    </row>
    <row r="310" spans="9:10" ht="12.75" customHeight="1">
      <c r="I310" s="115"/>
      <c r="J310" s="283"/>
    </row>
    <row r="311" spans="9:10" ht="12.75" customHeight="1">
      <c r="I311" s="115"/>
      <c r="J311" s="283"/>
    </row>
    <row r="312" spans="9:10" ht="12.75" customHeight="1">
      <c r="I312" s="115"/>
      <c r="J312" s="283"/>
    </row>
    <row r="313" spans="9:10" ht="12.75" customHeight="1">
      <c r="I313" s="115"/>
      <c r="J313" s="283"/>
    </row>
    <row r="314" spans="9:10" ht="12.75" customHeight="1">
      <c r="I314" s="115"/>
      <c r="J314" s="283"/>
    </row>
    <row r="315" spans="9:10" ht="12.75" customHeight="1">
      <c r="I315" s="115"/>
      <c r="J315" s="283"/>
    </row>
    <row r="316" spans="9:10" ht="12.75" customHeight="1">
      <c r="I316" s="115"/>
      <c r="J316" s="283"/>
    </row>
    <row r="317" spans="9:10" ht="12.75" customHeight="1">
      <c r="I317" s="115"/>
      <c r="J317" s="283"/>
    </row>
    <row r="318" spans="9:10" ht="12.75" customHeight="1">
      <c r="I318" s="115"/>
      <c r="J318" s="283"/>
    </row>
    <row r="319" spans="9:10" ht="12.75" customHeight="1">
      <c r="I319" s="115"/>
      <c r="J319" s="283"/>
    </row>
    <row r="320" spans="9:10" ht="12.75" customHeight="1">
      <c r="I320" s="115"/>
      <c r="J320" s="283"/>
    </row>
    <row r="321" spans="9:10" ht="12.75" customHeight="1">
      <c r="I321" s="115"/>
      <c r="J321" s="283"/>
    </row>
    <row r="322" spans="9:10" ht="12.75" customHeight="1">
      <c r="I322" s="115"/>
      <c r="J322" s="283"/>
    </row>
    <row r="323" spans="9:10" ht="12.75" customHeight="1">
      <c r="I323" s="115"/>
      <c r="J323" s="283"/>
    </row>
    <row r="324" spans="9:10" ht="12.75" customHeight="1">
      <c r="I324" s="115"/>
      <c r="J324" s="283"/>
    </row>
    <row r="325" spans="9:10" ht="12.75" customHeight="1">
      <c r="I325" s="115"/>
      <c r="J325" s="283"/>
    </row>
    <row r="326" spans="9:10" ht="12.75" customHeight="1">
      <c r="I326" s="115"/>
      <c r="J326" s="283"/>
    </row>
    <row r="327" spans="9:10" ht="12.75" customHeight="1">
      <c r="I327" s="115"/>
      <c r="J327" s="283"/>
    </row>
    <row r="328" spans="9:10" ht="12.75" customHeight="1">
      <c r="I328" s="115"/>
      <c r="J328" s="283"/>
    </row>
    <row r="329" spans="9:10" ht="12.75" customHeight="1">
      <c r="I329" s="115"/>
      <c r="J329" s="283"/>
    </row>
    <row r="330" spans="9:10" ht="12.75" customHeight="1">
      <c r="I330" s="115"/>
      <c r="J330" s="283"/>
    </row>
    <row r="331" spans="9:10" ht="12.75" customHeight="1">
      <c r="I331" s="115"/>
      <c r="J331" s="283"/>
    </row>
    <row r="332" spans="9:10" ht="12.75" customHeight="1">
      <c r="I332" s="115"/>
      <c r="J332" s="283"/>
    </row>
    <row r="333" spans="9:10" ht="12.75" customHeight="1">
      <c r="I333" s="115"/>
      <c r="J333" s="283"/>
    </row>
    <row r="334" spans="9:10" ht="12.75" customHeight="1">
      <c r="I334" s="115"/>
      <c r="J334" s="283"/>
    </row>
    <row r="335" spans="9:10" ht="12.75" customHeight="1">
      <c r="I335" s="115"/>
      <c r="J335" s="283"/>
    </row>
    <row r="336" spans="9:10" ht="12.75" customHeight="1">
      <c r="I336" s="115"/>
      <c r="J336" s="283"/>
    </row>
    <row r="337" spans="9:10" ht="12.75" customHeight="1">
      <c r="I337" s="115"/>
      <c r="J337" s="283"/>
    </row>
    <row r="338" spans="9:10" ht="12.75" customHeight="1">
      <c r="I338" s="115"/>
      <c r="J338" s="283"/>
    </row>
    <row r="339" spans="9:10" ht="12.75" customHeight="1">
      <c r="I339" s="115"/>
      <c r="J339" s="283"/>
    </row>
    <row r="340" spans="9:10" ht="12.75" customHeight="1">
      <c r="I340" s="115"/>
      <c r="J340" s="283"/>
    </row>
    <row r="341" spans="9:10" ht="12.75" customHeight="1">
      <c r="I341" s="115"/>
      <c r="J341" s="283"/>
    </row>
    <row r="342" spans="9:10" ht="12.75" customHeight="1">
      <c r="I342" s="115"/>
      <c r="J342" s="283"/>
    </row>
    <row r="343" spans="9:10" ht="12.75" customHeight="1">
      <c r="I343" s="115"/>
      <c r="J343" s="283"/>
    </row>
    <row r="344" spans="9:10" ht="12.75" customHeight="1">
      <c r="I344" s="115"/>
      <c r="J344" s="283"/>
    </row>
    <row r="345" spans="9:10" ht="12.75" customHeight="1">
      <c r="I345" s="115"/>
      <c r="J345" s="283"/>
    </row>
    <row r="346" spans="9:10" ht="12.75" customHeight="1">
      <c r="I346" s="115"/>
      <c r="J346" s="283"/>
    </row>
    <row r="347" spans="9:10" ht="12.75" customHeight="1">
      <c r="I347" s="115"/>
      <c r="J347" s="283"/>
    </row>
    <row r="348" spans="9:10" ht="12.75" customHeight="1">
      <c r="I348" s="115"/>
      <c r="J348" s="283"/>
    </row>
    <row r="349" spans="9:10" ht="12.75" customHeight="1">
      <c r="I349" s="115"/>
      <c r="J349" s="283"/>
    </row>
    <row r="350" spans="9:10" ht="12.75" customHeight="1">
      <c r="I350" s="115"/>
      <c r="J350" s="283"/>
    </row>
    <row r="351" spans="9:10" ht="12.75" customHeight="1">
      <c r="I351" s="115"/>
      <c r="J351" s="283"/>
    </row>
    <row r="352" spans="9:10" ht="12.75" customHeight="1">
      <c r="I352" s="115"/>
      <c r="J352" s="283"/>
    </row>
    <row r="353" spans="9:10" ht="12.75" customHeight="1">
      <c r="I353" s="115"/>
      <c r="J353" s="283"/>
    </row>
    <row r="354" spans="9:10" ht="12.75" customHeight="1">
      <c r="I354" s="115"/>
      <c r="J354" s="283"/>
    </row>
    <row r="355" spans="9:10" ht="12.75" customHeight="1">
      <c r="I355" s="115"/>
      <c r="J355" s="283"/>
    </row>
    <row r="356" spans="9:10" ht="12.75" customHeight="1">
      <c r="I356" s="115"/>
      <c r="J356" s="283"/>
    </row>
    <row r="357" spans="9:10" ht="12.75" customHeight="1">
      <c r="I357" s="115"/>
      <c r="J357" s="283"/>
    </row>
    <row r="358" spans="9:10" ht="12.75" customHeight="1">
      <c r="I358" s="115"/>
      <c r="J358" s="283"/>
    </row>
    <row r="359" spans="9:10" ht="12.75" customHeight="1">
      <c r="I359" s="115"/>
      <c r="J359" s="283"/>
    </row>
    <row r="360" spans="9:10" ht="12.75" customHeight="1">
      <c r="I360" s="115"/>
      <c r="J360" s="283"/>
    </row>
    <row r="361" spans="9:10" ht="12.75" customHeight="1">
      <c r="I361" s="115"/>
      <c r="J361" s="283"/>
    </row>
    <row r="362" spans="9:10" ht="12.75" customHeight="1">
      <c r="I362" s="115"/>
      <c r="J362" s="283"/>
    </row>
    <row r="363" spans="9:10" ht="12.75" customHeight="1">
      <c r="I363" s="115"/>
      <c r="J363" s="283"/>
    </row>
    <row r="364" spans="9:10" ht="12.75" customHeight="1">
      <c r="I364" s="115"/>
      <c r="J364" s="283"/>
    </row>
    <row r="365" spans="9:10" ht="12.75" customHeight="1">
      <c r="I365" s="115"/>
      <c r="J365" s="283"/>
    </row>
    <row r="366" spans="9:10" ht="12.75" customHeight="1">
      <c r="I366" s="115"/>
      <c r="J366" s="283"/>
    </row>
    <row r="367" spans="9:10" ht="12.75" customHeight="1">
      <c r="I367" s="115"/>
      <c r="J367" s="283"/>
    </row>
    <row r="368" spans="9:10" ht="12.75" customHeight="1">
      <c r="I368" s="115"/>
      <c r="J368" s="283"/>
    </row>
    <row r="369" spans="9:10" ht="12.75" customHeight="1">
      <c r="I369" s="115"/>
      <c r="J369" s="283"/>
    </row>
    <row r="370" spans="9:10" ht="12.75" customHeight="1">
      <c r="I370" s="115"/>
      <c r="J370" s="283"/>
    </row>
    <row r="371" spans="9:10" ht="12.75" customHeight="1">
      <c r="I371" s="115"/>
      <c r="J371" s="283"/>
    </row>
    <row r="372" spans="9:10" ht="12.75" customHeight="1">
      <c r="I372" s="115"/>
      <c r="J372" s="283"/>
    </row>
    <row r="373" spans="9:10" ht="12.75" customHeight="1">
      <c r="I373" s="115"/>
      <c r="J373" s="283"/>
    </row>
    <row r="374" spans="9:10" ht="12.75" customHeight="1">
      <c r="I374" s="115"/>
      <c r="J374" s="283"/>
    </row>
    <row r="375" spans="9:10" ht="12.75" customHeight="1">
      <c r="I375" s="115"/>
      <c r="J375" s="283"/>
    </row>
    <row r="376" spans="9:10" ht="12.75" customHeight="1">
      <c r="I376" s="115"/>
      <c r="J376" s="283"/>
    </row>
    <row r="377" spans="9:10" ht="12.75" customHeight="1">
      <c r="I377" s="115"/>
      <c r="J377" s="283"/>
    </row>
    <row r="378" spans="9:10" ht="12.75" customHeight="1">
      <c r="I378" s="115"/>
      <c r="J378" s="283"/>
    </row>
    <row r="379" spans="9:10" ht="12.75" customHeight="1">
      <c r="I379" s="115"/>
      <c r="J379" s="283"/>
    </row>
    <row r="380" spans="9:10" ht="12.75" customHeight="1">
      <c r="I380" s="115"/>
      <c r="J380" s="283"/>
    </row>
    <row r="381" spans="9:10" ht="12.75" customHeight="1">
      <c r="I381" s="115"/>
      <c r="J381" s="283"/>
    </row>
    <row r="382" spans="9:10" ht="12.75" customHeight="1">
      <c r="I382" s="115"/>
      <c r="J382" s="283"/>
    </row>
    <row r="383" spans="9:10" ht="12.75" customHeight="1">
      <c r="I383" s="115"/>
      <c r="J383" s="283"/>
    </row>
    <row r="384" spans="9:10" ht="12.75" customHeight="1">
      <c r="I384" s="115"/>
      <c r="J384" s="283"/>
    </row>
    <row r="385" spans="9:10" ht="12.75" customHeight="1">
      <c r="I385" s="115"/>
      <c r="J385" s="283"/>
    </row>
    <row r="386" spans="9:10" ht="12.75" customHeight="1">
      <c r="I386" s="115"/>
      <c r="J386" s="283"/>
    </row>
    <row r="387" spans="9:10" ht="12.75" customHeight="1">
      <c r="I387" s="115"/>
      <c r="J387" s="283"/>
    </row>
    <row r="388" spans="9:10" ht="12.75" customHeight="1">
      <c r="I388" s="115"/>
      <c r="J388" s="283"/>
    </row>
    <row r="389" spans="9:10" ht="12.75" customHeight="1">
      <c r="I389" s="115"/>
      <c r="J389" s="283"/>
    </row>
    <row r="390" spans="9:10" ht="12.75" customHeight="1">
      <c r="I390" s="115"/>
      <c r="J390" s="283"/>
    </row>
    <row r="391" spans="9:10" ht="12.75" customHeight="1">
      <c r="I391" s="115"/>
      <c r="J391" s="283"/>
    </row>
    <row r="392" spans="9:10" ht="12.75" customHeight="1">
      <c r="I392" s="115"/>
      <c r="J392" s="283"/>
    </row>
    <row r="393" spans="9:10" ht="12.75" customHeight="1">
      <c r="I393" s="115"/>
      <c r="J393" s="283"/>
    </row>
    <row r="394" spans="9:10" ht="12.75" customHeight="1">
      <c r="I394" s="115"/>
      <c r="J394" s="283"/>
    </row>
    <row r="395" spans="9:10" ht="12.75" customHeight="1">
      <c r="I395" s="115"/>
      <c r="J395" s="283"/>
    </row>
    <row r="396" spans="9:10" ht="12.75" customHeight="1">
      <c r="I396" s="115"/>
      <c r="J396" s="283"/>
    </row>
    <row r="397" spans="9:10" ht="12.75" customHeight="1">
      <c r="I397" s="115"/>
      <c r="J397" s="283"/>
    </row>
    <row r="398" spans="9:10" ht="12.75" customHeight="1">
      <c r="I398" s="115"/>
      <c r="J398" s="283"/>
    </row>
    <row r="399" spans="9:10" ht="12.75" customHeight="1">
      <c r="I399" s="115"/>
      <c r="J399" s="283"/>
    </row>
    <row r="400" spans="9:10" ht="12.75" customHeight="1">
      <c r="I400" s="115"/>
      <c r="J400" s="283"/>
    </row>
    <row r="401" spans="9:10" ht="12.75" customHeight="1">
      <c r="I401" s="115"/>
      <c r="J401" s="283"/>
    </row>
    <row r="402" spans="9:10" ht="12.75" customHeight="1">
      <c r="I402" s="115"/>
      <c r="J402" s="283"/>
    </row>
    <row r="403" spans="9:10" ht="12.75" customHeight="1">
      <c r="I403" s="115"/>
      <c r="J403" s="283"/>
    </row>
    <row r="404" spans="9:10" ht="12.75" customHeight="1">
      <c r="I404" s="115"/>
      <c r="J404" s="283"/>
    </row>
    <row r="405" spans="9:10" ht="12.75" customHeight="1">
      <c r="I405" s="115"/>
      <c r="J405" s="283"/>
    </row>
    <row r="406" spans="9:10" ht="12.75" customHeight="1">
      <c r="I406" s="115"/>
      <c r="J406" s="283"/>
    </row>
    <row r="407" spans="9:10" ht="12.75" customHeight="1">
      <c r="I407" s="115"/>
      <c r="J407" s="283"/>
    </row>
    <row r="408" spans="9:10" ht="12.75" customHeight="1">
      <c r="I408" s="115"/>
      <c r="J408" s="283"/>
    </row>
    <row r="409" spans="9:10" ht="12.75" customHeight="1">
      <c r="I409" s="115"/>
      <c r="J409" s="283"/>
    </row>
    <row r="410" spans="9:10" ht="12.75" customHeight="1">
      <c r="I410" s="115"/>
      <c r="J410" s="283"/>
    </row>
    <row r="411" spans="9:10" ht="12.75" customHeight="1">
      <c r="I411" s="115"/>
      <c r="J411" s="283"/>
    </row>
    <row r="412" spans="9:10" ht="12.75" customHeight="1">
      <c r="I412" s="115"/>
      <c r="J412" s="283"/>
    </row>
    <row r="413" spans="9:10" ht="12.75" customHeight="1">
      <c r="I413" s="115"/>
      <c r="J413" s="283"/>
    </row>
    <row r="414" spans="9:10" ht="12.75" customHeight="1">
      <c r="I414" s="115"/>
      <c r="J414" s="283"/>
    </row>
    <row r="415" spans="9:10" ht="12.75" customHeight="1">
      <c r="I415" s="115"/>
      <c r="J415" s="283"/>
    </row>
    <row r="416" spans="9:10" ht="12.75" customHeight="1">
      <c r="I416" s="115"/>
      <c r="J416" s="283"/>
    </row>
    <row r="417" spans="9:10" ht="12.75" customHeight="1">
      <c r="I417" s="115"/>
      <c r="J417" s="283"/>
    </row>
    <row r="418" spans="9:10" ht="12.75" customHeight="1">
      <c r="I418" s="115"/>
      <c r="J418" s="283"/>
    </row>
    <row r="419" spans="9:10" ht="12.75" customHeight="1">
      <c r="I419" s="115"/>
      <c r="J419" s="283"/>
    </row>
    <row r="420" spans="9:10" ht="12.75" customHeight="1">
      <c r="I420" s="115"/>
      <c r="J420" s="283"/>
    </row>
    <row r="421" spans="9:10" ht="12.75" customHeight="1">
      <c r="I421" s="115"/>
      <c r="J421" s="283"/>
    </row>
    <row r="422" spans="9:10" ht="12.75" customHeight="1">
      <c r="I422" s="115"/>
      <c r="J422" s="283"/>
    </row>
    <row r="423" spans="9:10" ht="12.75" customHeight="1">
      <c r="I423" s="115"/>
      <c r="J423" s="283"/>
    </row>
    <row r="424" spans="9:10" ht="12.75" customHeight="1">
      <c r="I424" s="115"/>
      <c r="J424" s="283"/>
    </row>
    <row r="425" spans="9:10" ht="12.75" customHeight="1">
      <c r="I425" s="115"/>
      <c r="J425" s="283"/>
    </row>
    <row r="426" spans="9:10" ht="12.75" customHeight="1">
      <c r="I426" s="115"/>
      <c r="J426" s="283"/>
    </row>
    <row r="427" spans="9:10" ht="12.75" customHeight="1">
      <c r="I427" s="115"/>
      <c r="J427" s="283"/>
    </row>
    <row r="428" spans="9:10" ht="12.75" customHeight="1">
      <c r="I428" s="115"/>
      <c r="J428" s="283"/>
    </row>
    <row r="429" spans="9:10" ht="12.75" customHeight="1">
      <c r="I429" s="115"/>
      <c r="J429" s="283"/>
    </row>
    <row r="430" spans="9:10" ht="12.75" customHeight="1">
      <c r="I430" s="115"/>
      <c r="J430" s="283"/>
    </row>
    <row r="431" spans="9:10" ht="12.75" customHeight="1">
      <c r="I431" s="115"/>
      <c r="J431" s="283"/>
    </row>
    <row r="432" spans="9:10" ht="12.75" customHeight="1">
      <c r="I432" s="115"/>
      <c r="J432" s="283"/>
    </row>
    <row r="433" spans="9:10" ht="12.75" customHeight="1">
      <c r="I433" s="115"/>
      <c r="J433" s="283"/>
    </row>
    <row r="434" spans="9:10" ht="12.75" customHeight="1">
      <c r="I434" s="115"/>
      <c r="J434" s="283"/>
    </row>
    <row r="435" spans="9:10" ht="12.75" customHeight="1">
      <c r="I435" s="115"/>
      <c r="J435" s="283"/>
    </row>
    <row r="436" spans="9:10" ht="12.75" customHeight="1">
      <c r="I436" s="115"/>
      <c r="J436" s="283"/>
    </row>
    <row r="437" spans="9:10" ht="12.75" customHeight="1">
      <c r="I437" s="115"/>
      <c r="J437" s="283"/>
    </row>
    <row r="438" spans="9:10" ht="12.75" customHeight="1">
      <c r="I438" s="115"/>
      <c r="J438" s="283"/>
    </row>
    <row r="439" spans="9:10" ht="12.75" customHeight="1">
      <c r="I439" s="115"/>
      <c r="J439" s="283"/>
    </row>
    <row r="440" spans="9:10" ht="12.75" customHeight="1">
      <c r="I440" s="115"/>
      <c r="J440" s="283"/>
    </row>
    <row r="441" spans="9:10" ht="12.75" customHeight="1">
      <c r="I441" s="115"/>
      <c r="J441" s="283"/>
    </row>
    <row r="442" spans="9:10" ht="12.75" customHeight="1">
      <c r="I442" s="115"/>
      <c r="J442" s="283"/>
    </row>
    <row r="443" spans="9:10" ht="12.75" customHeight="1">
      <c r="I443" s="115"/>
      <c r="J443" s="283"/>
    </row>
    <row r="444" spans="9:10" ht="12.75" customHeight="1">
      <c r="I444" s="115"/>
      <c r="J444" s="283"/>
    </row>
    <row r="445" spans="9:10" ht="12.75" customHeight="1">
      <c r="I445" s="115"/>
      <c r="J445" s="283"/>
    </row>
    <row r="446" spans="9:10" ht="12.75" customHeight="1">
      <c r="I446" s="115"/>
      <c r="J446" s="283"/>
    </row>
    <row r="447" spans="9:10" ht="12.75" customHeight="1">
      <c r="I447" s="115"/>
      <c r="J447" s="283"/>
    </row>
    <row r="448" spans="9:10" ht="12.75" customHeight="1">
      <c r="I448" s="115"/>
      <c r="J448" s="283"/>
    </row>
    <row r="449" spans="9:10" ht="12.75" customHeight="1">
      <c r="I449" s="115"/>
      <c r="J449" s="283"/>
    </row>
    <row r="450" spans="9:10" ht="12.75" customHeight="1">
      <c r="I450" s="115"/>
      <c r="J450" s="283"/>
    </row>
    <row r="451" spans="9:10" ht="12.75" customHeight="1">
      <c r="I451" s="115"/>
      <c r="J451" s="283"/>
    </row>
    <row r="452" spans="9:10" ht="12.75" customHeight="1">
      <c r="I452" s="115"/>
      <c r="J452" s="283"/>
    </row>
    <row r="453" spans="9:10" ht="12.75" customHeight="1">
      <c r="I453" s="115"/>
      <c r="J453" s="283"/>
    </row>
    <row r="454" spans="9:10" ht="12.75" customHeight="1">
      <c r="I454" s="115"/>
      <c r="J454" s="283"/>
    </row>
    <row r="455" spans="9:10" ht="12.75" customHeight="1">
      <c r="I455" s="115"/>
      <c r="J455" s="283"/>
    </row>
    <row r="456" spans="9:10" ht="12.75" customHeight="1">
      <c r="I456" s="115"/>
      <c r="J456" s="283"/>
    </row>
    <row r="457" spans="9:10" ht="12.75" customHeight="1">
      <c r="I457" s="115"/>
      <c r="J457" s="283"/>
    </row>
    <row r="458" spans="9:10" ht="12.75" customHeight="1">
      <c r="I458" s="115"/>
      <c r="J458" s="283"/>
    </row>
    <row r="459" spans="9:10" ht="12.75" customHeight="1">
      <c r="I459" s="115"/>
      <c r="J459" s="283"/>
    </row>
    <row r="460" spans="9:10" ht="12.75" customHeight="1">
      <c r="I460" s="115"/>
      <c r="J460" s="283"/>
    </row>
    <row r="461" spans="9:10" ht="12.75" customHeight="1">
      <c r="I461" s="115"/>
      <c r="J461" s="283"/>
    </row>
    <row r="462" spans="9:10" ht="12.75" customHeight="1">
      <c r="I462" s="115"/>
      <c r="J462" s="283"/>
    </row>
    <row r="463" spans="9:10" ht="12.75" customHeight="1">
      <c r="I463" s="115"/>
      <c r="J463" s="283"/>
    </row>
    <row r="464" spans="9:10" ht="12.75" customHeight="1">
      <c r="I464" s="115"/>
      <c r="J464" s="283"/>
    </row>
    <row r="465" spans="9:10" ht="12.75" customHeight="1">
      <c r="I465" s="115"/>
      <c r="J465" s="283"/>
    </row>
    <row r="466" spans="9:10" ht="12.75" customHeight="1">
      <c r="I466" s="115"/>
      <c r="J466" s="283"/>
    </row>
    <row r="467" spans="9:10" ht="12.75" customHeight="1">
      <c r="I467" s="115"/>
      <c r="J467" s="283"/>
    </row>
    <row r="468" spans="9:10" ht="12.75" customHeight="1">
      <c r="I468" s="115"/>
      <c r="J468" s="283"/>
    </row>
    <row r="469" spans="9:10" ht="12.75" customHeight="1">
      <c r="I469" s="115"/>
      <c r="J469" s="283"/>
    </row>
    <row r="470" spans="9:10" ht="12.75" customHeight="1">
      <c r="I470" s="115"/>
      <c r="J470" s="283"/>
    </row>
    <row r="471" spans="9:10" ht="12.75" customHeight="1">
      <c r="I471" s="115"/>
      <c r="J471" s="283"/>
    </row>
    <row r="472" spans="9:10" ht="12.75" customHeight="1">
      <c r="I472" s="115"/>
      <c r="J472" s="283"/>
    </row>
    <row r="473" spans="9:10" ht="12.75" customHeight="1">
      <c r="I473" s="115"/>
      <c r="J473" s="283"/>
    </row>
    <row r="474" spans="9:10" ht="12.75" customHeight="1">
      <c r="I474" s="115"/>
      <c r="J474" s="283"/>
    </row>
    <row r="475" spans="9:10" ht="12.75" customHeight="1">
      <c r="I475" s="115"/>
      <c r="J475" s="283"/>
    </row>
    <row r="476" spans="9:10" ht="12.75" customHeight="1">
      <c r="I476" s="115"/>
      <c r="J476" s="283"/>
    </row>
    <row r="477" spans="9:10" ht="12.75" customHeight="1">
      <c r="I477" s="115"/>
      <c r="J477" s="283"/>
    </row>
    <row r="478" spans="9:10" ht="12.75" customHeight="1">
      <c r="I478" s="115"/>
      <c r="J478" s="283"/>
    </row>
    <row r="479" spans="9:10" ht="12.75" customHeight="1">
      <c r="I479" s="115"/>
      <c r="J479" s="283"/>
    </row>
    <row r="480" spans="9:10" ht="12.75" customHeight="1">
      <c r="I480" s="115"/>
      <c r="J480" s="283"/>
    </row>
    <row r="481" spans="9:10" ht="12.75" customHeight="1">
      <c r="I481" s="115"/>
      <c r="J481" s="283"/>
    </row>
    <row r="482" spans="9:10" ht="12.75" customHeight="1">
      <c r="I482" s="115"/>
      <c r="J482" s="283"/>
    </row>
    <row r="483" spans="9:10" ht="12.75" customHeight="1">
      <c r="I483" s="115"/>
      <c r="J483" s="283"/>
    </row>
    <row r="484" spans="9:10" ht="12.75" customHeight="1">
      <c r="I484" s="115"/>
      <c r="J484" s="283"/>
    </row>
    <row r="485" spans="9:10" ht="12.75" customHeight="1">
      <c r="I485" s="115"/>
      <c r="J485" s="283"/>
    </row>
    <row r="486" spans="9:10" ht="12.75" customHeight="1">
      <c r="I486" s="115"/>
      <c r="J486" s="283"/>
    </row>
    <row r="487" spans="9:10" ht="12.75" customHeight="1">
      <c r="I487" s="115"/>
      <c r="J487" s="283"/>
    </row>
    <row r="488" spans="9:10" ht="12.75" customHeight="1">
      <c r="I488" s="115"/>
      <c r="J488" s="283"/>
    </row>
    <row r="489" spans="9:10" ht="12.75" customHeight="1">
      <c r="I489" s="115"/>
      <c r="J489" s="283"/>
    </row>
    <row r="490" spans="9:10" ht="12.75" customHeight="1">
      <c r="I490" s="115"/>
      <c r="J490" s="283"/>
    </row>
    <row r="491" spans="9:10" ht="12.75" customHeight="1">
      <c r="I491" s="115"/>
      <c r="J491" s="283"/>
    </row>
    <row r="492" spans="9:10" ht="12.75" customHeight="1">
      <c r="I492" s="115"/>
      <c r="J492" s="283"/>
    </row>
    <row r="493" spans="9:10" ht="12.75" customHeight="1">
      <c r="I493" s="115"/>
      <c r="J493" s="283"/>
    </row>
    <row r="494" spans="9:10" ht="12.75" customHeight="1">
      <c r="I494" s="115"/>
      <c r="J494" s="283"/>
    </row>
    <row r="495" spans="9:10" ht="12.75" customHeight="1">
      <c r="I495" s="115"/>
      <c r="J495" s="283"/>
    </row>
    <row r="496" spans="9:10" ht="12.75" customHeight="1">
      <c r="I496" s="115"/>
      <c r="J496" s="283"/>
    </row>
    <row r="497" spans="9:10" ht="12.75" customHeight="1">
      <c r="I497" s="115"/>
      <c r="J497" s="283"/>
    </row>
    <row r="498" spans="9:10" ht="12.75" customHeight="1">
      <c r="I498" s="115"/>
      <c r="J498" s="283"/>
    </row>
    <row r="499" spans="9:10" ht="12.75" customHeight="1">
      <c r="I499" s="115"/>
      <c r="J499" s="283"/>
    </row>
    <row r="500" spans="9:10" ht="12.75" customHeight="1">
      <c r="I500" s="115"/>
      <c r="J500" s="283"/>
    </row>
    <row r="501" spans="9:10" ht="12.75" customHeight="1">
      <c r="I501" s="115"/>
      <c r="J501" s="283"/>
    </row>
    <row r="502" spans="9:10" ht="12.75" customHeight="1">
      <c r="I502" s="115"/>
      <c r="J502" s="283"/>
    </row>
    <row r="503" spans="9:10" ht="12.75" customHeight="1">
      <c r="I503" s="115"/>
      <c r="J503" s="283"/>
    </row>
    <row r="504" spans="9:10" ht="12.75" customHeight="1">
      <c r="I504" s="115"/>
      <c r="J504" s="283"/>
    </row>
    <row r="505" spans="9:10" ht="12.75" customHeight="1">
      <c r="I505" s="115"/>
      <c r="J505" s="283"/>
    </row>
    <row r="506" spans="9:10" ht="12.75" customHeight="1">
      <c r="I506" s="115"/>
      <c r="J506" s="283"/>
    </row>
    <row r="507" spans="9:10" ht="12.75" customHeight="1">
      <c r="I507" s="115"/>
      <c r="J507" s="283"/>
    </row>
    <row r="508" spans="9:10" ht="12.75" customHeight="1">
      <c r="I508" s="115"/>
      <c r="J508" s="283"/>
    </row>
    <row r="509" spans="9:10" ht="12.75" customHeight="1">
      <c r="I509" s="115"/>
      <c r="J509" s="283"/>
    </row>
    <row r="510" spans="9:10" ht="12.75" customHeight="1">
      <c r="I510" s="115"/>
      <c r="J510" s="283"/>
    </row>
    <row r="511" spans="9:10" ht="12.75" customHeight="1">
      <c r="I511" s="115"/>
      <c r="J511" s="283"/>
    </row>
    <row r="512" spans="9:10" ht="12.75" customHeight="1">
      <c r="I512" s="115"/>
      <c r="J512" s="283"/>
    </row>
    <row r="513" spans="9:10" ht="12.75" customHeight="1">
      <c r="I513" s="115"/>
      <c r="J513" s="283"/>
    </row>
    <row r="514" spans="9:10" ht="12.75" customHeight="1">
      <c r="I514" s="115"/>
      <c r="J514" s="283"/>
    </row>
    <row r="515" spans="9:10" ht="12.75" customHeight="1">
      <c r="I515" s="115"/>
      <c r="J515" s="283"/>
    </row>
    <row r="516" spans="9:10" ht="12.75" customHeight="1">
      <c r="I516" s="115"/>
      <c r="J516" s="283"/>
    </row>
    <row r="517" spans="9:10" ht="12.75" customHeight="1">
      <c r="I517" s="115"/>
      <c r="J517" s="283"/>
    </row>
    <row r="518" spans="9:10" ht="12.75" customHeight="1">
      <c r="I518" s="115"/>
      <c r="J518" s="283"/>
    </row>
    <row r="519" spans="9:10" ht="12.75" customHeight="1">
      <c r="I519" s="115"/>
      <c r="J519" s="283"/>
    </row>
    <row r="520" spans="9:10" ht="12.75" customHeight="1">
      <c r="I520" s="115"/>
      <c r="J520" s="283"/>
    </row>
    <row r="521" spans="9:10" ht="12.75" customHeight="1">
      <c r="I521" s="115"/>
      <c r="J521" s="283"/>
    </row>
    <row r="522" spans="9:10" ht="12.75" customHeight="1">
      <c r="I522" s="115"/>
      <c r="J522" s="283"/>
    </row>
    <row r="523" spans="9:10" ht="12.75" customHeight="1">
      <c r="I523" s="115"/>
      <c r="J523" s="283"/>
    </row>
    <row r="524" spans="9:10" ht="12.75" customHeight="1">
      <c r="I524" s="115"/>
      <c r="J524" s="283"/>
    </row>
    <row r="525" spans="9:10" ht="12.75" customHeight="1">
      <c r="I525" s="115"/>
      <c r="J525" s="283"/>
    </row>
    <row r="526" spans="9:10" ht="12.75" customHeight="1">
      <c r="I526" s="115"/>
      <c r="J526" s="283"/>
    </row>
    <row r="527" spans="9:10" ht="12.75" customHeight="1">
      <c r="I527" s="115"/>
      <c r="J527" s="283"/>
    </row>
    <row r="528" spans="9:10" ht="12.75" customHeight="1">
      <c r="I528" s="115"/>
      <c r="J528" s="283"/>
    </row>
    <row r="529" spans="9:10" ht="12.75" customHeight="1">
      <c r="I529" s="115"/>
      <c r="J529" s="283"/>
    </row>
    <row r="530" spans="9:10" ht="12.75" customHeight="1">
      <c r="I530" s="115"/>
      <c r="J530" s="283"/>
    </row>
    <row r="531" spans="9:10" ht="12.75" customHeight="1">
      <c r="I531" s="115"/>
      <c r="J531" s="283"/>
    </row>
    <row r="532" spans="9:10" ht="12.75" customHeight="1">
      <c r="I532" s="115"/>
      <c r="J532" s="283"/>
    </row>
    <row r="533" spans="9:10" ht="12.75" customHeight="1">
      <c r="I533" s="115"/>
      <c r="J533" s="283"/>
    </row>
    <row r="534" spans="9:10" ht="12.75" customHeight="1">
      <c r="I534" s="115"/>
      <c r="J534" s="283"/>
    </row>
    <row r="535" spans="9:10" ht="12.75" customHeight="1">
      <c r="I535" s="115"/>
      <c r="J535" s="283"/>
    </row>
    <row r="536" spans="9:10" ht="12.75" customHeight="1">
      <c r="I536" s="115"/>
      <c r="J536" s="283"/>
    </row>
    <row r="537" spans="9:10" ht="12.75" customHeight="1">
      <c r="I537" s="115"/>
      <c r="J537" s="283"/>
    </row>
    <row r="538" spans="9:10" ht="12.75" customHeight="1">
      <c r="I538" s="115"/>
      <c r="J538" s="283"/>
    </row>
    <row r="539" spans="9:10" ht="12.75" customHeight="1">
      <c r="I539" s="115"/>
      <c r="J539" s="283"/>
    </row>
    <row r="540" spans="9:10" ht="12.75" customHeight="1">
      <c r="I540" s="115"/>
      <c r="J540" s="283"/>
    </row>
    <row r="541" spans="9:10" ht="12.75" customHeight="1">
      <c r="I541" s="115"/>
      <c r="J541" s="283"/>
    </row>
    <row r="542" spans="9:10" ht="12.75" customHeight="1">
      <c r="I542" s="115"/>
      <c r="J542" s="283"/>
    </row>
    <row r="543" spans="9:10" ht="12.75" customHeight="1">
      <c r="I543" s="115"/>
      <c r="J543" s="283"/>
    </row>
    <row r="544" spans="9:10" ht="12.75" customHeight="1">
      <c r="I544" s="115"/>
      <c r="J544" s="283"/>
    </row>
    <row r="545" spans="9:10" ht="12.75" customHeight="1">
      <c r="I545" s="115"/>
      <c r="J545" s="283"/>
    </row>
    <row r="546" spans="9:10" ht="12.75" customHeight="1">
      <c r="I546" s="115"/>
      <c r="J546" s="283"/>
    </row>
    <row r="547" spans="9:10" ht="12.75" customHeight="1">
      <c r="I547" s="115"/>
      <c r="J547" s="283"/>
    </row>
    <row r="548" spans="9:10" ht="12.75" customHeight="1">
      <c r="I548" s="115"/>
      <c r="J548" s="283"/>
    </row>
    <row r="549" spans="9:10" ht="12.75" customHeight="1">
      <c r="I549" s="115"/>
      <c r="J549" s="283"/>
    </row>
    <row r="550" spans="9:10" ht="12.75" customHeight="1">
      <c r="I550" s="115"/>
      <c r="J550" s="283"/>
    </row>
    <row r="551" spans="9:10" ht="12.75" customHeight="1">
      <c r="I551" s="115"/>
      <c r="J551" s="283"/>
    </row>
    <row r="552" spans="9:10" ht="12.75" customHeight="1">
      <c r="I552" s="115"/>
      <c r="J552" s="283"/>
    </row>
    <row r="553" spans="9:10" ht="12.75" customHeight="1">
      <c r="I553" s="115"/>
      <c r="J553" s="283"/>
    </row>
    <row r="554" spans="9:10" ht="12.75" customHeight="1">
      <c r="I554" s="115"/>
      <c r="J554" s="283"/>
    </row>
    <row r="555" spans="9:10" ht="12.75" customHeight="1">
      <c r="I555" s="115"/>
      <c r="J555" s="283"/>
    </row>
    <row r="556" spans="9:10" ht="12.75" customHeight="1">
      <c r="I556" s="115"/>
      <c r="J556" s="283"/>
    </row>
    <row r="557" spans="9:10" ht="12.75" customHeight="1">
      <c r="I557" s="115"/>
      <c r="J557" s="283"/>
    </row>
    <row r="558" spans="9:10" ht="12.75" customHeight="1">
      <c r="I558" s="115"/>
      <c r="J558" s="283"/>
    </row>
    <row r="559" spans="9:10" ht="12.75" customHeight="1">
      <c r="I559" s="115"/>
      <c r="J559" s="283"/>
    </row>
    <row r="560" spans="9:10" ht="12.75" customHeight="1">
      <c r="I560" s="115"/>
      <c r="J560" s="283"/>
    </row>
    <row r="561" spans="9:10" ht="12.75" customHeight="1">
      <c r="I561" s="115"/>
      <c r="J561" s="283"/>
    </row>
    <row r="562" spans="9:10" ht="12.75" customHeight="1">
      <c r="I562" s="115"/>
      <c r="J562" s="283"/>
    </row>
    <row r="563" spans="9:10" ht="12.75" customHeight="1">
      <c r="I563" s="115"/>
      <c r="J563" s="283"/>
    </row>
    <row r="564" spans="9:10" ht="12.75" customHeight="1">
      <c r="I564" s="115"/>
      <c r="J564" s="283"/>
    </row>
    <row r="565" spans="9:10" ht="12.75" customHeight="1">
      <c r="I565" s="115"/>
      <c r="J565" s="283"/>
    </row>
    <row r="566" spans="9:10" ht="12.75" customHeight="1">
      <c r="I566" s="115"/>
      <c r="J566" s="283"/>
    </row>
    <row r="567" spans="9:10" ht="12.75" customHeight="1">
      <c r="I567" s="115"/>
      <c r="J567" s="283"/>
    </row>
    <row r="568" spans="9:10" ht="12.75" customHeight="1">
      <c r="I568" s="115"/>
      <c r="J568" s="283"/>
    </row>
    <row r="569" spans="9:10" ht="12.75" customHeight="1">
      <c r="I569" s="115"/>
      <c r="J569" s="283"/>
    </row>
    <row r="570" spans="9:10" ht="12.75" customHeight="1">
      <c r="I570" s="115"/>
      <c r="J570" s="283"/>
    </row>
    <row r="571" spans="9:10" ht="12.75" customHeight="1">
      <c r="I571" s="115"/>
      <c r="J571" s="283"/>
    </row>
    <row r="572" spans="9:10" ht="12.75" customHeight="1">
      <c r="I572" s="115"/>
      <c r="J572" s="283"/>
    </row>
    <row r="573" spans="9:10" ht="12.75" customHeight="1">
      <c r="I573" s="115"/>
      <c r="J573" s="283"/>
    </row>
    <row r="574" spans="9:10" ht="12.75" customHeight="1">
      <c r="I574" s="115"/>
      <c r="J574" s="283"/>
    </row>
    <row r="575" spans="9:10" ht="12.75" customHeight="1">
      <c r="I575" s="115"/>
      <c r="J575" s="283"/>
    </row>
    <row r="576" spans="9:10" ht="12.75" customHeight="1">
      <c r="I576" s="115"/>
      <c r="J576" s="283"/>
    </row>
    <row r="577" spans="9:10" ht="12.75" customHeight="1">
      <c r="I577" s="115"/>
      <c r="J577" s="283"/>
    </row>
    <row r="578" spans="9:10" ht="12.75" customHeight="1">
      <c r="I578" s="115"/>
      <c r="J578" s="283"/>
    </row>
    <row r="579" spans="9:10" ht="12.75" customHeight="1">
      <c r="I579" s="115"/>
      <c r="J579" s="283"/>
    </row>
    <row r="580" spans="9:10" ht="12.75" customHeight="1">
      <c r="I580" s="115"/>
      <c r="J580" s="283"/>
    </row>
    <row r="581" spans="9:10" ht="12.75" customHeight="1">
      <c r="I581" s="115"/>
      <c r="J581" s="283"/>
    </row>
    <row r="582" spans="9:10" ht="12.75" customHeight="1">
      <c r="I582" s="115"/>
      <c r="J582" s="283"/>
    </row>
    <row r="583" spans="9:10" ht="12.75" customHeight="1">
      <c r="I583" s="115"/>
      <c r="J583" s="283"/>
    </row>
    <row r="584" spans="9:10" ht="12.75" customHeight="1">
      <c r="I584" s="115"/>
      <c r="J584" s="283"/>
    </row>
    <row r="585" spans="9:10" ht="12.75" customHeight="1">
      <c r="I585" s="115"/>
      <c r="J585" s="283"/>
    </row>
    <row r="586" spans="9:10" ht="12.75" customHeight="1">
      <c r="I586" s="115"/>
      <c r="J586" s="283"/>
    </row>
    <row r="587" spans="9:10" ht="12.75" customHeight="1">
      <c r="I587" s="115"/>
      <c r="J587" s="283"/>
    </row>
    <row r="588" spans="9:10" ht="12.75" customHeight="1">
      <c r="I588" s="115"/>
      <c r="J588" s="283"/>
    </row>
    <row r="589" spans="9:10" ht="12.75" customHeight="1">
      <c r="I589" s="115"/>
      <c r="J589" s="283"/>
    </row>
    <row r="590" spans="9:10" ht="12.75" customHeight="1">
      <c r="I590" s="115"/>
      <c r="J590" s="283"/>
    </row>
    <row r="591" spans="9:10" ht="12.75" customHeight="1">
      <c r="I591" s="115"/>
      <c r="J591" s="283"/>
    </row>
    <row r="592" spans="9:10" ht="12.75" customHeight="1">
      <c r="I592" s="115"/>
      <c r="J592" s="283"/>
    </row>
    <row r="593" spans="9:10" ht="12.75" customHeight="1">
      <c r="I593" s="115"/>
      <c r="J593" s="283"/>
    </row>
    <row r="594" spans="9:10" ht="12.75" customHeight="1">
      <c r="I594" s="115"/>
      <c r="J594" s="283"/>
    </row>
    <row r="595" spans="9:10" ht="12.75" customHeight="1">
      <c r="I595" s="115"/>
      <c r="J595" s="283"/>
    </row>
    <row r="596" spans="9:10" ht="12.75" customHeight="1">
      <c r="I596" s="115"/>
      <c r="J596" s="283"/>
    </row>
    <row r="597" spans="9:10" ht="12.75" customHeight="1">
      <c r="I597" s="115"/>
      <c r="J597" s="283"/>
    </row>
    <row r="598" spans="9:10" ht="12.75" customHeight="1">
      <c r="I598" s="115"/>
      <c r="J598" s="283"/>
    </row>
    <row r="599" spans="9:10" ht="12.75" customHeight="1">
      <c r="I599" s="115"/>
      <c r="J599" s="283"/>
    </row>
    <row r="600" spans="9:10" ht="12.75" customHeight="1">
      <c r="I600" s="115"/>
      <c r="J600" s="283"/>
    </row>
    <row r="601" spans="9:10" ht="12.75" customHeight="1">
      <c r="I601" s="115"/>
      <c r="J601" s="283"/>
    </row>
    <row r="602" spans="9:10" ht="12.75" customHeight="1">
      <c r="I602" s="115"/>
      <c r="J602" s="283"/>
    </row>
    <row r="603" spans="9:10" ht="12.75" customHeight="1">
      <c r="I603" s="115"/>
      <c r="J603" s="283"/>
    </row>
    <row r="604" spans="9:10" ht="12.75" customHeight="1">
      <c r="I604" s="115"/>
      <c r="J604" s="283"/>
    </row>
    <row r="605" spans="9:10" ht="12.75" customHeight="1">
      <c r="I605" s="115"/>
      <c r="J605" s="283"/>
    </row>
    <row r="606" spans="9:10" ht="12.75" customHeight="1">
      <c r="I606" s="115"/>
      <c r="J606" s="283"/>
    </row>
    <row r="607" spans="9:10" ht="12.75" customHeight="1">
      <c r="I607" s="115"/>
      <c r="J607" s="283"/>
    </row>
    <row r="608" spans="9:10" ht="12.75" customHeight="1">
      <c r="I608" s="115"/>
      <c r="J608" s="283"/>
    </row>
    <row r="609" spans="9:10" ht="12.75" customHeight="1">
      <c r="I609" s="115"/>
      <c r="J609" s="283"/>
    </row>
    <row r="610" spans="9:10" ht="12.75" customHeight="1">
      <c r="I610" s="115"/>
      <c r="J610" s="283"/>
    </row>
    <row r="611" spans="9:10" ht="12.75" customHeight="1">
      <c r="I611" s="115"/>
      <c r="J611" s="283"/>
    </row>
    <row r="612" spans="9:10" ht="12.75" customHeight="1">
      <c r="I612" s="115"/>
      <c r="J612" s="283"/>
    </row>
    <row r="613" spans="9:10" ht="12.75" customHeight="1">
      <c r="I613" s="115"/>
      <c r="J613" s="283"/>
    </row>
    <row r="614" spans="9:10" ht="12.75" customHeight="1">
      <c r="I614" s="115"/>
      <c r="J614" s="283"/>
    </row>
    <row r="615" spans="9:10" ht="12.75" customHeight="1">
      <c r="I615" s="115"/>
      <c r="J615" s="283"/>
    </row>
    <row r="616" spans="9:10" ht="12.75" customHeight="1">
      <c r="I616" s="115"/>
      <c r="J616" s="283"/>
    </row>
    <row r="617" spans="9:10" ht="12.75" customHeight="1">
      <c r="I617" s="115"/>
      <c r="J617" s="283"/>
    </row>
    <row r="618" spans="9:10" ht="12.75" customHeight="1">
      <c r="I618" s="115"/>
      <c r="J618" s="283"/>
    </row>
    <row r="619" spans="9:10" ht="12.75" customHeight="1">
      <c r="I619" s="115"/>
      <c r="J619" s="283"/>
    </row>
    <row r="620" spans="9:10" ht="12.75" customHeight="1">
      <c r="I620" s="115"/>
      <c r="J620" s="283"/>
    </row>
    <row r="621" spans="9:10" ht="12.75" customHeight="1">
      <c r="I621" s="115"/>
      <c r="J621" s="283"/>
    </row>
    <row r="622" spans="9:10" ht="12.75" customHeight="1">
      <c r="I622" s="115"/>
      <c r="J622" s="283"/>
    </row>
    <row r="623" spans="9:10" ht="12.75" customHeight="1">
      <c r="I623" s="115"/>
      <c r="J623" s="283"/>
    </row>
    <row r="624" spans="9:10" ht="12.75" customHeight="1">
      <c r="I624" s="115"/>
      <c r="J624" s="283"/>
    </row>
    <row r="625" spans="9:10" ht="12.75" customHeight="1">
      <c r="I625" s="115"/>
      <c r="J625" s="283"/>
    </row>
    <row r="626" spans="9:10" ht="12.75" customHeight="1">
      <c r="I626" s="115"/>
      <c r="J626" s="283"/>
    </row>
    <row r="627" spans="9:10" ht="12.75" customHeight="1">
      <c r="I627" s="115"/>
      <c r="J627" s="283"/>
    </row>
    <row r="628" spans="9:10" ht="12.75" customHeight="1">
      <c r="I628" s="115"/>
      <c r="J628" s="283"/>
    </row>
    <row r="629" spans="9:10" ht="12.75" customHeight="1">
      <c r="I629" s="115"/>
      <c r="J629" s="283"/>
    </row>
    <row r="630" spans="9:10" ht="12.75" customHeight="1">
      <c r="I630" s="115"/>
      <c r="J630" s="283"/>
    </row>
    <row r="631" spans="9:10" ht="12.75" customHeight="1">
      <c r="I631" s="115"/>
      <c r="J631" s="283"/>
    </row>
    <row r="632" spans="9:10" ht="12.75" customHeight="1">
      <c r="I632" s="115"/>
      <c r="J632" s="283"/>
    </row>
    <row r="633" spans="9:10" ht="12.75" customHeight="1">
      <c r="I633" s="115"/>
      <c r="J633" s="283"/>
    </row>
    <row r="634" spans="9:10" ht="12.75" customHeight="1">
      <c r="I634" s="115"/>
      <c r="J634" s="283"/>
    </row>
    <row r="635" spans="9:10" ht="12.75" customHeight="1">
      <c r="I635" s="115"/>
      <c r="J635" s="283"/>
    </row>
    <row r="636" spans="9:10" ht="12.75" customHeight="1">
      <c r="I636" s="115"/>
      <c r="J636" s="283"/>
    </row>
    <row r="637" spans="9:10" ht="12.75" customHeight="1">
      <c r="I637" s="115"/>
      <c r="J637" s="283"/>
    </row>
    <row r="638" spans="9:10" ht="12.75" customHeight="1">
      <c r="I638" s="115"/>
      <c r="J638" s="283"/>
    </row>
    <row r="639" spans="9:10" ht="12.75" customHeight="1">
      <c r="I639" s="115"/>
      <c r="J639" s="283"/>
    </row>
    <row r="640" spans="9:10" ht="12.75" customHeight="1">
      <c r="I640" s="115"/>
      <c r="J640" s="283"/>
    </row>
    <row r="641" spans="9:10" ht="12.75" customHeight="1">
      <c r="I641" s="115"/>
      <c r="J641" s="283"/>
    </row>
    <row r="642" spans="9:10" ht="12.75" customHeight="1">
      <c r="I642" s="115"/>
      <c r="J642" s="283"/>
    </row>
    <row r="643" spans="9:10" ht="12.75" customHeight="1">
      <c r="I643" s="115"/>
      <c r="J643" s="283"/>
    </row>
    <row r="644" spans="9:10" ht="12.75" customHeight="1">
      <c r="I644" s="115"/>
      <c r="J644" s="283"/>
    </row>
    <row r="645" spans="9:10" ht="12.75" customHeight="1">
      <c r="I645" s="115"/>
      <c r="J645" s="283"/>
    </row>
    <row r="646" spans="9:10" ht="12.75" customHeight="1">
      <c r="I646" s="115"/>
      <c r="J646" s="283"/>
    </row>
    <row r="647" spans="9:10" ht="12.75" customHeight="1">
      <c r="I647" s="115"/>
      <c r="J647" s="283"/>
    </row>
    <row r="648" spans="9:10" ht="12.75" customHeight="1">
      <c r="I648" s="115"/>
      <c r="J648" s="283"/>
    </row>
    <row r="649" spans="9:10" ht="12.75" customHeight="1">
      <c r="I649" s="115"/>
      <c r="J649" s="283"/>
    </row>
    <row r="650" spans="9:10" ht="12.75" customHeight="1">
      <c r="I650" s="115"/>
      <c r="J650" s="283"/>
    </row>
    <row r="651" spans="9:10" ht="12.75" customHeight="1">
      <c r="I651" s="115"/>
      <c r="J651" s="283"/>
    </row>
    <row r="652" spans="9:10" ht="12.75" customHeight="1">
      <c r="I652" s="115"/>
      <c r="J652" s="283"/>
    </row>
    <row r="653" spans="9:10" ht="12.75" customHeight="1">
      <c r="I653" s="115"/>
      <c r="J653" s="283"/>
    </row>
    <row r="654" spans="9:10" ht="12.75" customHeight="1">
      <c r="I654" s="115"/>
      <c r="J654" s="283"/>
    </row>
    <row r="655" spans="9:10" ht="12.75" customHeight="1">
      <c r="I655" s="115"/>
      <c r="J655" s="283"/>
    </row>
    <row r="656" spans="9:10" ht="12.75" customHeight="1">
      <c r="I656" s="115"/>
      <c r="J656" s="283"/>
    </row>
    <row r="657" spans="9:10" ht="12.75" customHeight="1">
      <c r="I657" s="115"/>
      <c r="J657" s="283"/>
    </row>
    <row r="658" spans="9:10" ht="12.75" customHeight="1">
      <c r="I658" s="115"/>
      <c r="J658" s="283"/>
    </row>
    <row r="659" spans="9:10" ht="12.75" customHeight="1">
      <c r="I659" s="115"/>
      <c r="J659" s="283"/>
    </row>
    <row r="660" spans="9:10" ht="12.75" customHeight="1">
      <c r="I660" s="115"/>
      <c r="J660" s="283"/>
    </row>
    <row r="661" spans="9:10" ht="12.75" customHeight="1">
      <c r="I661" s="115"/>
      <c r="J661" s="283"/>
    </row>
    <row r="662" spans="9:10" ht="12.75" customHeight="1">
      <c r="I662" s="115"/>
      <c r="J662" s="283"/>
    </row>
    <row r="663" spans="9:10" ht="12.75" customHeight="1">
      <c r="I663" s="115"/>
      <c r="J663" s="283"/>
    </row>
    <row r="664" spans="9:10" ht="12.75" customHeight="1">
      <c r="I664" s="115"/>
      <c r="J664" s="283"/>
    </row>
    <row r="665" spans="9:10" ht="12.75" customHeight="1">
      <c r="I665" s="115"/>
      <c r="J665" s="283"/>
    </row>
    <row r="666" spans="9:10" ht="12.75" customHeight="1">
      <c r="I666" s="115"/>
      <c r="J666" s="283"/>
    </row>
    <row r="667" spans="9:10" ht="12.75" customHeight="1">
      <c r="I667" s="115"/>
      <c r="J667" s="283"/>
    </row>
    <row r="668" spans="9:10" ht="12.75" customHeight="1">
      <c r="I668" s="115"/>
      <c r="J668" s="283"/>
    </row>
    <row r="669" spans="9:10" ht="12.75" customHeight="1">
      <c r="I669" s="115"/>
      <c r="J669" s="283"/>
    </row>
    <row r="670" spans="9:10" ht="12.75" customHeight="1">
      <c r="I670" s="115"/>
      <c r="J670" s="283"/>
    </row>
    <row r="671" spans="9:10" ht="12.75" customHeight="1">
      <c r="I671" s="115"/>
      <c r="J671" s="283"/>
    </row>
    <row r="672" spans="9:10" ht="12.75" customHeight="1">
      <c r="I672" s="115"/>
      <c r="J672" s="283"/>
    </row>
    <row r="673" spans="9:10" ht="12.75" customHeight="1">
      <c r="I673" s="115"/>
      <c r="J673" s="283"/>
    </row>
    <row r="674" spans="9:10" ht="12.75" customHeight="1">
      <c r="I674" s="115"/>
      <c r="J674" s="283"/>
    </row>
    <row r="675" spans="9:10" ht="12.75" customHeight="1">
      <c r="I675" s="115"/>
      <c r="J675" s="283"/>
    </row>
    <row r="676" spans="9:10" ht="12.75" customHeight="1">
      <c r="I676" s="115"/>
      <c r="J676" s="283"/>
    </row>
    <row r="677" spans="9:10" ht="12.75" customHeight="1">
      <c r="I677" s="115"/>
      <c r="J677" s="283"/>
    </row>
    <row r="678" spans="9:10" ht="12.75" customHeight="1">
      <c r="I678" s="115"/>
      <c r="J678" s="283"/>
    </row>
    <row r="679" spans="9:10" ht="12.75" customHeight="1">
      <c r="I679" s="115"/>
      <c r="J679" s="283"/>
    </row>
    <row r="680" spans="9:10" ht="12.75" customHeight="1">
      <c r="I680" s="115"/>
      <c r="J680" s="283"/>
    </row>
    <row r="681" spans="9:10" ht="12.75" customHeight="1">
      <c r="I681" s="115"/>
      <c r="J681" s="283"/>
    </row>
    <row r="682" spans="9:10" ht="12.75" customHeight="1">
      <c r="I682" s="115"/>
      <c r="J682" s="283"/>
    </row>
    <row r="683" spans="9:10" ht="12.75" customHeight="1">
      <c r="I683" s="115"/>
      <c r="J683" s="283"/>
    </row>
    <row r="684" spans="9:10" ht="12.75" customHeight="1">
      <c r="I684" s="115"/>
      <c r="J684" s="283"/>
    </row>
    <row r="685" spans="9:10" ht="12.75" customHeight="1">
      <c r="I685" s="115"/>
      <c r="J685" s="283"/>
    </row>
    <row r="686" spans="9:10" ht="12.75" customHeight="1">
      <c r="I686" s="115"/>
      <c r="J686" s="283"/>
    </row>
    <row r="687" spans="9:10" ht="12.75" customHeight="1">
      <c r="I687" s="115"/>
      <c r="J687" s="283"/>
    </row>
    <row r="688" spans="9:10" ht="12.75" customHeight="1">
      <c r="I688" s="115"/>
      <c r="J688" s="283"/>
    </row>
    <row r="689" spans="9:10" ht="12.75" customHeight="1">
      <c r="I689" s="115"/>
      <c r="J689" s="283"/>
    </row>
    <row r="690" spans="9:10" ht="12.75" customHeight="1">
      <c r="I690" s="115"/>
      <c r="J690" s="283"/>
    </row>
    <row r="691" spans="9:10" ht="12.75" customHeight="1">
      <c r="I691" s="115"/>
      <c r="J691" s="283"/>
    </row>
    <row r="692" spans="9:10" ht="12.75" customHeight="1">
      <c r="I692" s="115"/>
      <c r="J692" s="283"/>
    </row>
    <row r="693" spans="9:10" ht="12.75" customHeight="1">
      <c r="I693" s="115"/>
      <c r="J693" s="283"/>
    </row>
    <row r="694" spans="9:10" ht="12.75" customHeight="1">
      <c r="I694" s="115"/>
      <c r="J694" s="283"/>
    </row>
    <row r="695" spans="9:10" ht="12.75" customHeight="1">
      <c r="I695" s="115"/>
      <c r="J695" s="283"/>
    </row>
    <row r="696" spans="9:10" ht="12.75" customHeight="1">
      <c r="I696" s="115"/>
      <c r="J696" s="283"/>
    </row>
    <row r="697" spans="9:10" ht="12.75" customHeight="1">
      <c r="I697" s="115"/>
      <c r="J697" s="283"/>
    </row>
    <row r="698" spans="9:10" ht="12.75" customHeight="1">
      <c r="I698" s="115"/>
      <c r="J698" s="283"/>
    </row>
    <row r="699" spans="9:10" ht="12.75" customHeight="1">
      <c r="I699" s="115"/>
      <c r="J699" s="283"/>
    </row>
    <row r="700" spans="9:10" ht="12.75" customHeight="1">
      <c r="I700" s="115"/>
      <c r="J700" s="283"/>
    </row>
    <row r="701" spans="9:10" ht="12.75" customHeight="1">
      <c r="I701" s="115"/>
      <c r="J701" s="283"/>
    </row>
    <row r="702" spans="9:10" ht="12.75" customHeight="1">
      <c r="I702" s="115"/>
      <c r="J702" s="283"/>
    </row>
    <row r="703" spans="9:10" ht="12.75" customHeight="1">
      <c r="I703" s="115"/>
      <c r="J703" s="283"/>
    </row>
    <row r="704" spans="9:10" ht="12.75" customHeight="1">
      <c r="I704" s="115"/>
      <c r="J704" s="283"/>
    </row>
    <row r="705" spans="9:10" ht="12.75" customHeight="1">
      <c r="I705" s="115"/>
      <c r="J705" s="283"/>
    </row>
    <row r="706" spans="9:10" ht="12.75" customHeight="1">
      <c r="I706" s="115"/>
      <c r="J706" s="283"/>
    </row>
    <row r="707" spans="9:10" ht="12.75" customHeight="1">
      <c r="I707" s="115"/>
      <c r="J707" s="283"/>
    </row>
    <row r="708" spans="9:10" ht="12.75" customHeight="1">
      <c r="I708" s="115"/>
      <c r="J708" s="283"/>
    </row>
    <row r="709" spans="9:10" ht="12.75" customHeight="1">
      <c r="I709" s="115"/>
      <c r="J709" s="283"/>
    </row>
    <row r="710" spans="9:10" ht="12.75" customHeight="1">
      <c r="I710" s="115"/>
      <c r="J710" s="283"/>
    </row>
    <row r="711" spans="9:10" ht="12.75" customHeight="1">
      <c r="I711" s="115"/>
      <c r="J711" s="283"/>
    </row>
    <row r="712" spans="9:10" ht="12.75" customHeight="1">
      <c r="I712" s="115"/>
      <c r="J712" s="283"/>
    </row>
    <row r="713" spans="9:10" ht="12.75" customHeight="1">
      <c r="I713" s="115"/>
      <c r="J713" s="283"/>
    </row>
    <row r="714" spans="9:10" ht="12.75" customHeight="1">
      <c r="I714" s="115"/>
      <c r="J714" s="283"/>
    </row>
    <row r="715" spans="9:10" ht="12.75" customHeight="1">
      <c r="I715" s="115"/>
      <c r="J715" s="283"/>
    </row>
    <row r="716" spans="9:10" ht="12.75" customHeight="1">
      <c r="I716" s="115"/>
      <c r="J716" s="283"/>
    </row>
    <row r="717" spans="9:10" ht="12.75" customHeight="1">
      <c r="I717" s="115"/>
      <c r="J717" s="283"/>
    </row>
    <row r="718" spans="9:10" ht="12.75" customHeight="1">
      <c r="I718" s="115"/>
      <c r="J718" s="283"/>
    </row>
    <row r="719" spans="9:10" ht="12.75" customHeight="1">
      <c r="I719" s="115"/>
      <c r="J719" s="283"/>
    </row>
    <row r="720" spans="9:10" ht="12.75" customHeight="1">
      <c r="I720" s="115"/>
      <c r="J720" s="283"/>
    </row>
    <row r="721" spans="9:10" ht="12.75" customHeight="1">
      <c r="I721" s="115"/>
      <c r="J721" s="283"/>
    </row>
    <row r="722" spans="9:10" ht="12.75" customHeight="1">
      <c r="I722" s="115"/>
      <c r="J722" s="283"/>
    </row>
    <row r="723" spans="9:10" ht="12.75" customHeight="1">
      <c r="I723" s="115"/>
      <c r="J723" s="283"/>
    </row>
    <row r="724" spans="9:10" ht="12.75" customHeight="1">
      <c r="I724" s="115"/>
      <c r="J724" s="283"/>
    </row>
    <row r="725" spans="9:10" ht="12.75" customHeight="1">
      <c r="I725" s="115"/>
      <c r="J725" s="283"/>
    </row>
    <row r="726" spans="9:10" ht="12.75" customHeight="1">
      <c r="I726" s="115"/>
      <c r="J726" s="283"/>
    </row>
    <row r="727" spans="9:10" ht="12.75" customHeight="1">
      <c r="I727" s="115"/>
      <c r="J727" s="283"/>
    </row>
    <row r="728" spans="9:10" ht="12.75" customHeight="1">
      <c r="I728" s="115"/>
      <c r="J728" s="283"/>
    </row>
    <row r="729" spans="9:10" ht="12.75" customHeight="1">
      <c r="I729" s="115"/>
      <c r="J729" s="283"/>
    </row>
    <row r="730" spans="9:10" ht="12.75" customHeight="1">
      <c r="I730" s="115"/>
      <c r="J730" s="283"/>
    </row>
    <row r="731" spans="9:10" ht="12.75" customHeight="1">
      <c r="I731" s="115"/>
      <c r="J731" s="283"/>
    </row>
    <row r="732" spans="9:10" ht="12.75" customHeight="1">
      <c r="I732" s="115"/>
      <c r="J732" s="283"/>
    </row>
    <row r="733" spans="9:10" ht="12.75" customHeight="1">
      <c r="I733" s="115"/>
      <c r="J733" s="283"/>
    </row>
    <row r="734" spans="9:10" ht="12.75" customHeight="1">
      <c r="I734" s="115"/>
      <c r="J734" s="283"/>
    </row>
    <row r="735" spans="9:10" ht="12.75" customHeight="1">
      <c r="I735" s="115"/>
      <c r="J735" s="283"/>
    </row>
    <row r="736" spans="9:10" ht="12.75" customHeight="1">
      <c r="I736" s="115"/>
      <c r="J736" s="283"/>
    </row>
    <row r="737" spans="9:10" ht="12.75" customHeight="1">
      <c r="I737" s="115"/>
      <c r="J737" s="283"/>
    </row>
    <row r="738" spans="9:10" ht="12.75" customHeight="1">
      <c r="I738" s="115"/>
      <c r="J738" s="283"/>
    </row>
    <row r="739" spans="9:10" ht="12.75" customHeight="1">
      <c r="I739" s="115"/>
      <c r="J739" s="283"/>
    </row>
    <row r="740" spans="9:10" ht="12.75" customHeight="1">
      <c r="I740" s="115"/>
      <c r="J740" s="283"/>
    </row>
    <row r="741" spans="9:10" ht="12.75" customHeight="1">
      <c r="I741" s="115"/>
      <c r="J741" s="283"/>
    </row>
    <row r="742" spans="9:10" ht="12.75" customHeight="1">
      <c r="I742" s="115"/>
      <c r="J742" s="283"/>
    </row>
    <row r="743" spans="9:10" ht="12.75" customHeight="1">
      <c r="I743" s="115"/>
      <c r="J743" s="283"/>
    </row>
    <row r="744" spans="9:10" ht="12.75" customHeight="1">
      <c r="I744" s="115"/>
      <c r="J744" s="283"/>
    </row>
    <row r="745" spans="9:10" ht="12.75" customHeight="1">
      <c r="I745" s="115"/>
      <c r="J745" s="283"/>
    </row>
    <row r="746" spans="9:10" ht="12.75" customHeight="1">
      <c r="I746" s="115"/>
      <c r="J746" s="283"/>
    </row>
    <row r="747" spans="9:10" ht="12.75" customHeight="1">
      <c r="I747" s="115"/>
      <c r="J747" s="283"/>
    </row>
    <row r="748" spans="9:10" ht="12.75" customHeight="1">
      <c r="I748" s="115"/>
      <c r="J748" s="283"/>
    </row>
    <row r="749" spans="9:10" ht="12.75" customHeight="1">
      <c r="I749" s="115"/>
      <c r="J749" s="283"/>
    </row>
    <row r="750" spans="9:10" ht="12.75" customHeight="1">
      <c r="I750" s="115"/>
      <c r="J750" s="283"/>
    </row>
    <row r="751" spans="9:10" ht="12.75" customHeight="1">
      <c r="I751" s="115"/>
      <c r="J751" s="283"/>
    </row>
    <row r="752" spans="9:10" ht="12.75" customHeight="1">
      <c r="I752" s="115"/>
      <c r="J752" s="283"/>
    </row>
    <row r="753" spans="9:10" ht="12.75" customHeight="1">
      <c r="I753" s="115"/>
      <c r="J753" s="283"/>
    </row>
    <row r="754" spans="9:10" ht="12.75" customHeight="1">
      <c r="I754" s="115"/>
      <c r="J754" s="283"/>
    </row>
    <row r="755" spans="9:10" ht="12.75" customHeight="1">
      <c r="I755" s="115"/>
      <c r="J755" s="283"/>
    </row>
    <row r="756" spans="9:10" ht="12.75" customHeight="1">
      <c r="I756" s="115"/>
      <c r="J756" s="283"/>
    </row>
    <row r="757" spans="9:10" ht="12.75" customHeight="1">
      <c r="I757" s="115"/>
      <c r="J757" s="283"/>
    </row>
    <row r="758" spans="9:10" ht="12.75" customHeight="1">
      <c r="I758" s="115"/>
      <c r="J758" s="283"/>
    </row>
    <row r="759" spans="9:10" ht="12.75" customHeight="1">
      <c r="I759" s="115"/>
      <c r="J759" s="283"/>
    </row>
    <row r="760" spans="9:10" ht="12.75" customHeight="1">
      <c r="I760" s="115"/>
      <c r="J760" s="283"/>
    </row>
    <row r="761" spans="9:10" ht="12.75" customHeight="1">
      <c r="I761" s="115"/>
      <c r="J761" s="283"/>
    </row>
    <row r="762" spans="9:10" ht="12.75" customHeight="1">
      <c r="I762" s="115"/>
      <c r="J762" s="283"/>
    </row>
    <row r="763" spans="9:10" ht="12.75" customHeight="1">
      <c r="I763" s="115"/>
      <c r="J763" s="283"/>
    </row>
    <row r="764" spans="9:10" ht="12.75" customHeight="1">
      <c r="I764" s="115"/>
      <c r="J764" s="283"/>
    </row>
    <row r="765" spans="9:10" ht="12.75" customHeight="1">
      <c r="I765" s="115"/>
      <c r="J765" s="283"/>
    </row>
    <row r="766" spans="9:10" ht="12.75" customHeight="1">
      <c r="I766" s="115"/>
      <c r="J766" s="283"/>
    </row>
    <row r="767" spans="9:10" ht="12.75" customHeight="1">
      <c r="I767" s="115"/>
      <c r="J767" s="283"/>
    </row>
    <row r="768" spans="9:10" ht="12.75" customHeight="1">
      <c r="I768" s="115"/>
      <c r="J768" s="283"/>
    </row>
    <row r="769" spans="9:10" ht="12.75" customHeight="1">
      <c r="I769" s="115"/>
      <c r="J769" s="283"/>
    </row>
    <row r="770" spans="9:10" ht="12.75" customHeight="1">
      <c r="I770" s="115"/>
      <c r="J770" s="283"/>
    </row>
    <row r="771" spans="9:10" ht="12.75" customHeight="1">
      <c r="I771" s="115"/>
      <c r="J771" s="283"/>
    </row>
    <row r="772" spans="9:10" ht="12.75" customHeight="1">
      <c r="I772" s="115"/>
      <c r="J772" s="283"/>
    </row>
    <row r="773" spans="9:10" ht="12.75" customHeight="1">
      <c r="I773" s="115"/>
      <c r="J773" s="283"/>
    </row>
    <row r="774" spans="9:10" ht="12.75" customHeight="1">
      <c r="I774" s="115"/>
      <c r="J774" s="283"/>
    </row>
    <row r="775" spans="9:10" ht="12.75" customHeight="1">
      <c r="I775" s="115"/>
      <c r="J775" s="283"/>
    </row>
    <row r="776" spans="9:10" ht="12.75" customHeight="1">
      <c r="I776" s="115"/>
      <c r="J776" s="283"/>
    </row>
    <row r="777" spans="9:10" ht="12.75" customHeight="1">
      <c r="I777" s="115"/>
      <c r="J777" s="283"/>
    </row>
    <row r="778" spans="9:10" ht="12.75" customHeight="1">
      <c r="I778" s="115"/>
      <c r="J778" s="283"/>
    </row>
    <row r="779" spans="9:10" ht="12.75" customHeight="1">
      <c r="I779" s="115"/>
      <c r="J779" s="283"/>
    </row>
    <row r="780" spans="9:10" ht="12.75" customHeight="1">
      <c r="I780" s="115"/>
      <c r="J780" s="283"/>
    </row>
    <row r="781" spans="9:10" ht="12.75" customHeight="1">
      <c r="I781" s="115"/>
      <c r="J781" s="283"/>
    </row>
    <row r="782" spans="9:10" ht="12.75" customHeight="1">
      <c r="I782" s="115"/>
      <c r="J782" s="283"/>
    </row>
    <row r="783" spans="9:10" ht="12.75" customHeight="1">
      <c r="I783" s="115"/>
      <c r="J783" s="283"/>
    </row>
    <row r="784" spans="9:10" ht="12.75" customHeight="1">
      <c r="I784" s="115"/>
      <c r="J784" s="283"/>
    </row>
    <row r="785" spans="9:10" ht="12.75" customHeight="1">
      <c r="I785" s="115"/>
      <c r="J785" s="283"/>
    </row>
    <row r="786" spans="9:10" ht="12.75" customHeight="1">
      <c r="I786" s="115"/>
      <c r="J786" s="283"/>
    </row>
    <row r="787" spans="9:10" ht="12.75" customHeight="1">
      <c r="I787" s="115"/>
      <c r="J787" s="283"/>
    </row>
    <row r="788" spans="9:10" ht="12.75" customHeight="1">
      <c r="I788" s="115"/>
      <c r="J788" s="283"/>
    </row>
    <row r="789" spans="9:10" ht="12.75" customHeight="1">
      <c r="I789" s="115"/>
      <c r="J789" s="283"/>
    </row>
    <row r="790" spans="9:10" ht="12.75" customHeight="1">
      <c r="I790" s="115"/>
      <c r="J790" s="283"/>
    </row>
    <row r="791" spans="9:10" ht="12.75" customHeight="1">
      <c r="I791" s="115"/>
      <c r="J791" s="283"/>
    </row>
    <row r="792" spans="9:10" ht="12.75" customHeight="1">
      <c r="I792" s="115"/>
      <c r="J792" s="283"/>
    </row>
    <row r="793" spans="9:10" ht="12.75" customHeight="1">
      <c r="I793" s="115"/>
      <c r="J793" s="283"/>
    </row>
    <row r="794" spans="9:10" ht="12.75" customHeight="1">
      <c r="I794" s="115"/>
      <c r="J794" s="283"/>
    </row>
    <row r="795" spans="9:10" ht="12.75" customHeight="1">
      <c r="I795" s="115"/>
      <c r="J795" s="283"/>
    </row>
    <row r="796" spans="9:10" ht="12.75" customHeight="1">
      <c r="I796" s="115"/>
      <c r="J796" s="283"/>
    </row>
    <row r="797" spans="9:10" ht="12.75" customHeight="1">
      <c r="I797" s="115"/>
      <c r="J797" s="283"/>
    </row>
    <row r="798" spans="9:10" ht="12.75" customHeight="1">
      <c r="I798" s="115"/>
      <c r="J798" s="283"/>
    </row>
    <row r="799" spans="9:10" ht="12.75" customHeight="1">
      <c r="I799" s="115"/>
      <c r="J799" s="283"/>
    </row>
    <row r="800" spans="9:10" ht="12.75" customHeight="1">
      <c r="I800" s="115"/>
      <c r="J800" s="283"/>
    </row>
    <row r="801" spans="9:10" ht="12.75" customHeight="1">
      <c r="I801" s="115"/>
      <c r="J801" s="283"/>
    </row>
    <row r="802" spans="9:10" ht="12.75" customHeight="1">
      <c r="I802" s="115"/>
      <c r="J802" s="283"/>
    </row>
    <row r="803" spans="9:10" ht="12.75" customHeight="1">
      <c r="I803" s="115"/>
      <c r="J803" s="283"/>
    </row>
    <row r="804" spans="9:10" ht="12.75" customHeight="1">
      <c r="I804" s="115"/>
      <c r="J804" s="283"/>
    </row>
    <row r="805" spans="9:10" ht="12.75" customHeight="1">
      <c r="I805" s="115"/>
      <c r="J805" s="283"/>
    </row>
    <row r="806" spans="9:10" ht="12.75" customHeight="1">
      <c r="I806" s="115"/>
      <c r="J806" s="283"/>
    </row>
    <row r="807" spans="9:10" ht="12.75" customHeight="1">
      <c r="I807" s="115"/>
      <c r="J807" s="283"/>
    </row>
    <row r="808" spans="9:10" ht="12.75" customHeight="1">
      <c r="I808" s="115"/>
      <c r="J808" s="283"/>
    </row>
    <row r="809" spans="9:10" ht="12.75" customHeight="1">
      <c r="I809" s="115"/>
      <c r="J809" s="283"/>
    </row>
    <row r="810" spans="9:10" ht="12.75" customHeight="1">
      <c r="I810" s="115"/>
      <c r="J810" s="283"/>
    </row>
    <row r="811" spans="9:10" ht="12.75" customHeight="1">
      <c r="I811" s="115"/>
      <c r="J811" s="283"/>
    </row>
    <row r="812" spans="9:10" ht="12.75" customHeight="1">
      <c r="I812" s="115"/>
      <c r="J812" s="283"/>
    </row>
    <row r="813" spans="9:10" ht="12.75" customHeight="1">
      <c r="I813" s="115"/>
      <c r="J813" s="283"/>
    </row>
    <row r="814" spans="9:10" ht="12.75" customHeight="1">
      <c r="I814" s="115"/>
      <c r="J814" s="283"/>
    </row>
    <row r="815" spans="9:10" ht="12.75" customHeight="1">
      <c r="I815" s="115"/>
      <c r="J815" s="283"/>
    </row>
    <row r="816" spans="9:10" ht="12.75" customHeight="1">
      <c r="I816" s="115"/>
      <c r="J816" s="283"/>
    </row>
    <row r="817" spans="9:10" ht="12.75" customHeight="1">
      <c r="I817" s="115"/>
      <c r="J817" s="283"/>
    </row>
    <row r="818" spans="9:10" ht="12.75" customHeight="1">
      <c r="I818" s="115"/>
      <c r="J818" s="283"/>
    </row>
    <row r="819" spans="9:10" ht="12.75" customHeight="1">
      <c r="I819" s="115"/>
      <c r="J819" s="283"/>
    </row>
    <row r="820" spans="9:10" ht="12.75" customHeight="1">
      <c r="I820" s="115"/>
      <c r="J820" s="283"/>
    </row>
    <row r="821" spans="9:10" ht="12.75" customHeight="1">
      <c r="I821" s="115"/>
      <c r="J821" s="283"/>
    </row>
    <row r="822" spans="9:10" ht="12.75" customHeight="1">
      <c r="I822" s="115"/>
      <c r="J822" s="283"/>
    </row>
    <row r="823" spans="9:10" ht="12.75" customHeight="1">
      <c r="I823" s="115"/>
      <c r="J823" s="283"/>
    </row>
    <row r="824" spans="9:10" ht="12.75" customHeight="1">
      <c r="I824" s="115"/>
      <c r="J824" s="283"/>
    </row>
    <row r="825" spans="9:10" ht="12.75" customHeight="1">
      <c r="I825" s="115"/>
      <c r="J825" s="283"/>
    </row>
    <row r="826" spans="9:10" ht="12.75" customHeight="1">
      <c r="I826" s="115"/>
      <c r="J826" s="283"/>
    </row>
    <row r="827" spans="9:10" ht="12.75" customHeight="1">
      <c r="I827" s="115"/>
      <c r="J827" s="283"/>
    </row>
    <row r="828" spans="9:10" ht="12.75" customHeight="1">
      <c r="I828" s="115"/>
      <c r="J828" s="283"/>
    </row>
    <row r="829" spans="9:10" ht="12.75" customHeight="1">
      <c r="I829" s="115"/>
      <c r="J829" s="283"/>
    </row>
    <row r="830" spans="9:10" ht="12.75" customHeight="1">
      <c r="I830" s="115"/>
      <c r="J830" s="283"/>
    </row>
    <row r="831" spans="9:10" ht="12.75" customHeight="1">
      <c r="I831" s="115"/>
      <c r="J831" s="283"/>
    </row>
    <row r="832" spans="9:10" ht="12.75" customHeight="1">
      <c r="I832" s="115"/>
      <c r="J832" s="283"/>
    </row>
    <row r="833" spans="9:10" ht="12.75" customHeight="1">
      <c r="I833" s="115"/>
      <c r="J833" s="283"/>
    </row>
    <row r="834" spans="9:10" ht="12.75" customHeight="1">
      <c r="I834" s="115"/>
      <c r="J834" s="283"/>
    </row>
    <row r="835" spans="9:10" ht="12.75" customHeight="1">
      <c r="I835" s="115"/>
      <c r="J835" s="283"/>
    </row>
    <row r="836" spans="9:10" ht="12.75" customHeight="1">
      <c r="I836" s="115"/>
      <c r="J836" s="283"/>
    </row>
    <row r="837" spans="9:10" ht="12.75" customHeight="1">
      <c r="I837" s="115"/>
      <c r="J837" s="283"/>
    </row>
    <row r="838" spans="9:10" ht="12.75" customHeight="1">
      <c r="I838" s="115"/>
      <c r="J838" s="283"/>
    </row>
    <row r="839" spans="9:10" ht="12.75" customHeight="1">
      <c r="I839" s="115"/>
      <c r="J839" s="283"/>
    </row>
    <row r="840" spans="9:10" ht="12.75" customHeight="1">
      <c r="I840" s="115"/>
      <c r="J840" s="283"/>
    </row>
    <row r="841" spans="9:10" ht="12.75" customHeight="1">
      <c r="I841" s="115"/>
      <c r="J841" s="283"/>
    </row>
    <row r="842" spans="9:10" ht="12.75" customHeight="1">
      <c r="I842" s="115"/>
      <c r="J842" s="283"/>
    </row>
    <row r="843" spans="9:10" ht="12.75" customHeight="1">
      <c r="I843" s="115"/>
      <c r="J843" s="283"/>
    </row>
    <row r="844" spans="9:10" ht="12.75" customHeight="1">
      <c r="I844" s="115"/>
      <c r="J844" s="283"/>
    </row>
    <row r="845" spans="9:10" ht="12.75" customHeight="1">
      <c r="I845" s="115"/>
      <c r="J845" s="283"/>
    </row>
    <row r="846" spans="9:10" ht="12.75" customHeight="1">
      <c r="I846" s="115"/>
      <c r="J846" s="283"/>
    </row>
    <row r="847" spans="9:10" ht="12.75" customHeight="1">
      <c r="I847" s="115"/>
      <c r="J847" s="283"/>
    </row>
    <row r="848" spans="9:10" ht="12.75" customHeight="1">
      <c r="I848" s="115"/>
      <c r="J848" s="283"/>
    </row>
    <row r="849" spans="9:10" ht="12.75" customHeight="1">
      <c r="I849" s="115"/>
      <c r="J849" s="283"/>
    </row>
    <row r="850" spans="9:10" ht="12.75" customHeight="1">
      <c r="I850" s="115"/>
      <c r="J850" s="283"/>
    </row>
    <row r="851" spans="9:10" ht="12.75" customHeight="1">
      <c r="I851" s="115"/>
      <c r="J851" s="283"/>
    </row>
    <row r="852" spans="9:10" ht="12.75" customHeight="1">
      <c r="I852" s="115"/>
      <c r="J852" s="283"/>
    </row>
    <row r="853" spans="9:10" ht="12.75" customHeight="1">
      <c r="I853" s="115"/>
      <c r="J853" s="283"/>
    </row>
    <row r="854" spans="9:10" ht="12.75" customHeight="1">
      <c r="I854" s="115"/>
      <c r="J854" s="283"/>
    </row>
    <row r="855" spans="9:10" ht="12.75" customHeight="1">
      <c r="I855" s="115"/>
      <c r="J855" s="283"/>
    </row>
    <row r="856" spans="9:10" ht="12.75" customHeight="1">
      <c r="I856" s="115"/>
      <c r="J856" s="283"/>
    </row>
    <row r="857" spans="9:10" ht="12.75" customHeight="1">
      <c r="I857" s="115"/>
      <c r="J857" s="283"/>
    </row>
    <row r="858" spans="9:10" ht="12.75" customHeight="1">
      <c r="I858" s="115"/>
      <c r="J858" s="283"/>
    </row>
    <row r="859" spans="9:10" ht="12.75" customHeight="1">
      <c r="I859" s="115"/>
      <c r="J859" s="283"/>
    </row>
    <row r="860" spans="9:10" ht="12.75" customHeight="1">
      <c r="I860" s="115"/>
      <c r="J860" s="283"/>
    </row>
    <row r="861" spans="9:10" ht="12.75" customHeight="1">
      <c r="I861" s="115"/>
      <c r="J861" s="283"/>
    </row>
    <row r="862" spans="9:10" ht="12.75" customHeight="1">
      <c r="I862" s="115"/>
      <c r="J862" s="283"/>
    </row>
    <row r="863" spans="9:10" ht="12.75" customHeight="1">
      <c r="I863" s="115"/>
      <c r="J863" s="283"/>
    </row>
    <row r="864" spans="9:10" ht="12.75" customHeight="1">
      <c r="I864" s="115"/>
      <c r="J864" s="283"/>
    </row>
    <row r="865" spans="9:10" ht="12.75" customHeight="1">
      <c r="I865" s="115"/>
      <c r="J865" s="283"/>
    </row>
    <row r="866" spans="9:10" ht="12.75" customHeight="1">
      <c r="I866" s="115"/>
      <c r="J866" s="283"/>
    </row>
    <row r="867" spans="9:10" ht="12.75" customHeight="1">
      <c r="I867" s="115"/>
      <c r="J867" s="283"/>
    </row>
    <row r="868" spans="9:10" ht="12.75" customHeight="1">
      <c r="I868" s="115"/>
      <c r="J868" s="283"/>
    </row>
    <row r="869" spans="9:10" ht="12.75" customHeight="1">
      <c r="I869" s="115"/>
      <c r="J869" s="283"/>
    </row>
    <row r="870" spans="9:10" ht="12.75" customHeight="1">
      <c r="I870" s="115"/>
      <c r="J870" s="283"/>
    </row>
    <row r="871" spans="9:10" ht="12.75" customHeight="1">
      <c r="I871" s="115"/>
      <c r="J871" s="283"/>
    </row>
    <row r="872" spans="9:10" ht="12.75" customHeight="1">
      <c r="I872" s="115"/>
      <c r="J872" s="283"/>
    </row>
    <row r="873" spans="9:10" ht="12.75" customHeight="1">
      <c r="I873" s="115"/>
      <c r="J873" s="283"/>
    </row>
    <row r="874" spans="9:10" ht="12.75" customHeight="1">
      <c r="I874" s="115"/>
      <c r="J874" s="283"/>
    </row>
    <row r="875" spans="9:10" ht="12.75" customHeight="1">
      <c r="I875" s="115"/>
      <c r="J875" s="283"/>
    </row>
    <row r="876" spans="9:10" ht="12.75" customHeight="1">
      <c r="I876" s="115"/>
      <c r="J876" s="283"/>
    </row>
    <row r="877" spans="9:10" ht="12.75" customHeight="1">
      <c r="I877" s="115"/>
      <c r="J877" s="283"/>
    </row>
    <row r="878" spans="9:10" ht="12.75" customHeight="1">
      <c r="I878" s="115"/>
      <c r="J878" s="283"/>
    </row>
    <row r="879" spans="9:10" ht="12.75" customHeight="1">
      <c r="I879" s="115"/>
      <c r="J879" s="283"/>
    </row>
    <row r="880" spans="9:10" ht="12.75" customHeight="1">
      <c r="I880" s="115"/>
      <c r="J880" s="283"/>
    </row>
    <row r="881" spans="9:10" ht="12.75" customHeight="1">
      <c r="I881" s="115"/>
      <c r="J881" s="283"/>
    </row>
    <row r="882" spans="9:10" ht="12.75" customHeight="1">
      <c r="I882" s="115"/>
      <c r="J882" s="283"/>
    </row>
    <row r="883" spans="9:10" ht="12.75" customHeight="1">
      <c r="I883" s="115"/>
      <c r="J883" s="283"/>
    </row>
    <row r="884" spans="9:10" ht="12.75" customHeight="1">
      <c r="I884" s="115"/>
      <c r="J884" s="283"/>
    </row>
    <row r="885" spans="9:10" ht="12.75" customHeight="1">
      <c r="I885" s="115"/>
      <c r="J885" s="283"/>
    </row>
    <row r="886" spans="9:10" ht="12.75" customHeight="1">
      <c r="I886" s="115"/>
      <c r="J886" s="283"/>
    </row>
    <row r="887" spans="9:10" ht="12.75" customHeight="1">
      <c r="I887" s="115"/>
      <c r="J887" s="283"/>
    </row>
    <row r="888" spans="9:10" ht="12.75" customHeight="1">
      <c r="I888" s="115"/>
      <c r="J888" s="283"/>
    </row>
    <row r="889" spans="9:10" ht="12.75" customHeight="1">
      <c r="I889" s="115"/>
      <c r="J889" s="283"/>
    </row>
    <row r="890" spans="9:10" ht="12.75" customHeight="1">
      <c r="I890" s="115"/>
      <c r="J890" s="283"/>
    </row>
    <row r="891" spans="9:10" ht="12.75" customHeight="1">
      <c r="I891" s="115"/>
      <c r="J891" s="283"/>
    </row>
    <row r="892" spans="9:10" ht="12.75" customHeight="1">
      <c r="I892" s="115"/>
      <c r="J892" s="283"/>
    </row>
    <row r="893" spans="9:10" ht="12.75" customHeight="1">
      <c r="I893" s="115"/>
      <c r="J893" s="283"/>
    </row>
    <row r="894" spans="9:10" ht="12.75" customHeight="1">
      <c r="I894" s="115"/>
      <c r="J894" s="283"/>
    </row>
    <row r="895" spans="9:10" ht="12.75" customHeight="1">
      <c r="I895" s="115"/>
      <c r="J895" s="283"/>
    </row>
    <row r="896" spans="9:10" ht="12.75" customHeight="1">
      <c r="I896" s="115"/>
      <c r="J896" s="283"/>
    </row>
    <row r="897" spans="9:10" ht="12.75" customHeight="1">
      <c r="I897" s="115"/>
      <c r="J897" s="283"/>
    </row>
    <row r="898" spans="9:10" ht="12.75" customHeight="1">
      <c r="I898" s="115"/>
      <c r="J898" s="283"/>
    </row>
    <row r="899" spans="9:10" ht="12.75" customHeight="1">
      <c r="I899" s="115"/>
      <c r="J899" s="283"/>
    </row>
    <row r="900" spans="9:10" ht="12.75" customHeight="1">
      <c r="I900" s="115"/>
      <c r="J900" s="283"/>
    </row>
    <row r="901" spans="9:10" ht="12.75" customHeight="1">
      <c r="I901" s="115"/>
      <c r="J901" s="283"/>
    </row>
    <row r="902" spans="9:10" ht="12.75" customHeight="1">
      <c r="I902" s="115"/>
      <c r="J902" s="283"/>
    </row>
    <row r="903" spans="9:10" ht="12.75" customHeight="1">
      <c r="I903" s="115"/>
      <c r="J903" s="283"/>
    </row>
    <row r="904" spans="9:10" ht="12.75" customHeight="1">
      <c r="I904" s="115"/>
      <c r="J904" s="283"/>
    </row>
    <row r="905" spans="9:10" ht="12.75" customHeight="1">
      <c r="I905" s="115"/>
      <c r="J905" s="283"/>
    </row>
    <row r="906" spans="9:10" ht="12.75" customHeight="1">
      <c r="I906" s="115"/>
      <c r="J906" s="283"/>
    </row>
    <row r="907" spans="9:10" ht="12.75" customHeight="1">
      <c r="I907" s="115"/>
      <c r="J907" s="283"/>
    </row>
    <row r="908" spans="9:10" ht="12.75" customHeight="1">
      <c r="I908" s="115"/>
      <c r="J908" s="283"/>
    </row>
    <row r="909" spans="9:10" ht="12.75" customHeight="1">
      <c r="I909" s="115"/>
      <c r="J909" s="283"/>
    </row>
    <row r="910" spans="9:10" ht="12.75" customHeight="1">
      <c r="I910" s="115"/>
      <c r="J910" s="283"/>
    </row>
    <row r="911" spans="9:10" ht="12.75" customHeight="1">
      <c r="I911" s="115"/>
      <c r="J911" s="283"/>
    </row>
    <row r="912" spans="9:10" ht="12.75" customHeight="1">
      <c r="I912" s="115"/>
      <c r="J912" s="283"/>
    </row>
    <row r="913" spans="9:10" ht="12.75" customHeight="1">
      <c r="I913" s="115"/>
      <c r="J913" s="283"/>
    </row>
    <row r="914" spans="9:10" ht="12.75" customHeight="1">
      <c r="I914" s="115"/>
      <c r="J914" s="283"/>
    </row>
    <row r="915" spans="9:10" ht="12.75" customHeight="1">
      <c r="I915" s="115"/>
      <c r="J915" s="283"/>
    </row>
    <row r="916" spans="9:10" ht="12.75" customHeight="1">
      <c r="I916" s="115"/>
      <c r="J916" s="283"/>
    </row>
    <row r="917" spans="9:10" ht="12.75" customHeight="1">
      <c r="I917" s="115"/>
      <c r="J917" s="283"/>
    </row>
    <row r="918" spans="9:10" ht="12.75" customHeight="1">
      <c r="I918" s="115"/>
      <c r="J918" s="283"/>
    </row>
    <row r="919" spans="9:10" ht="12.75" customHeight="1">
      <c r="I919" s="115"/>
      <c r="J919" s="283"/>
    </row>
    <row r="920" spans="9:10" ht="12.75" customHeight="1">
      <c r="I920" s="115"/>
      <c r="J920" s="283"/>
    </row>
    <row r="921" spans="9:10" ht="12.75" customHeight="1">
      <c r="I921" s="115"/>
      <c r="J921" s="283"/>
    </row>
    <row r="922" spans="9:10" ht="12.75" customHeight="1">
      <c r="I922" s="115"/>
      <c r="J922" s="283"/>
    </row>
    <row r="923" spans="9:10" ht="12.75" customHeight="1">
      <c r="I923" s="115"/>
      <c r="J923" s="283"/>
    </row>
    <row r="924" spans="9:10" ht="12.75" customHeight="1">
      <c r="I924" s="115"/>
      <c r="J924" s="283"/>
    </row>
    <row r="925" spans="9:10" ht="12.75" customHeight="1">
      <c r="I925" s="115"/>
      <c r="J925" s="283"/>
    </row>
    <row r="926" spans="9:10" ht="12.75" customHeight="1">
      <c r="I926" s="115"/>
      <c r="J926" s="283"/>
    </row>
    <row r="927" spans="9:10" ht="12.75" customHeight="1">
      <c r="I927" s="115"/>
      <c r="J927" s="283"/>
    </row>
    <row r="928" spans="9:10" ht="12.75" customHeight="1">
      <c r="I928" s="115"/>
      <c r="J928" s="283"/>
    </row>
    <row r="929" spans="9:10" ht="12.75" customHeight="1">
      <c r="I929" s="115"/>
      <c r="J929" s="283"/>
    </row>
    <row r="930" spans="9:10" ht="12.75" customHeight="1">
      <c r="I930" s="115"/>
      <c r="J930" s="283"/>
    </row>
    <row r="931" spans="9:10" ht="12.75" customHeight="1">
      <c r="I931" s="115"/>
      <c r="J931" s="283"/>
    </row>
    <row r="932" spans="9:10" ht="12.75" customHeight="1">
      <c r="I932" s="115"/>
      <c r="J932" s="283"/>
    </row>
    <row r="933" spans="9:10" ht="12.75" customHeight="1">
      <c r="I933" s="115"/>
      <c r="J933" s="283"/>
    </row>
    <row r="934" spans="9:10" ht="12.75" customHeight="1">
      <c r="I934" s="115"/>
      <c r="J934" s="283"/>
    </row>
    <row r="935" spans="9:10" ht="12.75" customHeight="1">
      <c r="I935" s="115"/>
      <c r="J935" s="283"/>
    </row>
    <row r="936" spans="9:10" ht="12.75" customHeight="1">
      <c r="I936" s="115"/>
      <c r="J936" s="283"/>
    </row>
    <row r="937" spans="9:10" ht="12.75" customHeight="1">
      <c r="I937" s="115"/>
      <c r="J937" s="283"/>
    </row>
    <row r="938" spans="9:10" ht="12.75" customHeight="1">
      <c r="I938" s="115"/>
      <c r="J938" s="283"/>
    </row>
    <row r="939" spans="9:10" ht="12.75" customHeight="1">
      <c r="I939" s="115"/>
      <c r="J939" s="283"/>
    </row>
    <row r="940" spans="9:10" ht="12.75" customHeight="1">
      <c r="I940" s="115"/>
      <c r="J940" s="283"/>
    </row>
    <row r="941" spans="9:10" ht="12.75" customHeight="1">
      <c r="I941" s="115"/>
      <c r="J941" s="283"/>
    </row>
    <row r="942" spans="9:10" ht="12.75" customHeight="1">
      <c r="I942" s="115"/>
      <c r="J942" s="283"/>
    </row>
    <row r="943" spans="9:10" ht="12.75" customHeight="1">
      <c r="I943" s="115"/>
      <c r="J943" s="283"/>
    </row>
    <row r="944" spans="9:10" ht="12.75" customHeight="1">
      <c r="I944" s="115"/>
      <c r="J944" s="283"/>
    </row>
    <row r="945" spans="9:10" ht="12.75" customHeight="1">
      <c r="I945" s="115"/>
      <c r="J945" s="283"/>
    </row>
    <row r="946" spans="9:10" ht="12.75" customHeight="1">
      <c r="I946" s="115"/>
      <c r="J946" s="283"/>
    </row>
    <row r="947" spans="9:10" ht="12.75" customHeight="1">
      <c r="I947" s="115"/>
      <c r="J947" s="283"/>
    </row>
    <row r="948" spans="9:10" ht="12.75" customHeight="1">
      <c r="I948" s="115"/>
      <c r="J948" s="283"/>
    </row>
    <row r="949" spans="9:10" ht="12.75" customHeight="1">
      <c r="I949" s="115"/>
      <c r="J949" s="283"/>
    </row>
    <row r="950" spans="9:10" ht="12.75" customHeight="1">
      <c r="I950" s="115"/>
      <c r="J950" s="283"/>
    </row>
    <row r="951" spans="9:10" ht="12.75" customHeight="1">
      <c r="I951" s="115"/>
      <c r="J951" s="283"/>
    </row>
    <row r="952" spans="9:10" ht="12.75" customHeight="1">
      <c r="I952" s="115"/>
      <c r="J952" s="283"/>
    </row>
    <row r="953" spans="9:10" ht="12.75" customHeight="1">
      <c r="I953" s="115"/>
      <c r="J953" s="283"/>
    </row>
    <row r="954" spans="9:10" ht="12.75" customHeight="1">
      <c r="I954" s="115"/>
      <c r="J954" s="283"/>
    </row>
    <row r="955" spans="9:10" ht="12.75" customHeight="1">
      <c r="I955" s="115"/>
      <c r="J955" s="283"/>
    </row>
    <row r="956" spans="9:10" ht="12.75" customHeight="1">
      <c r="I956" s="115"/>
      <c r="J956" s="283"/>
    </row>
    <row r="957" spans="9:10" ht="12.75" customHeight="1">
      <c r="I957" s="115"/>
      <c r="J957" s="283"/>
    </row>
    <row r="958" spans="9:10" ht="12.75" customHeight="1">
      <c r="I958" s="115"/>
      <c r="J958" s="283"/>
    </row>
    <row r="959" spans="9:10" ht="12.75" customHeight="1">
      <c r="I959" s="115"/>
      <c r="J959" s="283"/>
    </row>
    <row r="960" spans="9:10" ht="12.75" customHeight="1">
      <c r="I960" s="115"/>
      <c r="J960" s="283"/>
    </row>
    <row r="961" spans="9:10" ht="12.75" customHeight="1">
      <c r="I961" s="115"/>
      <c r="J961" s="283"/>
    </row>
    <row r="962" spans="9:10" ht="12.75" customHeight="1">
      <c r="I962" s="115"/>
      <c r="J962" s="283"/>
    </row>
    <row r="963" spans="9:10" ht="12.75" customHeight="1">
      <c r="I963" s="115"/>
      <c r="J963" s="283"/>
    </row>
    <row r="964" spans="9:10" ht="12.75" customHeight="1">
      <c r="I964" s="115"/>
      <c r="J964" s="283"/>
    </row>
    <row r="965" spans="9:10" ht="12.75" customHeight="1">
      <c r="I965" s="115"/>
      <c r="J965" s="283"/>
    </row>
    <row r="966" spans="9:10" ht="12.75" customHeight="1">
      <c r="I966" s="115"/>
      <c r="J966" s="283"/>
    </row>
    <row r="967" spans="9:10" ht="12.75" customHeight="1">
      <c r="I967" s="115"/>
      <c r="J967" s="283"/>
    </row>
    <row r="968" spans="9:10" ht="12.75" customHeight="1">
      <c r="I968" s="115"/>
      <c r="J968" s="283"/>
    </row>
    <row r="969" spans="9:10" ht="12.75" customHeight="1">
      <c r="I969" s="115"/>
      <c r="J969" s="283"/>
    </row>
    <row r="970" spans="9:10" ht="12.75" customHeight="1">
      <c r="I970" s="115"/>
      <c r="J970" s="283"/>
    </row>
    <row r="971" spans="9:10" ht="12.75" customHeight="1">
      <c r="I971" s="115"/>
      <c r="J971" s="283"/>
    </row>
    <row r="972" spans="9:10" ht="12.75" customHeight="1">
      <c r="I972" s="115"/>
      <c r="J972" s="283"/>
    </row>
    <row r="973" spans="9:10" ht="12.75" customHeight="1">
      <c r="I973" s="115"/>
      <c r="J973" s="283"/>
    </row>
    <row r="974" spans="9:10" ht="12.75" customHeight="1">
      <c r="I974" s="115"/>
      <c r="J974" s="283"/>
    </row>
    <row r="975" spans="9:10" ht="12.75" customHeight="1">
      <c r="I975" s="115"/>
      <c r="J975" s="283"/>
    </row>
    <row r="976" spans="9:10" ht="12.75" customHeight="1">
      <c r="I976" s="115"/>
      <c r="J976" s="283"/>
    </row>
    <row r="977" spans="9:10" ht="12.75" customHeight="1">
      <c r="I977" s="115"/>
      <c r="J977" s="283"/>
    </row>
    <row r="978" spans="9:10" ht="12.75" customHeight="1">
      <c r="I978" s="115"/>
      <c r="J978" s="283"/>
    </row>
    <row r="979" spans="9:10" ht="12.75" customHeight="1">
      <c r="I979" s="115"/>
      <c r="J979" s="283"/>
    </row>
    <row r="980" spans="9:10" ht="12.75" customHeight="1">
      <c r="I980" s="115"/>
      <c r="J980" s="283"/>
    </row>
    <row r="981" spans="9:10" ht="12.75" customHeight="1">
      <c r="I981" s="115"/>
      <c r="J981" s="283"/>
    </row>
    <row r="982" spans="9:10" ht="12.75" customHeight="1">
      <c r="I982" s="115"/>
      <c r="J982" s="283"/>
    </row>
    <row r="983" spans="9:10" ht="12.75" customHeight="1">
      <c r="I983" s="115"/>
      <c r="J983" s="283"/>
    </row>
    <row r="984" spans="9:10" ht="12.75" customHeight="1">
      <c r="I984" s="115"/>
      <c r="J984" s="283"/>
    </row>
    <row r="985" spans="9:10" ht="12.75" customHeight="1">
      <c r="I985" s="115"/>
      <c r="J985" s="283"/>
    </row>
    <row r="986" spans="9:10" ht="12.75" customHeight="1">
      <c r="I986" s="115"/>
      <c r="J986" s="283"/>
    </row>
    <row r="987" spans="9:10" ht="12.75" customHeight="1">
      <c r="I987" s="115"/>
      <c r="J987" s="283"/>
    </row>
    <row r="988" spans="9:10" ht="12.75" customHeight="1">
      <c r="I988" s="115"/>
      <c r="J988" s="283"/>
    </row>
    <row r="989" spans="9:10" ht="12.75" customHeight="1">
      <c r="I989" s="115"/>
      <c r="J989" s="283"/>
    </row>
    <row r="990" spans="9:10" ht="12.75" customHeight="1">
      <c r="I990" s="115"/>
      <c r="J990" s="283"/>
    </row>
    <row r="991" spans="9:10" ht="12.75" customHeight="1">
      <c r="I991" s="115"/>
      <c r="J991" s="283"/>
    </row>
    <row r="992" spans="9:10" ht="12.75" customHeight="1">
      <c r="I992" s="115"/>
      <c r="J992" s="283"/>
    </row>
    <row r="993" spans="9:10" ht="12.75" customHeight="1">
      <c r="I993" s="115"/>
      <c r="J993" s="283"/>
    </row>
    <row r="994" spans="9:10" ht="12.75" customHeight="1">
      <c r="I994" s="115"/>
      <c r="J994" s="283"/>
    </row>
    <row r="995" spans="9:10" ht="12.75" customHeight="1">
      <c r="I995" s="115"/>
      <c r="J995" s="283"/>
    </row>
    <row r="996" spans="9:10" ht="12.75" customHeight="1">
      <c r="I996" s="115"/>
      <c r="J996" s="283"/>
    </row>
    <row r="997" spans="9:10" ht="12.75" customHeight="1">
      <c r="I997" s="115"/>
      <c r="J997" s="283"/>
    </row>
    <row r="998" spans="9:10" ht="12.75" customHeight="1">
      <c r="I998" s="115"/>
      <c r="J998" s="283"/>
    </row>
    <row r="999" spans="9:10" ht="12.75" customHeight="1">
      <c r="I999" s="115"/>
      <c r="J999" s="283"/>
    </row>
    <row r="1000" spans="9:10" ht="12.75" customHeight="1">
      <c r="I1000" s="115"/>
      <c r="J1000" s="283"/>
    </row>
  </sheetData>
  <mergeCells count="9">
    <mergeCell ref="I4:I6"/>
    <mergeCell ref="J4:J6"/>
    <mergeCell ref="B4:B6"/>
    <mergeCell ref="C4:C6"/>
    <mergeCell ref="D4:D6"/>
    <mergeCell ref="E4:E6"/>
    <mergeCell ref="F4:F6"/>
    <mergeCell ref="G4:G6"/>
    <mergeCell ref="H4:H6"/>
  </mergeCell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/>
  </sheetViews>
  <sheetFormatPr baseColWidth="10" defaultColWidth="12.5703125" defaultRowHeight="15" customHeight="1"/>
  <cols>
    <col min="1" max="1" width="16.7109375" customWidth="1"/>
    <col min="2" max="2" width="6.42578125" customWidth="1"/>
    <col min="3" max="3" width="21.28515625" customWidth="1"/>
    <col min="4" max="4" width="23" customWidth="1"/>
    <col min="5" max="5" width="25.28515625" customWidth="1"/>
    <col min="6" max="6" width="24.5703125" customWidth="1"/>
    <col min="7" max="7" width="10.7109375" customWidth="1"/>
    <col min="8" max="8" width="9.8554687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87" customHeight="1">
      <c r="A3" s="412" t="s">
        <v>1</v>
      </c>
      <c r="B3" s="332"/>
      <c r="C3" s="332"/>
      <c r="D3" s="332"/>
      <c r="E3" s="332"/>
      <c r="F3" s="413"/>
      <c r="G3" s="289"/>
      <c r="H3" s="119"/>
    </row>
    <row r="4" spans="1:8" ht="30" customHeight="1">
      <c r="A4" s="414" t="s">
        <v>219</v>
      </c>
      <c r="B4" s="337"/>
      <c r="C4" s="337"/>
      <c r="D4" s="337"/>
      <c r="E4" s="337"/>
      <c r="F4" s="337"/>
      <c r="G4" s="337"/>
      <c r="H4" s="338"/>
    </row>
    <row r="5" spans="1:8" ht="12.75" customHeight="1">
      <c r="A5" s="406" t="s">
        <v>220</v>
      </c>
      <c r="B5" s="337"/>
      <c r="C5" s="337"/>
      <c r="D5" s="337"/>
      <c r="E5" s="337"/>
      <c r="F5" s="338"/>
      <c r="G5" s="407" t="s">
        <v>221</v>
      </c>
      <c r="H5" s="338"/>
    </row>
    <row r="6" spans="1:8" ht="16.5" customHeight="1">
      <c r="A6" s="408" t="s">
        <v>222</v>
      </c>
      <c r="B6" s="290">
        <v>1</v>
      </c>
      <c r="C6" s="410" t="s">
        <v>223</v>
      </c>
      <c r="D6" s="337"/>
      <c r="E6" s="337"/>
      <c r="F6" s="337"/>
      <c r="G6" s="411" t="s">
        <v>224</v>
      </c>
      <c r="H6" s="338"/>
    </row>
    <row r="7" spans="1:8" ht="15" customHeight="1">
      <c r="A7" s="398"/>
      <c r="B7" s="290">
        <v>2</v>
      </c>
      <c r="C7" s="410" t="s">
        <v>12</v>
      </c>
      <c r="D7" s="337"/>
      <c r="E7" s="337"/>
      <c r="F7" s="337"/>
      <c r="G7" s="411"/>
      <c r="H7" s="338"/>
    </row>
    <row r="8" spans="1:8" ht="15.75" customHeight="1">
      <c r="A8" s="398"/>
      <c r="B8" s="290">
        <v>3</v>
      </c>
      <c r="C8" s="410" t="s">
        <v>225</v>
      </c>
      <c r="D8" s="337"/>
      <c r="E8" s="337"/>
      <c r="F8" s="337"/>
      <c r="G8" s="411" t="s">
        <v>226</v>
      </c>
      <c r="H8" s="338"/>
    </row>
    <row r="9" spans="1:8" ht="17.25" customHeight="1">
      <c r="A9" s="398"/>
      <c r="B9" s="290">
        <v>4</v>
      </c>
      <c r="C9" s="411"/>
      <c r="D9" s="337"/>
      <c r="E9" s="337"/>
      <c r="F9" s="338"/>
      <c r="G9" s="411"/>
      <c r="H9" s="338"/>
    </row>
    <row r="10" spans="1:8" ht="16.5" customHeight="1">
      <c r="A10" s="398"/>
      <c r="B10" s="290">
        <v>5</v>
      </c>
      <c r="C10" s="411"/>
      <c r="D10" s="337"/>
      <c r="E10" s="337"/>
      <c r="F10" s="338"/>
      <c r="G10" s="411"/>
      <c r="H10" s="338"/>
    </row>
    <row r="11" spans="1:8" ht="15.75" customHeight="1">
      <c r="A11" s="399"/>
      <c r="B11" s="290">
        <v>6</v>
      </c>
      <c r="C11" s="411"/>
      <c r="D11" s="337"/>
      <c r="E11" s="337"/>
      <c r="F11" s="338"/>
      <c r="G11" s="411"/>
      <c r="H11" s="338"/>
    </row>
    <row r="12" spans="1:8" ht="12.75" customHeight="1"/>
    <row r="13" spans="1:8" ht="15" customHeight="1">
      <c r="A13" s="406" t="s">
        <v>227</v>
      </c>
      <c r="B13" s="337"/>
      <c r="C13" s="337"/>
      <c r="D13" s="337"/>
      <c r="E13" s="337"/>
      <c r="F13" s="338"/>
      <c r="G13" s="407" t="s">
        <v>221</v>
      </c>
      <c r="H13" s="338"/>
    </row>
    <row r="14" spans="1:8" ht="16.5" customHeight="1">
      <c r="A14" s="408" t="s">
        <v>222</v>
      </c>
      <c r="B14" s="3">
        <v>1</v>
      </c>
      <c r="C14" s="409" t="s">
        <v>228</v>
      </c>
      <c r="D14" s="337"/>
      <c r="E14" s="337"/>
      <c r="F14" s="337"/>
      <c r="G14" s="404"/>
      <c r="H14" s="338"/>
    </row>
    <row r="15" spans="1:8" ht="16.5" customHeight="1">
      <c r="A15" s="398"/>
      <c r="B15" s="3">
        <v>2</v>
      </c>
      <c r="C15" s="409" t="s">
        <v>229</v>
      </c>
      <c r="D15" s="337"/>
      <c r="E15" s="337"/>
      <c r="F15" s="337"/>
      <c r="G15" s="404" t="s">
        <v>230</v>
      </c>
      <c r="H15" s="338"/>
    </row>
    <row r="16" spans="1:8" ht="34.5" customHeight="1">
      <c r="A16" s="398"/>
      <c r="B16" s="3">
        <v>3</v>
      </c>
      <c r="C16" s="403" t="s">
        <v>231</v>
      </c>
      <c r="D16" s="337"/>
      <c r="E16" s="337"/>
      <c r="F16" s="337"/>
      <c r="G16" s="404" t="s">
        <v>232</v>
      </c>
      <c r="H16" s="338"/>
    </row>
    <row r="17" spans="1:26" ht="26.25" customHeight="1">
      <c r="A17" s="398"/>
      <c r="B17" s="3">
        <v>4</v>
      </c>
      <c r="C17" s="403" t="s">
        <v>233</v>
      </c>
      <c r="D17" s="337"/>
      <c r="E17" s="337"/>
      <c r="F17" s="338"/>
      <c r="G17" s="404"/>
      <c r="H17" s="338"/>
    </row>
    <row r="18" spans="1:26" ht="30.75" customHeight="1">
      <c r="A18" s="398"/>
      <c r="B18" s="2">
        <v>5</v>
      </c>
      <c r="C18" s="403" t="s">
        <v>234</v>
      </c>
      <c r="D18" s="337"/>
      <c r="E18" s="337"/>
      <c r="F18" s="338"/>
      <c r="G18" s="405" t="s">
        <v>235</v>
      </c>
      <c r="H18" s="338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1:26" ht="30.75" customHeight="1">
      <c r="A19" s="398"/>
      <c r="B19" s="3">
        <v>6</v>
      </c>
      <c r="C19" s="403" t="s">
        <v>236</v>
      </c>
      <c r="D19" s="337"/>
      <c r="E19" s="337"/>
      <c r="F19" s="338"/>
      <c r="G19" s="405"/>
      <c r="H19" s="338"/>
      <c r="I19" s="91"/>
      <c r="J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1:26" ht="20.25" customHeight="1">
      <c r="A20" s="399"/>
      <c r="B20" s="3">
        <v>7</v>
      </c>
      <c r="C20" s="403" t="s">
        <v>237</v>
      </c>
      <c r="D20" s="337"/>
      <c r="E20" s="337"/>
      <c r="F20" s="338"/>
      <c r="G20" s="404" t="s">
        <v>230</v>
      </c>
      <c r="H20" s="338"/>
    </row>
    <row r="21" spans="1:26" ht="12.75" customHeight="1"/>
    <row r="22" spans="1:26" ht="12.75" customHeight="1"/>
    <row r="23" spans="1:26" ht="12.75" customHeight="1"/>
    <row r="24" spans="1:26" ht="12.75" customHeight="1"/>
    <row r="25" spans="1:26" ht="12.75" customHeight="1"/>
    <row r="26" spans="1:26" ht="12.75" customHeight="1"/>
    <row r="27" spans="1:26" ht="12.75" customHeight="1"/>
    <row r="28" spans="1:26" ht="12.75" customHeight="1"/>
    <row r="29" spans="1:26" ht="12.75" customHeight="1"/>
    <row r="30" spans="1:26" ht="12.75" customHeight="1"/>
    <row r="31" spans="1:26" ht="12.75" customHeight="1"/>
    <row r="32" spans="1:26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6">
    <mergeCell ref="A6:A11"/>
    <mergeCell ref="A1:H1"/>
    <mergeCell ref="A2:H2"/>
    <mergeCell ref="A3:F3"/>
    <mergeCell ref="A4:H4"/>
    <mergeCell ref="A5:F5"/>
    <mergeCell ref="G5:H5"/>
    <mergeCell ref="C9:F9"/>
    <mergeCell ref="G9:H9"/>
    <mergeCell ref="C10:F10"/>
    <mergeCell ref="G10:H10"/>
    <mergeCell ref="C11:F11"/>
    <mergeCell ref="G11:H11"/>
    <mergeCell ref="C6:F6"/>
    <mergeCell ref="G6:H6"/>
    <mergeCell ref="C7:F7"/>
    <mergeCell ref="G7:H7"/>
    <mergeCell ref="C8:F8"/>
    <mergeCell ref="G8:H8"/>
    <mergeCell ref="C19:F19"/>
    <mergeCell ref="G19:H19"/>
    <mergeCell ref="C20:F20"/>
    <mergeCell ref="G20:H20"/>
    <mergeCell ref="A13:F13"/>
    <mergeCell ref="G13:H13"/>
    <mergeCell ref="A14:A20"/>
    <mergeCell ref="C14:F14"/>
    <mergeCell ref="G14:H14"/>
    <mergeCell ref="C15:F15"/>
    <mergeCell ref="G15:H15"/>
    <mergeCell ref="C16:F16"/>
    <mergeCell ref="G16:H16"/>
    <mergeCell ref="C17:F17"/>
    <mergeCell ref="G17:H17"/>
    <mergeCell ref="C18:F18"/>
    <mergeCell ref="G18:H18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993"/>
  <sheetViews>
    <sheetView workbookViewId="0"/>
  </sheetViews>
  <sheetFormatPr baseColWidth="10" defaultColWidth="12.5703125" defaultRowHeight="15" customHeight="1"/>
  <cols>
    <col min="1" max="20" width="11.42578125" customWidth="1"/>
  </cols>
  <sheetData>
    <row r="1" spans="1:14" ht="12.75" customHeight="1"/>
    <row r="2" spans="1:14" ht="12.75" customHeight="1">
      <c r="A2" s="92"/>
      <c r="B2" s="352" t="s">
        <v>69</v>
      </c>
      <c r="C2" s="337"/>
      <c r="D2" s="337"/>
      <c r="E2" s="338"/>
      <c r="F2" s="93">
        <v>0.04</v>
      </c>
      <c r="G2" s="92"/>
      <c r="H2" s="352" t="s">
        <v>69</v>
      </c>
      <c r="I2" s="337"/>
      <c r="J2" s="337"/>
      <c r="K2" s="338"/>
      <c r="L2" s="93">
        <v>0.04</v>
      </c>
      <c r="M2" s="92"/>
      <c r="N2" s="92"/>
    </row>
    <row r="3" spans="1:14" ht="12.75" customHeight="1">
      <c r="A3" s="92"/>
      <c r="B3" s="352" t="s">
        <v>70</v>
      </c>
      <c r="C3" s="337"/>
      <c r="D3" s="337"/>
      <c r="E3" s="338"/>
      <c r="F3" s="93">
        <v>4.7600000000000003E-2</v>
      </c>
      <c r="G3" s="92"/>
      <c r="H3" s="352" t="s">
        <v>70</v>
      </c>
      <c r="I3" s="337"/>
      <c r="J3" s="337"/>
      <c r="K3" s="338"/>
      <c r="L3" s="93">
        <v>2.3800000000000002E-2</v>
      </c>
      <c r="M3" s="92"/>
      <c r="N3" s="92"/>
    </row>
    <row r="4" spans="1:14" ht="12.75" customHeight="1">
      <c r="A4" s="92"/>
      <c r="B4" s="352" t="s">
        <v>71</v>
      </c>
      <c r="C4" s="337"/>
      <c r="D4" s="337"/>
      <c r="E4" s="338"/>
      <c r="F4" s="94"/>
      <c r="G4" s="95">
        <v>8.5000000000000006E-2</v>
      </c>
      <c r="H4" s="352" t="s">
        <v>71</v>
      </c>
      <c r="I4" s="337"/>
      <c r="J4" s="337"/>
      <c r="K4" s="338"/>
      <c r="L4" s="94"/>
      <c r="M4" s="96">
        <v>8.5</v>
      </c>
      <c r="N4" s="92"/>
    </row>
    <row r="5" spans="1:14" ht="12.75" customHeight="1">
      <c r="A5" s="92"/>
      <c r="B5" s="352" t="s">
        <v>72</v>
      </c>
      <c r="C5" s="337"/>
      <c r="D5" s="337"/>
      <c r="E5" s="338"/>
      <c r="F5" s="93">
        <v>0.1172</v>
      </c>
      <c r="G5" s="92"/>
      <c r="H5" s="352" t="s">
        <v>72</v>
      </c>
      <c r="I5" s="337"/>
      <c r="J5" s="337"/>
      <c r="K5" s="338"/>
      <c r="L5" s="93">
        <v>5.8599999999999999E-2</v>
      </c>
      <c r="M5" s="92"/>
      <c r="N5" s="92"/>
    </row>
    <row r="6" spans="1:14" ht="12.75" customHeight="1">
      <c r="A6" s="92"/>
      <c r="B6" s="352" t="s">
        <v>73</v>
      </c>
      <c r="C6" s="337"/>
      <c r="D6" s="337"/>
      <c r="E6" s="338"/>
      <c r="F6" s="93">
        <v>0.12</v>
      </c>
      <c r="G6" s="92"/>
      <c r="H6" s="352" t="s">
        <v>73</v>
      </c>
      <c r="I6" s="337"/>
      <c r="J6" s="337"/>
      <c r="K6" s="338"/>
      <c r="L6" s="93">
        <v>0.12</v>
      </c>
      <c r="M6" s="92"/>
      <c r="N6" s="92"/>
    </row>
    <row r="7" spans="1:14" ht="12.75" customHeight="1">
      <c r="A7" s="92"/>
      <c r="B7" s="352" t="s">
        <v>74</v>
      </c>
      <c r="C7" s="337"/>
      <c r="D7" s="337"/>
      <c r="E7" s="338"/>
      <c r="F7" s="93">
        <v>6.9599999999999995E-2</v>
      </c>
      <c r="G7" s="92"/>
      <c r="H7" s="352" t="s">
        <v>74</v>
      </c>
      <c r="I7" s="337"/>
      <c r="J7" s="337"/>
      <c r="K7" s="338"/>
      <c r="L7" s="93">
        <v>6.9599999999999995E-2</v>
      </c>
      <c r="M7" s="92"/>
      <c r="N7" s="92"/>
    </row>
    <row r="8" spans="1:14" ht="12.75" customHeight="1">
      <c r="A8" s="92"/>
      <c r="B8" s="352" t="s">
        <v>75</v>
      </c>
      <c r="C8" s="337"/>
      <c r="D8" s="337"/>
      <c r="E8" s="338"/>
      <c r="F8" s="94"/>
      <c r="G8" s="95">
        <v>0.02</v>
      </c>
      <c r="H8" s="352" t="s">
        <v>75</v>
      </c>
      <c r="I8" s="337"/>
      <c r="J8" s="337"/>
      <c r="K8" s="338"/>
      <c r="L8" s="94"/>
      <c r="M8" s="95">
        <v>0.02</v>
      </c>
      <c r="N8" s="92"/>
    </row>
    <row r="9" spans="1:14" ht="12.75" customHeight="1">
      <c r="A9" s="92"/>
      <c r="B9" s="352" t="s">
        <v>76</v>
      </c>
      <c r="C9" s="337"/>
      <c r="D9" s="337"/>
      <c r="E9" s="338"/>
      <c r="F9" s="94"/>
      <c r="G9" s="95">
        <v>0.03</v>
      </c>
      <c r="H9" s="352" t="s">
        <v>76</v>
      </c>
      <c r="I9" s="337"/>
      <c r="J9" s="337"/>
      <c r="K9" s="338"/>
      <c r="L9" s="94"/>
      <c r="M9" s="95">
        <v>0.03</v>
      </c>
      <c r="N9" s="92"/>
    </row>
    <row r="10" spans="1:14" ht="12.75" customHeight="1">
      <c r="A10" s="92"/>
      <c r="B10" s="352" t="s">
        <v>77</v>
      </c>
      <c r="C10" s="337"/>
      <c r="D10" s="337"/>
      <c r="E10" s="338"/>
      <c r="F10" s="94"/>
      <c r="G10" s="95">
        <v>3.2800000000000003E-2</v>
      </c>
      <c r="H10" s="352" t="s">
        <v>77</v>
      </c>
      <c r="I10" s="337"/>
      <c r="J10" s="337"/>
      <c r="K10" s="338"/>
      <c r="L10" s="94"/>
      <c r="M10" s="95">
        <v>3.2800000000000003E-2</v>
      </c>
      <c r="N10" s="92"/>
    </row>
    <row r="11" spans="1:14" ht="12.75" customHeight="1">
      <c r="A11" s="92"/>
      <c r="B11" s="352" t="s">
        <v>78</v>
      </c>
      <c r="C11" s="337"/>
      <c r="D11" s="337"/>
      <c r="E11" s="338"/>
      <c r="F11" s="93">
        <v>2.7E-2</v>
      </c>
      <c r="G11" s="92"/>
      <c r="H11" s="352" t="s">
        <v>78</v>
      </c>
      <c r="I11" s="337"/>
      <c r="J11" s="337"/>
      <c r="K11" s="338"/>
      <c r="L11" s="93">
        <v>1.35E-2</v>
      </c>
      <c r="M11" s="92"/>
      <c r="N11" s="92"/>
    </row>
    <row r="12" spans="1:14" ht="12.75" customHeight="1">
      <c r="A12" s="92"/>
      <c r="B12" s="352" t="s">
        <v>79</v>
      </c>
      <c r="C12" s="337"/>
      <c r="D12" s="337"/>
      <c r="E12" s="338"/>
      <c r="F12" s="93">
        <v>2.5000000000000001E-2</v>
      </c>
      <c r="G12" s="92"/>
      <c r="H12" s="352" t="s">
        <v>79</v>
      </c>
      <c r="I12" s="337"/>
      <c r="J12" s="337"/>
      <c r="K12" s="338"/>
      <c r="L12" s="93">
        <v>2.5000000000000001E-2</v>
      </c>
      <c r="M12" s="92"/>
      <c r="N12" s="92"/>
    </row>
    <row r="13" spans="1:14" ht="12.75" customHeight="1">
      <c r="A13" s="92"/>
      <c r="B13" s="352" t="s">
        <v>80</v>
      </c>
      <c r="C13" s="337"/>
      <c r="D13" s="337"/>
      <c r="E13" s="338"/>
      <c r="F13" s="93">
        <v>4.6300000000000001E-2</v>
      </c>
      <c r="G13" s="92"/>
      <c r="H13" s="352" t="s">
        <v>80</v>
      </c>
      <c r="I13" s="337"/>
      <c r="J13" s="337"/>
      <c r="K13" s="338"/>
      <c r="L13" s="93">
        <v>2.3199999999999998E-2</v>
      </c>
      <c r="M13" s="92"/>
      <c r="N13" s="92"/>
    </row>
    <row r="14" spans="1:14" ht="12.75" customHeight="1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</row>
    <row r="15" spans="1:14" ht="12.75" customHeight="1">
      <c r="A15" s="92"/>
      <c r="B15" s="92"/>
      <c r="C15" s="92"/>
      <c r="D15" s="92"/>
      <c r="E15" s="97" t="s">
        <v>81</v>
      </c>
      <c r="F15" s="98">
        <v>0.75819999999999999</v>
      </c>
      <c r="G15" s="92"/>
      <c r="H15" s="92"/>
      <c r="I15" s="92"/>
      <c r="J15" s="92"/>
      <c r="K15" s="97" t="s">
        <v>81</v>
      </c>
      <c r="L15" s="98">
        <v>0.62770000000000004</v>
      </c>
      <c r="M15" s="92"/>
      <c r="N15" s="92"/>
    </row>
    <row r="16" spans="1:14" ht="12.75" customHeight="1">
      <c r="A16" s="92"/>
      <c r="B16" s="353" t="s">
        <v>82</v>
      </c>
      <c r="C16" s="338"/>
      <c r="D16" s="92"/>
      <c r="E16" s="92"/>
      <c r="F16" s="92"/>
      <c r="G16" s="92"/>
      <c r="H16" s="353" t="s">
        <v>83</v>
      </c>
      <c r="I16" s="338"/>
      <c r="J16" s="92"/>
      <c r="K16" s="92"/>
      <c r="L16" s="92"/>
      <c r="M16" s="92"/>
      <c r="N16" s="92"/>
    </row>
    <row r="17" spans="1:14" ht="12.75" customHeight="1">
      <c r="A17" s="92"/>
      <c r="B17" s="354" t="s">
        <v>84</v>
      </c>
      <c r="C17" s="337"/>
      <c r="D17" s="338"/>
      <c r="E17" s="92"/>
      <c r="F17" s="92"/>
      <c r="G17" s="92"/>
      <c r="H17" s="354" t="s">
        <v>84</v>
      </c>
      <c r="I17" s="337"/>
      <c r="J17" s="338"/>
      <c r="K17" s="92"/>
      <c r="L17" s="92"/>
      <c r="M17" s="92"/>
      <c r="N17" s="92"/>
    </row>
    <row r="18" spans="1:14" ht="12.75" customHeight="1">
      <c r="A18" s="92"/>
      <c r="B18" s="99" t="s">
        <v>85</v>
      </c>
      <c r="C18" s="100"/>
      <c r="D18" s="101">
        <v>1000000</v>
      </c>
      <c r="E18" s="92"/>
      <c r="F18" s="92"/>
      <c r="G18" s="92"/>
      <c r="H18" s="99" t="s">
        <v>85</v>
      </c>
      <c r="I18" s="100"/>
      <c r="J18" s="101">
        <v>2000000</v>
      </c>
      <c r="K18" s="92"/>
      <c r="L18" s="92"/>
      <c r="M18" s="92"/>
      <c r="N18" s="92"/>
    </row>
    <row r="19" spans="1:14" ht="12.75" customHeight="1">
      <c r="A19" s="92"/>
      <c r="B19" s="99" t="s">
        <v>72</v>
      </c>
      <c r="C19" s="100"/>
      <c r="D19" s="101">
        <v>117172</v>
      </c>
      <c r="E19" s="92"/>
      <c r="F19" s="92"/>
      <c r="G19" s="92"/>
      <c r="H19" s="99" t="s">
        <v>72</v>
      </c>
      <c r="I19" s="100"/>
      <c r="J19" s="101">
        <v>117172</v>
      </c>
      <c r="K19" s="92"/>
      <c r="L19" s="92"/>
      <c r="M19" s="92"/>
      <c r="N19" s="92"/>
    </row>
    <row r="20" spans="1:14" ht="12.75" customHeight="1">
      <c r="A20" s="92"/>
      <c r="B20" s="102" t="s">
        <v>86</v>
      </c>
      <c r="C20" s="103"/>
      <c r="D20" s="101">
        <v>12000000</v>
      </c>
      <c r="E20" s="92"/>
      <c r="F20" s="92"/>
      <c r="G20" s="92"/>
      <c r="H20" s="102" t="s">
        <v>86</v>
      </c>
      <c r="I20" s="103"/>
      <c r="J20" s="101">
        <v>24000000</v>
      </c>
      <c r="K20" s="92"/>
      <c r="L20" s="92"/>
      <c r="M20" s="92"/>
      <c r="N20" s="92"/>
    </row>
    <row r="21" spans="1:14" ht="12.75" customHeight="1">
      <c r="A21" s="92"/>
      <c r="B21" s="352" t="s">
        <v>87</v>
      </c>
      <c r="C21" s="338"/>
      <c r="D21" s="101">
        <v>1117172</v>
      </c>
      <c r="E21" s="92"/>
      <c r="F21" s="92"/>
      <c r="G21" s="92"/>
      <c r="H21" s="352" t="s">
        <v>87</v>
      </c>
      <c r="I21" s="338"/>
      <c r="J21" s="101">
        <v>2117172</v>
      </c>
      <c r="K21" s="92"/>
      <c r="L21" s="92"/>
      <c r="M21" s="92"/>
      <c r="N21" s="92"/>
    </row>
    <row r="22" spans="1:14" ht="12.75" customHeight="1">
      <c r="A22" s="92"/>
      <c r="B22" s="352" t="s">
        <v>88</v>
      </c>
      <c r="C22" s="338"/>
      <c r="D22" s="101">
        <v>1340606</v>
      </c>
      <c r="E22" s="92"/>
      <c r="F22" s="92"/>
      <c r="G22" s="92"/>
      <c r="H22" s="352" t="s">
        <v>88</v>
      </c>
      <c r="I22" s="338"/>
      <c r="J22" s="101">
        <v>2540606</v>
      </c>
      <c r="K22" s="92"/>
      <c r="L22" s="92"/>
      <c r="M22" s="92"/>
      <c r="N22" s="92"/>
    </row>
    <row r="23" spans="1:14" ht="12.75" customHeight="1">
      <c r="A23" s="92"/>
      <c r="B23" s="102" t="s">
        <v>89</v>
      </c>
      <c r="C23" s="103"/>
      <c r="D23" s="101">
        <v>33333</v>
      </c>
      <c r="E23" s="92"/>
      <c r="F23" s="92"/>
      <c r="G23" s="92"/>
      <c r="H23" s="102" t="s">
        <v>89</v>
      </c>
      <c r="I23" s="103"/>
      <c r="J23" s="101">
        <v>66667</v>
      </c>
      <c r="K23" s="92"/>
      <c r="L23" s="92"/>
      <c r="M23" s="92"/>
      <c r="N23" s="92"/>
    </row>
    <row r="24" spans="1:14" ht="12.75" customHeight="1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</row>
    <row r="25" spans="1:14" ht="12.75" customHeight="1">
      <c r="A25" s="92"/>
      <c r="B25" s="104" t="s">
        <v>90</v>
      </c>
      <c r="C25" s="105"/>
      <c r="D25" s="106">
        <v>1758200</v>
      </c>
      <c r="E25" s="92"/>
      <c r="F25" s="92"/>
      <c r="G25" s="92"/>
      <c r="H25" s="104" t="s">
        <v>90</v>
      </c>
      <c r="I25" s="105"/>
      <c r="J25" s="106">
        <v>3255400</v>
      </c>
      <c r="K25" s="92"/>
      <c r="L25" s="92"/>
      <c r="M25" s="92"/>
      <c r="N25" s="92"/>
    </row>
    <row r="26" spans="1:14" ht="12.75" customHeight="1">
      <c r="A26" s="92"/>
      <c r="B26" s="107"/>
      <c r="C26" s="108"/>
      <c r="D26" s="109"/>
      <c r="E26" s="92"/>
      <c r="F26" s="92"/>
      <c r="G26" s="92"/>
      <c r="H26" s="107"/>
      <c r="I26" s="108"/>
      <c r="J26" s="109"/>
      <c r="K26" s="92"/>
      <c r="L26" s="92"/>
      <c r="M26" s="92"/>
      <c r="N26" s="92"/>
    </row>
    <row r="27" spans="1:14" ht="12.75" customHeight="1">
      <c r="A27" s="92"/>
      <c r="B27" s="99" t="s">
        <v>91</v>
      </c>
      <c r="C27" s="100"/>
      <c r="D27" s="101">
        <v>58607</v>
      </c>
      <c r="E27" s="92"/>
      <c r="F27" s="92"/>
      <c r="G27" s="92"/>
      <c r="H27" s="99" t="s">
        <v>91</v>
      </c>
      <c r="I27" s="100"/>
      <c r="J27" s="101">
        <v>108513</v>
      </c>
      <c r="K27" s="92"/>
      <c r="L27" s="92"/>
      <c r="M27" s="92"/>
      <c r="N27" s="92"/>
    </row>
    <row r="28" spans="1:14" ht="12.75" customHeight="1">
      <c r="A28" s="92"/>
      <c r="B28" s="107"/>
      <c r="C28" s="108"/>
      <c r="D28" s="109"/>
      <c r="E28" s="92"/>
      <c r="F28" s="92"/>
      <c r="G28" s="92"/>
      <c r="H28" s="107"/>
      <c r="I28" s="108"/>
      <c r="J28" s="109"/>
      <c r="K28" s="92"/>
      <c r="L28" s="92"/>
      <c r="M28" s="92"/>
      <c r="N28" s="92"/>
    </row>
    <row r="29" spans="1:14" ht="12.75" customHeight="1">
      <c r="A29" s="92"/>
      <c r="B29" s="99" t="s">
        <v>92</v>
      </c>
      <c r="C29" s="100"/>
      <c r="D29" s="101">
        <v>58607</v>
      </c>
      <c r="E29" s="92"/>
      <c r="F29" s="92"/>
      <c r="G29" s="92"/>
      <c r="H29" s="99" t="s">
        <v>93</v>
      </c>
      <c r="I29" s="100"/>
      <c r="J29" s="101">
        <v>108513</v>
      </c>
      <c r="K29" s="92"/>
      <c r="L29" s="92"/>
      <c r="M29" s="92"/>
      <c r="N29" s="92"/>
    </row>
    <row r="30" spans="1:14" ht="12.75" customHeight="1">
      <c r="A30" s="92"/>
      <c r="B30" s="99" t="s">
        <v>94</v>
      </c>
      <c r="C30" s="100"/>
      <c r="D30" s="101">
        <v>76189</v>
      </c>
      <c r="E30" s="92"/>
      <c r="F30" s="92"/>
      <c r="G30" s="92"/>
      <c r="H30" s="92"/>
      <c r="I30" s="92"/>
      <c r="J30" s="92"/>
      <c r="K30" s="92"/>
      <c r="L30" s="92"/>
      <c r="M30" s="92"/>
      <c r="N30" s="92"/>
    </row>
    <row r="31" spans="1:14" ht="12.75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</row>
    <row r="32" spans="1:14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</sheetData>
  <mergeCells count="32">
    <mergeCell ref="H21:I21"/>
    <mergeCell ref="H22:I22"/>
    <mergeCell ref="H6:K6"/>
    <mergeCell ref="H7:K7"/>
    <mergeCell ref="H8:K8"/>
    <mergeCell ref="H9:K9"/>
    <mergeCell ref="H10:K10"/>
    <mergeCell ref="H11:K11"/>
    <mergeCell ref="H12:K12"/>
    <mergeCell ref="B21:C21"/>
    <mergeCell ref="B22:C22"/>
    <mergeCell ref="B5:E5"/>
    <mergeCell ref="B6:E6"/>
    <mergeCell ref="B7:E7"/>
    <mergeCell ref="B8:E8"/>
    <mergeCell ref="B9:E9"/>
    <mergeCell ref="B10:E10"/>
    <mergeCell ref="B11:E11"/>
    <mergeCell ref="H5:K5"/>
    <mergeCell ref="B12:E12"/>
    <mergeCell ref="B13:E13"/>
    <mergeCell ref="B16:C16"/>
    <mergeCell ref="B17:D17"/>
    <mergeCell ref="H13:K13"/>
    <mergeCell ref="H16:I16"/>
    <mergeCell ref="H17:J17"/>
    <mergeCell ref="B2:E2"/>
    <mergeCell ref="H2:K2"/>
    <mergeCell ref="B3:E3"/>
    <mergeCell ref="H3:K3"/>
    <mergeCell ref="B4:E4"/>
    <mergeCell ref="H4:K4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I1000"/>
  <sheetViews>
    <sheetView workbookViewId="0"/>
  </sheetViews>
  <sheetFormatPr baseColWidth="10" defaultColWidth="12.5703125" defaultRowHeight="15" customHeight="1"/>
  <cols>
    <col min="1" max="1" width="22.140625" customWidth="1"/>
    <col min="2" max="2" width="27" customWidth="1"/>
    <col min="3" max="3" width="29.42578125" customWidth="1"/>
    <col min="4" max="4" width="14.28515625" customWidth="1"/>
    <col min="5" max="5" width="13.85546875" customWidth="1"/>
    <col min="6" max="6" width="12.7109375" customWidth="1"/>
    <col min="7" max="7" width="13.7109375" customWidth="1"/>
    <col min="8" max="8" width="18" customWidth="1"/>
    <col min="9" max="26" width="10.5703125" customWidth="1"/>
  </cols>
  <sheetData>
    <row r="1" spans="1:9" ht="12.7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8" customHeight="1">
      <c r="A7" s="125" t="s">
        <v>127</v>
      </c>
      <c r="B7" s="363" t="e">
        <f>+#REF!</f>
        <v>#REF!</v>
      </c>
      <c r="C7" s="348"/>
      <c r="D7" s="348"/>
      <c r="E7" s="348"/>
      <c r="F7" s="348"/>
      <c r="G7" s="349"/>
      <c r="H7" s="125" t="s">
        <v>128</v>
      </c>
      <c r="I7" s="77"/>
    </row>
    <row r="8" spans="1:9" ht="16.5" customHeight="1">
      <c r="A8" s="126" t="e">
        <f>+#REF!</f>
        <v>#REF!</v>
      </c>
      <c r="B8" s="364"/>
      <c r="C8" s="342"/>
      <c r="D8" s="342"/>
      <c r="E8" s="342"/>
      <c r="F8" s="342"/>
      <c r="G8" s="362"/>
      <c r="H8" s="126" t="e">
        <f>+#REF!</f>
        <v>#REF!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 t="s">
        <v>135</v>
      </c>
      <c r="B12" s="337"/>
      <c r="C12" s="338"/>
      <c r="D12" s="137" t="s">
        <v>168</v>
      </c>
      <c r="E12" s="138">
        <v>2656</v>
      </c>
      <c r="F12" s="139">
        <v>0.15</v>
      </c>
      <c r="G12" s="185">
        <f>+E12*F12</f>
        <v>398.4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402.35265000000004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800.75265000000002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238</v>
      </c>
      <c r="B21" s="337"/>
      <c r="C21" s="338"/>
      <c r="D21" s="188" t="s">
        <v>159</v>
      </c>
      <c r="E21" s="138">
        <v>754</v>
      </c>
      <c r="F21" s="233">
        <v>29</v>
      </c>
      <c r="G21" s="210">
        <f>+E21*F21</f>
        <v>21866</v>
      </c>
      <c r="H21" s="141"/>
      <c r="I21" s="130"/>
    </row>
    <row r="22" spans="1:9" ht="12.75" customHeight="1">
      <c r="A22" s="385"/>
      <c r="B22" s="337"/>
      <c r="C22" s="338"/>
      <c r="D22" s="188"/>
      <c r="E22" s="210"/>
      <c r="F22" s="233"/>
      <c r="G22" s="210"/>
      <c r="H22" s="141"/>
      <c r="I22" s="130"/>
    </row>
    <row r="23" spans="1:9" ht="12.75" customHeight="1">
      <c r="A23" s="368"/>
      <c r="B23" s="337"/>
      <c r="C23" s="338"/>
      <c r="D23" s="137"/>
      <c r="E23" s="210"/>
      <c r="F23" s="233"/>
      <c r="G23" s="210"/>
      <c r="H23" s="141"/>
      <c r="I23" s="130"/>
    </row>
    <row r="24" spans="1:9" ht="12.75" customHeight="1">
      <c r="A24" s="386"/>
      <c r="B24" s="337"/>
      <c r="C24" s="338"/>
      <c r="D24" s="137"/>
      <c r="E24" s="210"/>
      <c r="F24" s="234"/>
      <c r="G24" s="210"/>
      <c r="H24" s="141"/>
      <c r="I24" s="130"/>
    </row>
    <row r="25" spans="1:9" ht="12.75" customHeight="1">
      <c r="A25" s="388"/>
      <c r="B25" s="337"/>
      <c r="C25" s="338"/>
      <c r="E25" s="210"/>
      <c r="F25" s="234"/>
      <c r="G25" s="210"/>
      <c r="H25" s="141"/>
      <c r="I25" s="130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21866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76" t="s">
        <v>239</v>
      </c>
      <c r="B30" s="338"/>
      <c r="C30" s="210">
        <v>43471.891891891893</v>
      </c>
      <c r="D30" s="188" t="s">
        <v>240</v>
      </c>
      <c r="E30" s="138">
        <f t="shared" ref="E30:E31" si="0">+C30*1.85</f>
        <v>80423</v>
      </c>
      <c r="F30" s="291">
        <v>6.3E-2</v>
      </c>
      <c r="G30" s="292">
        <f t="shared" ref="G30:G31" si="1">+E30*F30</f>
        <v>5066.6490000000003</v>
      </c>
      <c r="H30" s="141"/>
      <c r="I30" s="130"/>
    </row>
    <row r="31" spans="1:9" ht="12.75" customHeight="1">
      <c r="A31" s="376" t="s">
        <v>241</v>
      </c>
      <c r="B31" s="338"/>
      <c r="C31" s="210">
        <v>25571.89189189189</v>
      </c>
      <c r="D31" s="188" t="s">
        <v>240</v>
      </c>
      <c r="E31" s="138">
        <f t="shared" si="0"/>
        <v>47308</v>
      </c>
      <c r="F31" s="291">
        <v>6.3E-2</v>
      </c>
      <c r="G31" s="292">
        <f t="shared" si="1"/>
        <v>2980.404</v>
      </c>
      <c r="H31" s="141"/>
      <c r="I31" s="130"/>
    </row>
    <row r="32" spans="1:9" ht="12.75" customHeight="1">
      <c r="A32" s="368"/>
      <c r="B32" s="338"/>
      <c r="C32" s="172"/>
      <c r="D32" s="173"/>
      <c r="E32" s="174"/>
      <c r="F32" s="174"/>
      <c r="G32" s="249"/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8047.0529999999999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129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30713.805649999998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1000"/>
  <sheetViews>
    <sheetView workbookViewId="0"/>
  </sheetViews>
  <sheetFormatPr baseColWidth="10" defaultColWidth="12.5703125" defaultRowHeight="15" customHeight="1"/>
  <cols>
    <col min="1" max="1" width="10.5703125" customWidth="1"/>
    <col min="2" max="2" width="25.5703125" customWidth="1"/>
    <col min="3" max="7" width="10.5703125" customWidth="1"/>
    <col min="8" max="8" width="15.2851562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8" customHeight="1">
      <c r="A7" s="125" t="s">
        <v>127</v>
      </c>
      <c r="B7" s="363" t="str">
        <f>PRESUPUESTO!B27</f>
        <v>Mantenimiento a puertas de evacuación (Antipánico) doble ala. Incluye Lubricación, ajuste de cerraduras, cierrepuertas y cambio de  bisagras,  desmonte y todo lo necesario para su buena instalación y funcionamiento.</v>
      </c>
      <c r="C7" s="348"/>
      <c r="D7" s="348"/>
      <c r="E7" s="348"/>
      <c r="F7" s="348"/>
      <c r="G7" s="349"/>
      <c r="H7" s="125" t="s">
        <v>128</v>
      </c>
      <c r="I7" s="77"/>
    </row>
    <row r="8" spans="1:9" ht="25.5" customHeight="1">
      <c r="A8" s="294">
        <f>PRESUPUESTO!A27</f>
        <v>8.1</v>
      </c>
      <c r="B8" s="364"/>
      <c r="C8" s="342"/>
      <c r="D8" s="342"/>
      <c r="E8" s="342"/>
      <c r="F8" s="342"/>
      <c r="G8" s="362"/>
      <c r="H8" s="126" t="str">
        <f>+PRESUPUESTO!C27</f>
        <v>UN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9235.0890340000005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9235.0890340000005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242</v>
      </c>
      <c r="B21" s="337"/>
      <c r="C21" s="338"/>
      <c r="D21" s="188" t="s">
        <v>159</v>
      </c>
      <c r="E21" s="140">
        <v>52000</v>
      </c>
      <c r="F21" s="139">
        <v>1</v>
      </c>
      <c r="G21" s="210">
        <f t="shared" ref="G21:G22" si="0">E21*F21</f>
        <v>52000</v>
      </c>
      <c r="H21" s="141"/>
      <c r="I21" s="130"/>
    </row>
    <row r="22" spans="1:9" ht="12.75" customHeight="1">
      <c r="A22" s="385" t="s">
        <v>243</v>
      </c>
      <c r="B22" s="337"/>
      <c r="C22" s="338"/>
      <c r="D22" s="188" t="s">
        <v>159</v>
      </c>
      <c r="E22" s="140">
        <v>33000</v>
      </c>
      <c r="F22" s="139">
        <v>0.2</v>
      </c>
      <c r="G22" s="210">
        <f t="shared" si="0"/>
        <v>6600</v>
      </c>
      <c r="H22" s="141"/>
      <c r="I22" s="130"/>
    </row>
    <row r="23" spans="1:9" ht="12.75" customHeight="1">
      <c r="A23" s="368"/>
      <c r="B23" s="337"/>
      <c r="C23" s="338"/>
      <c r="D23" s="137"/>
      <c r="E23" s="140"/>
      <c r="F23" s="139"/>
      <c r="G23" s="210"/>
      <c r="H23" s="141"/>
      <c r="I23" s="130"/>
    </row>
    <row r="24" spans="1:9" ht="12.75" customHeight="1">
      <c r="A24" s="386"/>
      <c r="B24" s="337"/>
      <c r="C24" s="338"/>
      <c r="D24" s="137"/>
      <c r="E24" s="140"/>
      <c r="F24" s="234"/>
      <c r="G24" s="210"/>
      <c r="H24" s="141"/>
      <c r="I24" s="130"/>
    </row>
    <row r="25" spans="1:9" ht="12.75" customHeight="1">
      <c r="A25" s="388"/>
      <c r="B25" s="337"/>
      <c r="C25" s="338"/>
      <c r="E25" s="140"/>
      <c r="F25" s="234"/>
      <c r="G25" s="210"/>
      <c r="H25" s="141"/>
      <c r="I25" s="130"/>
    </row>
    <row r="26" spans="1:9" ht="12.75" customHeight="1">
      <c r="A26" s="370"/>
      <c r="B26" s="373"/>
      <c r="C26" s="371"/>
      <c r="D26" s="162"/>
      <c r="E26" s="140"/>
      <c r="F26" s="163"/>
      <c r="G26" s="164"/>
      <c r="H26" s="220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58600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68" t="s">
        <v>172</v>
      </c>
      <c r="B30" s="338"/>
      <c r="C30" s="140">
        <v>33333</v>
      </c>
      <c r="D30" s="167">
        <v>0.75819999999999999</v>
      </c>
      <c r="E30" s="140">
        <f>+C30*(1+D30)*1.3</f>
        <v>76187.904779999997</v>
      </c>
      <c r="F30" s="168"/>
      <c r="G30" s="169"/>
      <c r="H30" s="141"/>
      <c r="I30" s="130"/>
    </row>
    <row r="31" spans="1:9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>+C31*(1+D31)</f>
        <v>108513.8759</v>
      </c>
      <c r="F31" s="168"/>
      <c r="G31" s="171"/>
      <c r="H31" s="141"/>
      <c r="I31" s="130"/>
    </row>
    <row r="32" spans="1:9" ht="12.75" customHeight="1">
      <c r="A32" s="368" t="s">
        <v>148</v>
      </c>
      <c r="B32" s="338"/>
      <c r="C32" s="172"/>
      <c r="D32" s="173"/>
      <c r="E32" s="174"/>
      <c r="F32" s="174">
        <v>1</v>
      </c>
      <c r="G32" s="140">
        <f>SUM(E30:E31)*F32</f>
        <v>184701.78068</v>
      </c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24">
        <f>SUM(G30:G33)</f>
        <v>184701.78068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129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24">
        <f>H18+H27+H34</f>
        <v>252536.869714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000"/>
  <sheetViews>
    <sheetView workbookViewId="0">
      <selection sqref="A1:H1"/>
    </sheetView>
  </sheetViews>
  <sheetFormatPr baseColWidth="10" defaultColWidth="12.5703125" defaultRowHeight="15" customHeight="1"/>
  <cols>
    <col min="1" max="1" width="15.140625" customWidth="1"/>
    <col min="2" max="2" width="19.42578125" customWidth="1"/>
    <col min="3" max="7" width="10.5703125" customWidth="1"/>
    <col min="8" max="8" width="15.570312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3.5" customHeight="1">
      <c r="A7" s="125" t="s">
        <v>127</v>
      </c>
      <c r="B7" s="363" t="str">
        <f>+PRESUPUESTO!B28</f>
        <v>Suministro y colocación de papel polarizado para ventanas</v>
      </c>
      <c r="C7" s="348"/>
      <c r="D7" s="348"/>
      <c r="E7" s="348"/>
      <c r="F7" s="348"/>
      <c r="G7" s="349"/>
      <c r="H7" s="125" t="s">
        <v>128</v>
      </c>
      <c r="I7" s="77"/>
    </row>
    <row r="8" spans="1:9" ht="16.5" customHeight="1">
      <c r="A8" s="294">
        <f>+PRESUPUESTO!A28</f>
        <v>8.1999999999999993</v>
      </c>
      <c r="B8" s="364"/>
      <c r="C8" s="342"/>
      <c r="D8" s="342"/>
      <c r="E8" s="342"/>
      <c r="F8" s="342"/>
      <c r="G8" s="362"/>
      <c r="H8" s="126" t="str">
        <f>+PRESUPUESTO!C28</f>
        <v>M2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285.70464292499997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285.70464292499997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244</v>
      </c>
      <c r="B21" s="337"/>
      <c r="C21" s="338"/>
      <c r="D21" s="188" t="s">
        <v>165</v>
      </c>
      <c r="E21" s="210">
        <v>44999</v>
      </c>
      <c r="F21" s="139">
        <v>0.65</v>
      </c>
      <c r="G21" s="210">
        <f>E21*F21</f>
        <v>29249.350000000002</v>
      </c>
      <c r="H21" s="141"/>
      <c r="I21" s="130"/>
    </row>
    <row r="22" spans="1:9" ht="12.75" customHeight="1">
      <c r="A22" s="385"/>
      <c r="B22" s="337"/>
      <c r="C22" s="338"/>
      <c r="D22" s="188"/>
      <c r="E22" s="210"/>
      <c r="F22" s="139"/>
      <c r="G22" s="210"/>
      <c r="H22" s="141"/>
      <c r="I22" s="130"/>
    </row>
    <row r="23" spans="1:9" ht="12.75" customHeight="1">
      <c r="A23" s="368"/>
      <c r="B23" s="337"/>
      <c r="C23" s="338"/>
      <c r="D23" s="137"/>
      <c r="E23" s="210"/>
      <c r="F23" s="139"/>
      <c r="G23" s="210"/>
      <c r="H23" s="141"/>
      <c r="I23" s="130"/>
    </row>
    <row r="24" spans="1:9" ht="12.75" customHeight="1">
      <c r="A24" s="386"/>
      <c r="B24" s="337"/>
      <c r="C24" s="338"/>
      <c r="D24" s="137"/>
      <c r="E24" s="210"/>
      <c r="F24" s="234"/>
      <c r="G24" s="210"/>
      <c r="H24" s="141"/>
      <c r="I24" s="130"/>
    </row>
    <row r="25" spans="1:9" ht="12.75" customHeight="1">
      <c r="A25" s="388"/>
      <c r="B25" s="337"/>
      <c r="C25" s="338"/>
      <c r="E25" s="210"/>
      <c r="F25" s="234"/>
      <c r="G25" s="210"/>
      <c r="H25" s="141"/>
      <c r="I25" s="130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29249.350000000002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68" t="s">
        <v>172</v>
      </c>
      <c r="B30" s="338"/>
      <c r="C30" s="140">
        <v>33333</v>
      </c>
      <c r="D30" s="167">
        <v>0.75819999999999999</v>
      </c>
      <c r="E30" s="140">
        <f>+C30*(1+D30)*1.3</f>
        <v>76187.904779999997</v>
      </c>
      <c r="F30" s="168">
        <v>7.4999999999999997E-2</v>
      </c>
      <c r="G30" s="169">
        <f>E30*F30</f>
        <v>5714.0928584999992</v>
      </c>
      <c r="H30" s="141"/>
      <c r="I30" s="130"/>
    </row>
    <row r="31" spans="1:9" ht="12.75" customHeight="1">
      <c r="A31" s="368"/>
      <c r="B31" s="338"/>
      <c r="C31" s="140"/>
      <c r="D31" s="167"/>
      <c r="E31" s="140"/>
      <c r="F31" s="168"/>
      <c r="G31" s="171"/>
      <c r="H31" s="141"/>
      <c r="I31" s="130"/>
    </row>
    <row r="32" spans="1:9" ht="12.75" customHeight="1">
      <c r="C32" s="172"/>
      <c r="D32" s="173"/>
      <c r="E32" s="174"/>
      <c r="F32" s="174"/>
      <c r="G32" s="140"/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5714.0928584999992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129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35249.147501425003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4"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I1000"/>
  <sheetViews>
    <sheetView workbookViewId="0"/>
  </sheetViews>
  <sheetFormatPr baseColWidth="10" defaultColWidth="12.5703125" defaultRowHeight="15" customHeight="1"/>
  <cols>
    <col min="1" max="1" width="15.140625" customWidth="1"/>
    <col min="2" max="2" width="49.28515625" customWidth="1"/>
    <col min="3" max="7" width="10.5703125" customWidth="1"/>
    <col min="8" max="8" width="15.570312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21" customHeight="1">
      <c r="A7" s="125" t="s">
        <v>127</v>
      </c>
      <c r="B7" s="363" t="str">
        <f>+PRESUPUESTO!B29</f>
        <v xml:space="preserve">Suministro, transporte e instalación de cortina enrollable (Black Out)con fleje de 9cm, poleas, ejes, canales, bandera, resorte de 2", ángulo de 1" 1/2x1/8", pasadores en platina de 1"x1/4", acabado en anticorrosivo y pintura esmalte y todos los elementos necesarios para su correcta instalación </v>
      </c>
      <c r="C7" s="348"/>
      <c r="D7" s="348"/>
      <c r="E7" s="348"/>
      <c r="F7" s="348"/>
      <c r="G7" s="349"/>
      <c r="H7" s="125" t="s">
        <v>128</v>
      </c>
      <c r="I7" s="77"/>
    </row>
    <row r="8" spans="1:9" ht="24" customHeight="1">
      <c r="A8" s="294">
        <f>+PRESUPUESTO!A29</f>
        <v>8.3000000000000007</v>
      </c>
      <c r="B8" s="364"/>
      <c r="C8" s="342"/>
      <c r="D8" s="342"/>
      <c r="E8" s="342"/>
      <c r="F8" s="342"/>
      <c r="G8" s="362"/>
      <c r="H8" s="126" t="str">
        <f>+PRESUPUESTO!C29</f>
        <v>M2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82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82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295" t="s">
        <v>245</v>
      </c>
      <c r="B12" s="296"/>
      <c r="C12" s="297"/>
      <c r="D12" s="251"/>
      <c r="E12" s="138">
        <v>21208</v>
      </c>
      <c r="F12" s="139">
        <v>0.25</v>
      </c>
      <c r="G12" s="185">
        <f>+E12*F12</f>
        <v>5302</v>
      </c>
      <c r="H12" s="141"/>
      <c r="I12" s="130"/>
    </row>
    <row r="13" spans="1:9" ht="12.75" customHeight="1">
      <c r="A13" s="41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41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2308.7722585000001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7610.7722585000001</v>
      </c>
      <c r="I18" s="130"/>
    </row>
    <row r="19" spans="1:9" ht="12.75" customHeight="1">
      <c r="A19" s="153" t="s">
        <v>140</v>
      </c>
      <c r="B19" s="298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" customHeight="1">
      <c r="A21" s="386" t="s">
        <v>246</v>
      </c>
      <c r="B21" s="337"/>
      <c r="C21" s="338"/>
      <c r="D21" s="188" t="s">
        <v>247</v>
      </c>
      <c r="E21" s="140">
        <v>295194</v>
      </c>
      <c r="F21" s="139">
        <v>1</v>
      </c>
      <c r="G21" s="140">
        <f t="shared" ref="G21:G24" si="0">E21*F21</f>
        <v>295194</v>
      </c>
      <c r="H21" s="141"/>
      <c r="I21" s="130"/>
    </row>
    <row r="22" spans="1:9" ht="12.75" customHeight="1">
      <c r="A22" s="389" t="s">
        <v>248</v>
      </c>
      <c r="B22" s="337"/>
      <c r="C22" s="338"/>
      <c r="D22" s="188" t="s">
        <v>177</v>
      </c>
      <c r="E22" s="140">
        <v>40800</v>
      </c>
      <c r="F22" s="139">
        <v>0.1</v>
      </c>
      <c r="G22" s="140">
        <f t="shared" si="0"/>
        <v>4080</v>
      </c>
      <c r="H22" s="141"/>
      <c r="I22" s="130"/>
    </row>
    <row r="23" spans="1:9" ht="12.75" customHeight="1">
      <c r="A23" s="368" t="s">
        <v>203</v>
      </c>
      <c r="B23" s="337"/>
      <c r="C23" s="338"/>
      <c r="D23" s="137" t="s">
        <v>177</v>
      </c>
      <c r="E23" s="140">
        <v>71400</v>
      </c>
      <c r="F23" s="139">
        <v>0.1</v>
      </c>
      <c r="G23" s="140">
        <f t="shared" si="0"/>
        <v>7140</v>
      </c>
      <c r="H23" s="141"/>
      <c r="I23" s="130"/>
    </row>
    <row r="24" spans="1:9" ht="12.75" customHeight="1">
      <c r="A24" s="386" t="s">
        <v>249</v>
      </c>
      <c r="B24" s="337"/>
      <c r="C24" s="338"/>
      <c r="D24" s="137" t="s">
        <v>177</v>
      </c>
      <c r="E24" s="140">
        <v>32538</v>
      </c>
      <c r="F24" s="159">
        <v>0.01</v>
      </c>
      <c r="G24" s="140">
        <f t="shared" si="0"/>
        <v>325.38</v>
      </c>
      <c r="H24" s="141"/>
      <c r="I24" s="130"/>
    </row>
    <row r="25" spans="1:9" ht="12.75" customHeight="1">
      <c r="A25" s="295"/>
      <c r="B25" s="299"/>
      <c r="C25" s="252"/>
      <c r="D25" s="300"/>
      <c r="E25" s="210"/>
      <c r="F25" s="159"/>
      <c r="G25" s="210"/>
      <c r="H25" s="141"/>
      <c r="I25" s="130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306739.38</v>
      </c>
      <c r="I27" s="130"/>
    </row>
    <row r="28" spans="1:9" ht="12.75" customHeight="1">
      <c r="A28" s="165" t="s">
        <v>144</v>
      </c>
      <c r="B28" s="301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68" t="s">
        <v>172</v>
      </c>
      <c r="B30" s="338"/>
      <c r="C30" s="140">
        <v>33333</v>
      </c>
      <c r="D30" s="167">
        <v>0.75819999999999999</v>
      </c>
      <c r="E30" s="140">
        <f>+C30*(1+D30)*1.3</f>
        <v>76187.904779999997</v>
      </c>
      <c r="F30" s="168"/>
      <c r="G30" s="169"/>
      <c r="H30" s="141"/>
      <c r="I30" s="130"/>
    </row>
    <row r="31" spans="1:9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>+C31*(1+D31)</f>
        <v>108513.8759</v>
      </c>
      <c r="F31" s="168"/>
      <c r="G31" s="171"/>
      <c r="H31" s="141"/>
      <c r="I31" s="130"/>
    </row>
    <row r="32" spans="1:9" ht="12.75" customHeight="1">
      <c r="A32" s="368" t="s">
        <v>148</v>
      </c>
      <c r="B32" s="338"/>
      <c r="C32" s="172"/>
      <c r="D32" s="173"/>
      <c r="E32" s="174"/>
      <c r="F32" s="174">
        <v>0.25</v>
      </c>
      <c r="G32" s="140">
        <f>SUM(E30:E31)*F32</f>
        <v>46175.445169999999</v>
      </c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24">
        <f>SUM(G30:G33)</f>
        <v>46175.445169999999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203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11">
        <f>H18+H27+H34</f>
        <v>360525.59742850001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204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3">
    <mergeCell ref="E36:G36"/>
    <mergeCell ref="A23:C23"/>
    <mergeCell ref="A24:C24"/>
    <mergeCell ref="A26:C26"/>
    <mergeCell ref="A29:B29"/>
    <mergeCell ref="A30:B30"/>
    <mergeCell ref="A31:B31"/>
    <mergeCell ref="A32:B32"/>
    <mergeCell ref="A17:C17"/>
    <mergeCell ref="A20:C20"/>
    <mergeCell ref="A21:C21"/>
    <mergeCell ref="A22:C22"/>
    <mergeCell ref="A33:B33"/>
    <mergeCell ref="A11:C11"/>
    <mergeCell ref="A13:C13"/>
    <mergeCell ref="A14:C14"/>
    <mergeCell ref="A15:C15"/>
    <mergeCell ref="A16:C16"/>
    <mergeCell ref="A1:H1"/>
    <mergeCell ref="A2:H2"/>
    <mergeCell ref="A3:G5"/>
    <mergeCell ref="A6:H6"/>
    <mergeCell ref="B7:G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46.42578125" customWidth="1"/>
    <col min="3" max="3" width="13.5703125" customWidth="1"/>
    <col min="4" max="7" width="10.5703125" customWidth="1"/>
    <col min="8" max="8" width="1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3.5" customHeight="1">
      <c r="A7" s="125" t="s">
        <v>127</v>
      </c>
      <c r="B7" s="363" t="str">
        <f>+PRESUPUESTO!B30</f>
        <v>Cambio de claves y/o reparación de cerraduras (Chapas) de sobreponer y/o
 chapas de bola.</v>
      </c>
      <c r="C7" s="348"/>
      <c r="D7" s="348"/>
      <c r="E7" s="348"/>
      <c r="F7" s="348"/>
      <c r="G7" s="349"/>
      <c r="H7" s="125" t="s">
        <v>128</v>
      </c>
      <c r="I7" s="77"/>
    </row>
    <row r="8" spans="1:9" ht="16.5" customHeight="1">
      <c r="A8" s="294">
        <f>+PRESUPUESTO!A30</f>
        <v>8.4</v>
      </c>
      <c r="B8" s="364"/>
      <c r="C8" s="342"/>
      <c r="D8" s="342"/>
      <c r="E8" s="342"/>
      <c r="F8" s="342"/>
      <c r="G8" s="362"/>
      <c r="H8" s="126" t="str">
        <f>+PRESUPUESTO!C27</f>
        <v>UN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705.34019335000016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705.34019335000016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250</v>
      </c>
      <c r="B21" s="337"/>
      <c r="C21" s="338"/>
      <c r="D21" s="188" t="s">
        <v>159</v>
      </c>
      <c r="E21" s="210">
        <v>3250</v>
      </c>
      <c r="F21" s="139">
        <v>2</v>
      </c>
      <c r="G21" s="210">
        <f>E21*F21</f>
        <v>6500</v>
      </c>
      <c r="H21" s="141"/>
      <c r="I21" s="130"/>
    </row>
    <row r="22" spans="1:9" ht="12.75" customHeight="1">
      <c r="A22" s="385"/>
      <c r="B22" s="337"/>
      <c r="C22" s="338"/>
      <c r="D22" s="188"/>
      <c r="E22" s="210"/>
      <c r="F22" s="139"/>
      <c r="G22" s="210"/>
      <c r="H22" s="141"/>
      <c r="I22" s="130"/>
    </row>
    <row r="23" spans="1:9" ht="12.75" customHeight="1">
      <c r="A23" s="368"/>
      <c r="B23" s="337"/>
      <c r="C23" s="338"/>
      <c r="D23" s="137"/>
      <c r="E23" s="210"/>
      <c r="F23" s="139"/>
      <c r="G23" s="210"/>
      <c r="H23" s="141"/>
      <c r="I23" s="130"/>
    </row>
    <row r="24" spans="1:9" ht="12.75" customHeight="1">
      <c r="A24" s="386"/>
      <c r="B24" s="337"/>
      <c r="C24" s="338"/>
      <c r="D24" s="137"/>
      <c r="E24" s="210"/>
      <c r="F24" s="234"/>
      <c r="G24" s="210"/>
      <c r="H24" s="141"/>
      <c r="I24" s="130"/>
    </row>
    <row r="25" spans="1:9" ht="12.75" customHeight="1">
      <c r="A25" s="388"/>
      <c r="B25" s="337"/>
      <c r="C25" s="338"/>
      <c r="E25" s="210"/>
      <c r="F25" s="234"/>
      <c r="G25" s="210"/>
      <c r="H25" s="141"/>
      <c r="I25" s="130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6500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76" t="s">
        <v>251</v>
      </c>
      <c r="B30" s="338"/>
      <c r="C30" s="140">
        <v>66667</v>
      </c>
      <c r="D30" s="167">
        <v>0.62770000000000004</v>
      </c>
      <c r="E30" s="140">
        <f>+C30*(1+D30)*1.3</f>
        <v>141068.03867000001</v>
      </c>
      <c r="F30" s="291">
        <v>0.1</v>
      </c>
      <c r="G30" s="292">
        <f t="shared" ref="G30:G31" si="0">+E30*F30</f>
        <v>14106.803867000002</v>
      </c>
      <c r="H30" s="141"/>
      <c r="I30" s="130"/>
    </row>
    <row r="31" spans="1:9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  <c r="I31" s="130"/>
    </row>
    <row r="32" spans="1:9" ht="12.75" customHeight="1">
      <c r="A32" s="368"/>
      <c r="B32" s="338"/>
      <c r="C32" s="172"/>
      <c r="D32" s="173"/>
      <c r="E32" s="174"/>
      <c r="F32" s="174"/>
      <c r="G32" s="249"/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27" t="s">
        <v>139</v>
      </c>
      <c r="H34" s="292">
        <f>SUM(G30:G33)</f>
        <v>14106.803867000002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129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92">
        <f>H18+H27+H34</f>
        <v>21312.144060350001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181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I1000"/>
  <sheetViews>
    <sheetView workbookViewId="0"/>
  </sheetViews>
  <sheetFormatPr baseColWidth="10" defaultColWidth="12.5703125" defaultRowHeight="15" customHeight="1"/>
  <cols>
    <col min="1" max="1" width="10.5703125" customWidth="1"/>
    <col min="2" max="2" width="29.7109375" customWidth="1"/>
    <col min="3" max="7" width="10.5703125" customWidth="1"/>
    <col min="8" max="8" width="15.570312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3.5" customHeight="1">
      <c r="A7" s="125" t="s">
        <v>127</v>
      </c>
      <c r="B7" s="363" t="str">
        <f>+PRESUPUESTO!B31</f>
        <v>Suministro de copias de llaves para cerradura y candados.</v>
      </c>
      <c r="C7" s="348"/>
      <c r="D7" s="348"/>
      <c r="E7" s="348"/>
      <c r="F7" s="348"/>
      <c r="G7" s="349"/>
      <c r="H7" s="125" t="s">
        <v>128</v>
      </c>
      <c r="I7" s="77"/>
    </row>
    <row r="8" spans="1:9" ht="15" customHeight="1">
      <c r="A8" s="294">
        <f>+PRESUPUESTO!A31</f>
        <v>8.5</v>
      </c>
      <c r="B8" s="364"/>
      <c r="C8" s="342"/>
      <c r="D8" s="342"/>
      <c r="E8" s="342"/>
      <c r="F8" s="342"/>
      <c r="G8" s="362"/>
      <c r="H8" s="126" t="str">
        <f>+PRESUPUESTO!C31</f>
        <v>UN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63.480617401500005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63.480617401500005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252</v>
      </c>
      <c r="B21" s="337"/>
      <c r="C21" s="338"/>
      <c r="D21" s="188" t="s">
        <v>159</v>
      </c>
      <c r="E21" s="302">
        <v>3212</v>
      </c>
      <c r="F21" s="139">
        <v>1</v>
      </c>
      <c r="G21" s="302">
        <f>E21*F21</f>
        <v>3212</v>
      </c>
      <c r="H21" s="141"/>
      <c r="I21" s="130"/>
    </row>
    <row r="22" spans="1:9" ht="12.75" customHeight="1">
      <c r="A22" s="303"/>
      <c r="B22" s="304"/>
      <c r="C22" s="305"/>
      <c r="D22" s="188"/>
      <c r="E22" s="302"/>
      <c r="F22" s="139"/>
      <c r="G22" s="302"/>
      <c r="H22" s="141"/>
      <c r="I22" s="130"/>
    </row>
    <row r="23" spans="1:9" ht="12.75" customHeight="1">
      <c r="A23" s="368"/>
      <c r="B23" s="337"/>
      <c r="C23" s="338"/>
      <c r="D23" s="137"/>
      <c r="E23" s="302"/>
      <c r="F23" s="139"/>
      <c r="G23" s="302"/>
      <c r="H23" s="141"/>
      <c r="I23" s="130"/>
    </row>
    <row r="24" spans="1:9" ht="12.75" customHeight="1">
      <c r="A24" s="306"/>
      <c r="B24" s="307"/>
      <c r="C24" s="308"/>
      <c r="D24" s="137"/>
      <c r="E24" s="302"/>
      <c r="F24" s="159"/>
      <c r="G24" s="302"/>
      <c r="H24" s="141"/>
      <c r="I24" s="130"/>
    </row>
    <row r="25" spans="1:9" ht="12.75" customHeight="1">
      <c r="A25" s="309"/>
      <c r="B25" s="69"/>
      <c r="C25" s="310"/>
      <c r="D25" s="137"/>
      <c r="E25" s="302"/>
      <c r="F25" s="159"/>
      <c r="G25" s="302"/>
      <c r="H25" s="141"/>
      <c r="I25" s="130"/>
    </row>
    <row r="26" spans="1:9" ht="12.75" customHeight="1">
      <c r="A26" s="309"/>
      <c r="B26" s="69"/>
      <c r="C26" s="310"/>
      <c r="D26" s="137"/>
      <c r="E26" s="302"/>
      <c r="F26" s="159"/>
      <c r="G26" s="302"/>
      <c r="H26" s="141"/>
      <c r="I26" s="130"/>
    </row>
    <row r="27" spans="1:9" ht="12.75" customHeight="1">
      <c r="A27" s="206"/>
      <c r="B27" s="206"/>
      <c r="C27" s="206"/>
      <c r="D27" s="129"/>
      <c r="E27" s="129"/>
      <c r="F27" s="129"/>
      <c r="G27" s="127" t="s">
        <v>139</v>
      </c>
      <c r="H27" s="224">
        <f>SUM(G21:G26)</f>
        <v>3212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76" t="s">
        <v>251</v>
      </c>
      <c r="B30" s="338"/>
      <c r="C30" s="140">
        <v>66667</v>
      </c>
      <c r="D30" s="167">
        <v>0.62770000000000004</v>
      </c>
      <c r="E30" s="140">
        <f>+C30*(1+D30)*1.3</f>
        <v>141068.03867000001</v>
      </c>
      <c r="F30" s="291">
        <v>8.9999999999999993E-3</v>
      </c>
      <c r="G30" s="292">
        <f>+E30*F30</f>
        <v>1269.61234803</v>
      </c>
      <c r="H30" s="141"/>
      <c r="I30" s="130"/>
    </row>
    <row r="31" spans="1:9" ht="12.75" customHeight="1">
      <c r="A31" s="376"/>
      <c r="B31" s="338"/>
      <c r="C31" s="210"/>
      <c r="D31" s="188"/>
      <c r="E31" s="138"/>
      <c r="F31" s="190"/>
      <c r="G31" s="292"/>
      <c r="H31" s="141"/>
      <c r="I31" s="130"/>
    </row>
    <row r="32" spans="1:9" ht="12.75" customHeight="1">
      <c r="A32" s="368"/>
      <c r="B32" s="338"/>
      <c r="C32" s="172"/>
      <c r="D32" s="173"/>
      <c r="E32" s="174"/>
      <c r="F32" s="174"/>
      <c r="G32" s="249"/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80" t="s">
        <v>139</v>
      </c>
      <c r="H34" s="311">
        <f>SUM(G30:G33)</f>
        <v>1269.61234803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212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311">
        <f>H18+H27+H34</f>
        <v>4545.0929654314996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204"/>
      <c r="I37" s="130"/>
    </row>
    <row r="38" spans="1:9" ht="12.75" customHeight="1"/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1">
    <mergeCell ref="A31:B31"/>
    <mergeCell ref="A32:B32"/>
    <mergeCell ref="A33:B33"/>
    <mergeCell ref="E36:G36"/>
    <mergeCell ref="A13:C13"/>
    <mergeCell ref="A14:C14"/>
    <mergeCell ref="A15:C15"/>
    <mergeCell ref="A16:C16"/>
    <mergeCell ref="A17:C17"/>
    <mergeCell ref="A20:C20"/>
    <mergeCell ref="A21:C21"/>
    <mergeCell ref="A11:C11"/>
    <mergeCell ref="A12:C12"/>
    <mergeCell ref="A23:C23"/>
    <mergeCell ref="A29:B29"/>
    <mergeCell ref="A30:B30"/>
    <mergeCell ref="A1:H1"/>
    <mergeCell ref="A2:H2"/>
    <mergeCell ref="A3:G5"/>
    <mergeCell ref="A6:H6"/>
    <mergeCell ref="B7:G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1001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29.7109375" customWidth="1"/>
    <col min="3" max="4" width="10.5703125" customWidth="1"/>
    <col min="5" max="5" width="13" customWidth="1"/>
    <col min="6" max="7" width="10.5703125" customWidth="1"/>
    <col min="8" max="8" width="15.5703125" customWidth="1"/>
    <col min="9" max="26" width="10.5703125" customWidth="1"/>
  </cols>
  <sheetData>
    <row r="1" spans="1:9" ht="16.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3.5" customHeight="1">
      <c r="A7" s="125" t="s">
        <v>127</v>
      </c>
      <c r="B7" s="363" t="str">
        <f>+PRESUPUESTO!B32</f>
        <v>Reparación de pasamanos en acero inoxidable. Incluye retiro, reinstalación y anclaje que garantice una segura fijación.</v>
      </c>
      <c r="C7" s="348"/>
      <c r="D7" s="348"/>
      <c r="E7" s="348"/>
      <c r="F7" s="348"/>
      <c r="G7" s="349"/>
      <c r="H7" s="125" t="s">
        <v>128</v>
      </c>
      <c r="I7" s="77"/>
    </row>
    <row r="8" spans="1:9" ht="15" customHeight="1">
      <c r="A8" s="294">
        <f>+PRESUPUESTO!A32</f>
        <v>8.6</v>
      </c>
      <c r="B8" s="364"/>
      <c r="C8" s="342"/>
      <c r="D8" s="342"/>
      <c r="E8" s="342"/>
      <c r="F8" s="342"/>
      <c r="G8" s="362"/>
      <c r="H8" s="126" t="str">
        <f>+PRESUPUESTO!C28</f>
        <v>M2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86" t="s">
        <v>253</v>
      </c>
      <c r="B12" s="337"/>
      <c r="C12" s="338"/>
      <c r="D12" s="251" t="s">
        <v>254</v>
      </c>
      <c r="E12" s="138">
        <v>21077</v>
      </c>
      <c r="F12" s="159">
        <v>0.04</v>
      </c>
      <c r="G12" s="312">
        <f t="shared" ref="G12:G13" si="0">E12*F12</f>
        <v>843.08</v>
      </c>
      <c r="H12" s="141"/>
      <c r="I12" s="130"/>
    </row>
    <row r="13" spans="1:9" ht="12.75" customHeight="1">
      <c r="A13" s="386" t="s">
        <v>255</v>
      </c>
      <c r="B13" s="337"/>
      <c r="C13" s="338"/>
      <c r="D13" s="137" t="s">
        <v>256</v>
      </c>
      <c r="E13" s="138">
        <v>38235</v>
      </c>
      <c r="F13" s="163">
        <v>0.09</v>
      </c>
      <c r="G13" s="138">
        <f t="shared" si="0"/>
        <v>3441.15</v>
      </c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+E17*H35</f>
        <v>554.10534203999998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4838.3353420400008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386" t="s">
        <v>160</v>
      </c>
      <c r="B21" s="337"/>
      <c r="C21" s="338"/>
      <c r="D21" s="188" t="s">
        <v>161</v>
      </c>
      <c r="E21" s="138">
        <v>16900</v>
      </c>
      <c r="F21" s="139">
        <v>0.05</v>
      </c>
      <c r="G21" s="138">
        <f t="shared" ref="G21:G26" si="1">E21*F21</f>
        <v>845</v>
      </c>
      <c r="H21" s="141"/>
      <c r="I21" s="130"/>
    </row>
    <row r="22" spans="1:9" ht="12.75" customHeight="1">
      <c r="A22" s="386" t="s">
        <v>257</v>
      </c>
      <c r="B22" s="337"/>
      <c r="C22" s="338"/>
      <c r="D22" s="188" t="s">
        <v>177</v>
      </c>
      <c r="E22" s="138">
        <v>8950</v>
      </c>
      <c r="F22" s="139">
        <v>1</v>
      </c>
      <c r="G22" s="138">
        <f t="shared" si="1"/>
        <v>8950</v>
      </c>
      <c r="H22" s="141"/>
      <c r="I22" s="130"/>
    </row>
    <row r="23" spans="1:9" ht="12.75" customHeight="1">
      <c r="A23" s="386" t="s">
        <v>258</v>
      </c>
      <c r="B23" s="337"/>
      <c r="C23" s="338"/>
      <c r="D23" s="137" t="s">
        <v>159</v>
      </c>
      <c r="E23" s="138">
        <v>1349</v>
      </c>
      <c r="F23" s="139">
        <v>8.7999999999999995E-2</v>
      </c>
      <c r="G23" s="138">
        <f t="shared" si="1"/>
        <v>118.71199999999999</v>
      </c>
      <c r="H23" s="141"/>
      <c r="I23" s="130"/>
    </row>
    <row r="24" spans="1:9" ht="12.75" customHeight="1">
      <c r="A24" s="386" t="s">
        <v>259</v>
      </c>
      <c r="B24" s="337"/>
      <c r="C24" s="338"/>
      <c r="D24" s="137" t="s">
        <v>165</v>
      </c>
      <c r="E24" s="138">
        <v>109513</v>
      </c>
      <c r="F24" s="139">
        <v>5.6000000000000001E-2</v>
      </c>
      <c r="G24" s="138">
        <f t="shared" si="1"/>
        <v>6132.7280000000001</v>
      </c>
      <c r="H24" s="141"/>
      <c r="I24" s="130"/>
    </row>
    <row r="25" spans="1:9" ht="12.75" customHeight="1">
      <c r="A25" s="386" t="s">
        <v>260</v>
      </c>
      <c r="B25" s="337"/>
      <c r="C25" s="338"/>
      <c r="D25" s="137" t="s">
        <v>161</v>
      </c>
      <c r="E25" s="138">
        <v>8136</v>
      </c>
      <c r="F25" s="159">
        <v>0.22</v>
      </c>
      <c r="G25" s="138">
        <f t="shared" si="1"/>
        <v>1789.92</v>
      </c>
      <c r="H25" s="141"/>
      <c r="I25" s="130"/>
    </row>
    <row r="26" spans="1:9" ht="12.75" customHeight="1">
      <c r="A26" s="386" t="s">
        <v>261</v>
      </c>
      <c r="B26" s="337"/>
      <c r="C26" s="338"/>
      <c r="D26" s="137" t="s">
        <v>128</v>
      </c>
      <c r="E26" s="138">
        <v>1929</v>
      </c>
      <c r="F26" s="159">
        <v>4</v>
      </c>
      <c r="G26" s="138">
        <f t="shared" si="1"/>
        <v>7716</v>
      </c>
      <c r="H26" s="141"/>
      <c r="I26" s="130"/>
    </row>
    <row r="27" spans="1:9" ht="12.75" customHeight="1">
      <c r="H27" s="151"/>
      <c r="I27" s="130"/>
    </row>
    <row r="28" spans="1:9" ht="12.75" customHeight="1">
      <c r="A28" s="206"/>
      <c r="B28" s="206"/>
      <c r="C28" s="206"/>
      <c r="D28" s="129"/>
      <c r="E28" s="129"/>
      <c r="F28" s="129"/>
      <c r="G28" s="127" t="s">
        <v>139</v>
      </c>
      <c r="H28" s="224">
        <f>SUM(G21:G26)</f>
        <v>25552.36</v>
      </c>
      <c r="I28" s="130"/>
    </row>
    <row r="29" spans="1:9" ht="12.75" customHeight="1">
      <c r="A29" s="165" t="s">
        <v>144</v>
      </c>
      <c r="B29" s="165"/>
      <c r="C29" s="129"/>
      <c r="D29" s="129"/>
      <c r="E29" s="129"/>
      <c r="F29" s="129"/>
      <c r="G29" s="129"/>
      <c r="H29" s="129"/>
      <c r="I29" s="130"/>
    </row>
    <row r="30" spans="1:9" ht="12.75" customHeight="1">
      <c r="A30" s="365"/>
      <c r="B30" s="367"/>
      <c r="C30" s="133" t="s">
        <v>145</v>
      </c>
      <c r="D30" s="133" t="s">
        <v>146</v>
      </c>
      <c r="E30" s="134" t="s">
        <v>147</v>
      </c>
      <c r="F30" s="166" t="s">
        <v>133</v>
      </c>
      <c r="G30" s="135" t="s">
        <v>134</v>
      </c>
      <c r="H30" s="136"/>
      <c r="I30" s="130"/>
    </row>
    <row r="31" spans="1:9" ht="12.75" customHeight="1">
      <c r="A31" s="368" t="s">
        <v>166</v>
      </c>
      <c r="B31" s="338"/>
      <c r="C31" s="140">
        <v>33333</v>
      </c>
      <c r="D31" s="167">
        <v>0.75819999999999999</v>
      </c>
      <c r="E31" s="140">
        <f>+C31*(1+D31)*1.3</f>
        <v>76187.904779999997</v>
      </c>
      <c r="F31" s="168"/>
      <c r="G31" s="169"/>
      <c r="H31" s="141"/>
      <c r="I31" s="130"/>
    </row>
    <row r="32" spans="1:9" ht="12.75" customHeight="1">
      <c r="A32" s="368" t="s">
        <v>83</v>
      </c>
      <c r="B32" s="338"/>
      <c r="C32" s="140">
        <v>66667</v>
      </c>
      <c r="D32" s="167">
        <v>0.62770000000000004</v>
      </c>
      <c r="E32" s="140">
        <f>+C32*(1+D32)</f>
        <v>108513.8759</v>
      </c>
      <c r="F32" s="168"/>
      <c r="G32" s="171"/>
      <c r="H32" s="141"/>
      <c r="I32" s="130"/>
    </row>
    <row r="33" spans="1:9" ht="12.75" customHeight="1">
      <c r="A33" s="368" t="s">
        <v>148</v>
      </c>
      <c r="B33" s="338"/>
      <c r="C33" s="172"/>
      <c r="D33" s="173"/>
      <c r="E33" s="174"/>
      <c r="F33" s="174">
        <v>0.06</v>
      </c>
      <c r="G33" s="232">
        <f>SUM(E31:E32)*F33</f>
        <v>11082.106840799999</v>
      </c>
      <c r="H33" s="141"/>
      <c r="I33" s="130"/>
    </row>
    <row r="34" spans="1:9" ht="12.75" customHeight="1">
      <c r="A34" s="370"/>
      <c r="B34" s="371"/>
      <c r="C34" s="175"/>
      <c r="D34" s="150"/>
      <c r="E34" s="176"/>
      <c r="F34" s="176"/>
      <c r="G34" s="177"/>
      <c r="H34" s="151"/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80" t="s">
        <v>139</v>
      </c>
      <c r="H35" s="313">
        <f>SUM(G31:G34)</f>
        <v>11082.106840799999</v>
      </c>
      <c r="I35" s="130"/>
    </row>
    <row r="36" spans="1:9" ht="12.75" customHeight="1">
      <c r="A36" s="129"/>
      <c r="B36" s="129"/>
      <c r="C36" s="129"/>
      <c r="D36" s="129"/>
      <c r="E36" s="129"/>
      <c r="F36" s="129"/>
      <c r="G36" s="178"/>
      <c r="H36" s="212"/>
      <c r="I36" s="130"/>
    </row>
    <row r="37" spans="1:9" ht="12.75" customHeight="1">
      <c r="A37" s="129"/>
      <c r="B37" s="129"/>
      <c r="C37" s="129"/>
      <c r="D37" s="129"/>
      <c r="E37" s="372" t="s">
        <v>149</v>
      </c>
      <c r="F37" s="328"/>
      <c r="G37" s="360"/>
      <c r="H37" s="313">
        <f>H18+H28+H35</f>
        <v>41472.802182840001</v>
      </c>
      <c r="I37" s="130"/>
    </row>
    <row r="38" spans="1:9" ht="12.75" customHeight="1">
      <c r="A38" s="181"/>
      <c r="B38" s="181"/>
      <c r="C38" s="181"/>
      <c r="D38" s="181"/>
      <c r="E38" s="181"/>
      <c r="F38" s="181"/>
      <c r="G38" s="181"/>
      <c r="H38" s="204"/>
      <c r="I38" s="130"/>
    </row>
    <row r="39" spans="1:9" ht="12.75" customHeight="1"/>
    <row r="40" spans="1:9" ht="12.75" customHeight="1"/>
    <row r="41" spans="1:9" ht="12.75" customHeight="1"/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</sheetData>
  <mergeCells count="25">
    <mergeCell ref="A33:B33"/>
    <mergeCell ref="A34:B34"/>
    <mergeCell ref="E37:G37"/>
    <mergeCell ref="A22:C22"/>
    <mergeCell ref="A23:C23"/>
    <mergeCell ref="A24:C24"/>
    <mergeCell ref="A25:C25"/>
    <mergeCell ref="A26:C26"/>
    <mergeCell ref="A30:B30"/>
    <mergeCell ref="A31:B31"/>
    <mergeCell ref="A16:C16"/>
    <mergeCell ref="A17:C17"/>
    <mergeCell ref="A20:C20"/>
    <mergeCell ref="A21:C21"/>
    <mergeCell ref="A32:B32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 summaryRight="0"/>
  </sheetPr>
  <dimension ref="A1:Z1000"/>
  <sheetViews>
    <sheetView workbookViewId="0">
      <selection sqref="A1:H1"/>
    </sheetView>
  </sheetViews>
  <sheetFormatPr baseColWidth="10" defaultColWidth="12.5703125" defaultRowHeight="15" customHeight="1"/>
  <cols>
    <col min="1" max="1" width="14.7109375" customWidth="1"/>
    <col min="2" max="2" width="15.5703125" customWidth="1"/>
    <col min="3" max="3" width="27.28515625" customWidth="1"/>
    <col min="4" max="7" width="11.5703125" customWidth="1"/>
    <col min="8" max="8" width="10.42578125" customWidth="1"/>
    <col min="9" max="10" width="11.42578125" customWidth="1"/>
    <col min="11" max="11" width="12.85546875" customWidth="1"/>
    <col min="12" max="26" width="11.42578125" customWidth="1"/>
  </cols>
  <sheetData>
    <row r="1" spans="1:26" ht="18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8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2.75" customHeight="1">
      <c r="A3" s="117" t="s">
        <v>1</v>
      </c>
      <c r="B3" s="118"/>
      <c r="C3" s="118"/>
      <c r="D3" s="118"/>
      <c r="E3" s="118"/>
      <c r="F3" s="118"/>
      <c r="G3" s="118"/>
      <c r="H3" s="119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2.75" customHeight="1">
      <c r="A4" s="359" t="s">
        <v>1</v>
      </c>
      <c r="B4" s="328"/>
      <c r="C4" s="328"/>
      <c r="D4" s="328"/>
      <c r="E4" s="328"/>
      <c r="F4" s="360"/>
      <c r="G4" s="120"/>
      <c r="H4" s="121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5" customHeight="1">
      <c r="A5" s="122"/>
      <c r="B5" s="123"/>
      <c r="C5" s="123"/>
      <c r="D5" s="123"/>
      <c r="E5" s="123"/>
      <c r="F5" s="123"/>
      <c r="G5" s="123"/>
      <c r="H5" s="124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2.75" customHeight="1">
      <c r="A7" s="125" t="s">
        <v>127</v>
      </c>
      <c r="B7" s="363" t="str">
        <f>+PRESUPUESTO!B33</f>
        <v xml:space="preserve">Limpieza y lavada de superficie en vidrio con líquido limpiador y gel exfoliante:  Incluye andamios y todo lo requerido para su ejecución. </v>
      </c>
      <c r="C7" s="348"/>
      <c r="D7" s="348"/>
      <c r="E7" s="348"/>
      <c r="F7" s="348"/>
      <c r="G7" s="349"/>
      <c r="H7" s="125" t="s">
        <v>128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12.75" customHeight="1">
      <c r="A8" s="294">
        <f>+PRESUPUESTO!A33</f>
        <v>8.6999999999999993</v>
      </c>
      <c r="B8" s="364"/>
      <c r="C8" s="342"/>
      <c r="D8" s="342"/>
      <c r="E8" s="342"/>
      <c r="F8" s="342"/>
      <c r="G8" s="362"/>
      <c r="H8" s="126" t="str">
        <f>+PRESUPUESTO!C33</f>
        <v>M2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2.75" customHeight="1">
      <c r="A9" s="127"/>
      <c r="B9" s="128"/>
      <c r="C9" s="129"/>
      <c r="D9" s="128"/>
      <c r="E9" s="128"/>
      <c r="F9" s="128"/>
      <c r="G9" s="128"/>
      <c r="H9" s="129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</row>
    <row r="10" spans="1:26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</row>
    <row r="11" spans="1:26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</row>
    <row r="12" spans="1:26" ht="12.75" customHeight="1">
      <c r="A12" s="368" t="s">
        <v>135</v>
      </c>
      <c r="B12" s="337"/>
      <c r="C12" s="338"/>
      <c r="D12" s="137" t="s">
        <v>136</v>
      </c>
      <c r="E12" s="138">
        <v>46920</v>
      </c>
      <c r="F12" s="139">
        <v>0.02</v>
      </c>
      <c r="G12" s="140">
        <f>+E12*F12</f>
        <v>938.4</v>
      </c>
      <c r="H12" s="141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spans="1:26" ht="12.75" customHeight="1">
      <c r="A13" s="368"/>
      <c r="B13" s="337"/>
      <c r="C13" s="338"/>
      <c r="D13" s="142"/>
      <c r="E13" s="143"/>
      <c r="F13" s="144"/>
      <c r="G13" s="145"/>
      <c r="H13" s="141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</row>
    <row r="14" spans="1:26" ht="12.75" customHeight="1">
      <c r="A14" s="129"/>
      <c r="B14" s="129"/>
      <c r="C14" s="129"/>
      <c r="D14" s="146"/>
      <c r="E14" s="143"/>
      <c r="F14" s="147"/>
      <c r="G14" s="145"/>
      <c r="H14" s="141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</row>
    <row r="15" spans="1:26" ht="12.75" customHeight="1">
      <c r="A15" s="368"/>
      <c r="B15" s="337"/>
      <c r="C15" s="338"/>
      <c r="D15" s="142"/>
      <c r="E15" s="143"/>
      <c r="F15" s="147"/>
      <c r="G15" s="145"/>
      <c r="H15" s="141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</row>
    <row r="16" spans="1:26" ht="12.75" customHeight="1">
      <c r="A16" s="368"/>
      <c r="B16" s="337"/>
      <c r="C16" s="338"/>
      <c r="D16" s="142"/>
      <c r="E16" s="143"/>
      <c r="F16" s="147"/>
      <c r="G16" s="140"/>
      <c r="H16" s="141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</row>
    <row r="17" spans="1:26" ht="12.75" customHeight="1">
      <c r="A17" s="368" t="s">
        <v>137</v>
      </c>
      <c r="B17" s="337"/>
      <c r="C17" s="338"/>
      <c r="D17" s="148" t="s">
        <v>138</v>
      </c>
      <c r="E17" s="149"/>
      <c r="F17" s="150">
        <v>0.05</v>
      </c>
      <c r="G17" s="140">
        <f>+H34*F17</f>
        <v>417.79989125000003</v>
      </c>
      <c r="H17" s="151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</row>
    <row r="18" spans="1:26" ht="12.75" customHeight="1">
      <c r="A18" s="129"/>
      <c r="B18" s="129"/>
      <c r="C18" s="129"/>
      <c r="D18" s="129"/>
      <c r="E18" s="129"/>
      <c r="F18" s="129"/>
      <c r="G18" s="127" t="s">
        <v>139</v>
      </c>
      <c r="H18" s="140">
        <f>SUM(G12:G17)</f>
        <v>1356.1998912500001</v>
      </c>
      <c r="I18" s="152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</row>
    <row r="21" spans="1:26" ht="12.75" customHeight="1">
      <c r="A21" s="155" t="s">
        <v>262</v>
      </c>
      <c r="B21" s="156"/>
      <c r="C21" s="157"/>
      <c r="D21" s="137" t="s">
        <v>263</v>
      </c>
      <c r="E21" s="140">
        <v>3856</v>
      </c>
      <c r="F21" s="147">
        <v>0.03</v>
      </c>
      <c r="G21" s="140">
        <f t="shared" ref="G21:G23" si="0">+E21*F21</f>
        <v>115.67999999999999</v>
      </c>
      <c r="H21" s="141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ht="12.75" customHeight="1">
      <c r="A22" s="369" t="s">
        <v>264</v>
      </c>
      <c r="B22" s="337"/>
      <c r="C22" s="338"/>
      <c r="D22" s="137" t="s">
        <v>161</v>
      </c>
      <c r="E22" s="140">
        <v>16601</v>
      </c>
      <c r="F22" s="159">
        <v>0.15</v>
      </c>
      <c r="G22" s="140">
        <f t="shared" si="0"/>
        <v>2490.15</v>
      </c>
      <c r="H22" s="141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</row>
    <row r="23" spans="1:26" ht="12.75" customHeight="1">
      <c r="A23" s="369" t="s">
        <v>160</v>
      </c>
      <c r="B23" s="337"/>
      <c r="C23" s="338"/>
      <c r="D23" s="137" t="s">
        <v>161</v>
      </c>
      <c r="E23" s="140">
        <v>4849</v>
      </c>
      <c r="F23" s="159">
        <v>0.03</v>
      </c>
      <c r="G23" s="140">
        <f t="shared" si="0"/>
        <v>145.47</v>
      </c>
      <c r="H23" s="141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</row>
    <row r="24" spans="1:26" ht="12.75" customHeight="1">
      <c r="A24" s="368"/>
      <c r="B24" s="337"/>
      <c r="C24" s="338"/>
      <c r="D24" s="137"/>
      <c r="E24" s="158"/>
      <c r="F24" s="159"/>
      <c r="G24" s="161"/>
      <c r="H24" s="141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spans="1:26" ht="12.75" customHeight="1">
      <c r="A25" s="368"/>
      <c r="B25" s="337"/>
      <c r="C25" s="338"/>
      <c r="D25" s="137"/>
      <c r="E25" s="158"/>
      <c r="F25" s="159"/>
      <c r="G25" s="161"/>
      <c r="H25" s="141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</row>
    <row r="26" spans="1:26" ht="12.75" customHeight="1">
      <c r="A26" s="370"/>
      <c r="B26" s="373"/>
      <c r="C26" s="371"/>
      <c r="D26" s="162"/>
      <c r="E26" s="162"/>
      <c r="F26" s="163"/>
      <c r="G26" s="164"/>
      <c r="H26" s="151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6" ht="12.75" customHeight="1">
      <c r="A27" s="129"/>
      <c r="B27" s="129"/>
      <c r="C27" s="129"/>
      <c r="D27" s="129"/>
      <c r="E27" s="129"/>
      <c r="F27" s="129"/>
      <c r="G27" s="127" t="s">
        <v>139</v>
      </c>
      <c r="H27" s="140">
        <f>SUM(G21:G26)</f>
        <v>2751.2999999999997</v>
      </c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6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</row>
    <row r="30" spans="1:26" ht="12.75" customHeight="1">
      <c r="A30" s="368" t="s">
        <v>82</v>
      </c>
      <c r="B30" s="338"/>
      <c r="C30" s="140">
        <v>33333</v>
      </c>
      <c r="D30" s="167">
        <v>0.75819999999999999</v>
      </c>
      <c r="E30" s="140">
        <f t="shared" ref="E30:E31" si="1">+C30*(1+D30)</f>
        <v>58606.080600000001</v>
      </c>
      <c r="F30" s="168"/>
      <c r="G30" s="169"/>
      <c r="H30" s="141"/>
      <c r="I30" s="130"/>
      <c r="J30" s="130"/>
      <c r="K30" s="17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</row>
    <row r="31" spans="1:26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 t="shared" si="1"/>
        <v>108513.8759</v>
      </c>
      <c r="F31" s="168"/>
      <c r="G31" s="171"/>
      <c r="H31" s="141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</row>
    <row r="32" spans="1:26" ht="12.75" customHeight="1">
      <c r="A32" s="368" t="s">
        <v>148</v>
      </c>
      <c r="B32" s="338"/>
      <c r="C32" s="172"/>
      <c r="D32" s="173"/>
      <c r="E32" s="174"/>
      <c r="F32" s="174">
        <v>0.05</v>
      </c>
      <c r="G32" s="140">
        <f>SUM(E30:E31)*F32</f>
        <v>8355.9978250000004</v>
      </c>
      <c r="H32" s="141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</row>
    <row r="33" spans="1:26" ht="12.75" customHeight="1">
      <c r="A33" s="370"/>
      <c r="B33" s="371"/>
      <c r="C33" s="175"/>
      <c r="D33" s="150"/>
      <c r="E33" s="176"/>
      <c r="F33" s="176"/>
      <c r="G33" s="177"/>
      <c r="H33" s="151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</row>
    <row r="34" spans="1:26" ht="12.75" customHeight="1">
      <c r="A34" s="129"/>
      <c r="B34" s="129"/>
      <c r="C34" s="129"/>
      <c r="D34" s="129"/>
      <c r="E34" s="129"/>
      <c r="F34" s="129"/>
      <c r="G34" s="127" t="s">
        <v>139</v>
      </c>
      <c r="H34" s="140">
        <f>SUM(G30:G33)</f>
        <v>8355.9978250000004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</row>
    <row r="35" spans="1:26" ht="12.75" customHeight="1">
      <c r="A35" s="129"/>
      <c r="B35" s="129"/>
      <c r="C35" s="129"/>
      <c r="D35" s="129"/>
      <c r="E35" s="129"/>
      <c r="F35" s="129"/>
      <c r="G35" s="178"/>
      <c r="H35" s="129"/>
      <c r="I35" s="130"/>
      <c r="J35" s="130"/>
      <c r="K35" s="130"/>
      <c r="L35" s="179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</row>
    <row r="36" spans="1:26" ht="12.75" customHeight="1">
      <c r="A36" s="129"/>
      <c r="B36" s="129"/>
      <c r="C36" s="129"/>
      <c r="D36" s="129"/>
      <c r="E36" s="372" t="s">
        <v>149</v>
      </c>
      <c r="F36" s="328"/>
      <c r="G36" s="360"/>
      <c r="H36" s="171">
        <f>H18+H27+H34</f>
        <v>12463.49771625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spans="1:26" ht="12.75" customHeight="1">
      <c r="A37" s="181"/>
      <c r="B37" s="181"/>
      <c r="C37" s="181"/>
      <c r="D37" s="181"/>
      <c r="E37" s="181"/>
      <c r="F37" s="181"/>
      <c r="G37" s="181"/>
      <c r="H37" s="181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</row>
    <row r="38" spans="1:26" ht="12.75" customHeight="1">
      <c r="A38" s="181"/>
      <c r="B38" s="181"/>
      <c r="C38" s="181"/>
      <c r="D38" s="181"/>
      <c r="E38" s="181"/>
      <c r="F38" s="181"/>
      <c r="G38" s="181"/>
      <c r="H38" s="181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</row>
    <row r="39" spans="1:26" ht="12.75" customHeight="1">
      <c r="A39" s="181"/>
      <c r="B39" s="181"/>
      <c r="C39" s="181"/>
      <c r="D39" s="181"/>
      <c r="E39" s="181"/>
      <c r="F39" s="181"/>
      <c r="G39" s="181"/>
      <c r="H39" s="181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</row>
    <row r="40" spans="1:26" ht="12.75" customHeight="1">
      <c r="A40" s="181"/>
      <c r="B40" s="181"/>
      <c r="C40" s="181"/>
      <c r="D40" s="181"/>
      <c r="E40" s="181"/>
      <c r="F40" s="181"/>
      <c r="G40" s="181"/>
      <c r="H40" s="181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</row>
    <row r="41" spans="1:26" ht="12.75" customHeight="1">
      <c r="A41" s="181"/>
      <c r="B41" s="181"/>
      <c r="C41" s="181"/>
      <c r="D41" s="181"/>
      <c r="E41" s="181"/>
      <c r="F41" s="181"/>
      <c r="G41" s="181"/>
      <c r="H41" s="181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</row>
    <row r="42" spans="1:26" ht="12.75" customHeight="1">
      <c r="A42" s="181"/>
      <c r="B42" s="181"/>
      <c r="C42" s="181"/>
      <c r="D42" s="181"/>
      <c r="E42" s="181"/>
      <c r="F42" s="181"/>
      <c r="G42" s="181"/>
      <c r="H42" s="181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</row>
    <row r="43" spans="1:26" ht="12.75" customHeight="1">
      <c r="A43" s="181"/>
      <c r="B43" s="181"/>
      <c r="C43" s="181"/>
      <c r="D43" s="181"/>
      <c r="E43" s="181"/>
      <c r="F43" s="181"/>
      <c r="G43" s="181"/>
      <c r="H43" s="181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</row>
    <row r="44" spans="1:26" ht="12.75" customHeight="1">
      <c r="A44" s="181"/>
      <c r="B44" s="181"/>
      <c r="C44" s="181"/>
      <c r="D44" s="181"/>
      <c r="E44" s="181"/>
      <c r="F44" s="181"/>
      <c r="G44" s="181"/>
      <c r="H44" s="181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</row>
    <row r="45" spans="1:26" ht="12.75" customHeight="1">
      <c r="A45" s="181"/>
      <c r="B45" s="181"/>
      <c r="C45" s="181"/>
      <c r="D45" s="181"/>
      <c r="E45" s="181"/>
      <c r="F45" s="181"/>
      <c r="G45" s="181"/>
      <c r="H45" s="181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</row>
    <row r="46" spans="1:26" ht="12.75" customHeight="1">
      <c r="A46" s="181"/>
      <c r="B46" s="181"/>
      <c r="C46" s="181"/>
      <c r="D46" s="181"/>
      <c r="E46" s="181"/>
      <c r="F46" s="181"/>
      <c r="G46" s="181"/>
      <c r="H46" s="181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</row>
    <row r="47" spans="1:26" ht="12.75" customHeight="1">
      <c r="A47" s="181"/>
      <c r="B47" s="181"/>
      <c r="C47" s="181"/>
      <c r="D47" s="181"/>
      <c r="E47" s="181"/>
      <c r="F47" s="181"/>
      <c r="G47" s="181"/>
      <c r="H47" s="181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</row>
    <row r="48" spans="1:26" ht="12.75" customHeight="1">
      <c r="A48" s="181"/>
      <c r="B48" s="181"/>
      <c r="C48" s="181"/>
      <c r="D48" s="181"/>
      <c r="E48" s="181"/>
      <c r="F48" s="181"/>
      <c r="G48" s="181"/>
      <c r="H48" s="181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spans="1:26" ht="12.75" customHeight="1">
      <c r="A49" s="181"/>
      <c r="B49" s="181"/>
      <c r="C49" s="181"/>
      <c r="D49" s="181"/>
      <c r="E49" s="181"/>
      <c r="F49" s="181"/>
      <c r="G49" s="181"/>
      <c r="H49" s="181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</row>
    <row r="50" spans="1:26" ht="12.75" customHeight="1">
      <c r="A50" s="181"/>
      <c r="B50" s="181"/>
      <c r="C50" s="181"/>
      <c r="D50" s="181"/>
      <c r="E50" s="181"/>
      <c r="F50" s="181"/>
      <c r="G50" s="181"/>
      <c r="H50" s="181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</row>
    <row r="51" spans="1:26" ht="12.75" customHeight="1">
      <c r="A51" s="181"/>
      <c r="B51" s="181"/>
      <c r="C51" s="181"/>
      <c r="D51" s="181"/>
      <c r="E51" s="181"/>
      <c r="F51" s="181"/>
      <c r="G51" s="181"/>
      <c r="H51" s="181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</row>
    <row r="52" spans="1:26" ht="12.75" customHeight="1">
      <c r="A52" s="181"/>
      <c r="B52" s="181"/>
      <c r="C52" s="181"/>
      <c r="D52" s="181"/>
      <c r="E52" s="181"/>
      <c r="F52" s="181"/>
      <c r="G52" s="181"/>
      <c r="H52" s="181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</row>
    <row r="53" spans="1:26" ht="12.75" customHeight="1">
      <c r="A53" s="181"/>
      <c r="B53" s="181"/>
      <c r="C53" s="181"/>
      <c r="D53" s="181"/>
      <c r="E53" s="181"/>
      <c r="F53" s="181"/>
      <c r="G53" s="181"/>
      <c r="H53" s="181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</row>
    <row r="54" spans="1:26" ht="12.75" customHeight="1">
      <c r="A54" s="181"/>
      <c r="B54" s="181"/>
      <c r="C54" s="181"/>
      <c r="D54" s="181"/>
      <c r="E54" s="181"/>
      <c r="F54" s="181"/>
      <c r="G54" s="181"/>
      <c r="H54" s="181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</row>
    <row r="55" spans="1:26" ht="12.75" customHeight="1">
      <c r="A55" s="181"/>
      <c r="B55" s="181"/>
      <c r="C55" s="181"/>
      <c r="D55" s="181"/>
      <c r="E55" s="181"/>
      <c r="F55" s="181"/>
      <c r="G55" s="181"/>
      <c r="H55" s="181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</row>
    <row r="56" spans="1:26" ht="12.75" customHeight="1">
      <c r="A56" s="181"/>
      <c r="B56" s="181"/>
      <c r="C56" s="181"/>
      <c r="D56" s="181"/>
      <c r="E56" s="181"/>
      <c r="F56" s="181"/>
      <c r="G56" s="181"/>
      <c r="H56" s="181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</row>
    <row r="57" spans="1:26" ht="12.75" customHeight="1">
      <c r="A57" s="181"/>
      <c r="B57" s="181"/>
      <c r="C57" s="181"/>
      <c r="D57" s="181"/>
      <c r="E57" s="181"/>
      <c r="F57" s="181"/>
      <c r="G57" s="181"/>
      <c r="H57" s="181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</row>
    <row r="58" spans="1:26" ht="12.75" customHeight="1">
      <c r="A58" s="181"/>
      <c r="B58" s="181"/>
      <c r="C58" s="181"/>
      <c r="D58" s="181"/>
      <c r="E58" s="181"/>
      <c r="F58" s="181"/>
      <c r="G58" s="181"/>
      <c r="H58" s="181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</row>
    <row r="59" spans="1:26" ht="12.75" customHeight="1">
      <c r="A59" s="181"/>
      <c r="B59" s="181"/>
      <c r="C59" s="181"/>
      <c r="D59" s="181"/>
      <c r="E59" s="181"/>
      <c r="F59" s="181"/>
      <c r="G59" s="181"/>
      <c r="H59" s="181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</row>
    <row r="60" spans="1:26" ht="12.75" customHeight="1">
      <c r="A60" s="181"/>
      <c r="B60" s="181"/>
      <c r="C60" s="181"/>
      <c r="D60" s="181"/>
      <c r="E60" s="181"/>
      <c r="F60" s="181"/>
      <c r="G60" s="181"/>
      <c r="H60" s="181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</row>
    <row r="61" spans="1:26" ht="12.75" customHeight="1">
      <c r="A61" s="181"/>
      <c r="B61" s="181"/>
      <c r="C61" s="181"/>
      <c r="D61" s="181"/>
      <c r="E61" s="181"/>
      <c r="F61" s="181"/>
      <c r="G61" s="181"/>
      <c r="H61" s="181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</row>
    <row r="62" spans="1:26" ht="12.75" customHeight="1">
      <c r="A62" s="181"/>
      <c r="B62" s="181"/>
      <c r="C62" s="181"/>
      <c r="D62" s="181"/>
      <c r="E62" s="181"/>
      <c r="F62" s="181"/>
      <c r="G62" s="181"/>
      <c r="H62" s="181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</row>
    <row r="63" spans="1:26" ht="12.75" customHeight="1">
      <c r="A63" s="181"/>
      <c r="B63" s="181"/>
      <c r="C63" s="181"/>
      <c r="D63" s="181"/>
      <c r="E63" s="181"/>
      <c r="F63" s="181"/>
      <c r="G63" s="181"/>
      <c r="H63" s="181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</row>
    <row r="64" spans="1:26" ht="12.75" customHeight="1">
      <c r="A64" s="181"/>
      <c r="B64" s="181"/>
      <c r="C64" s="181"/>
      <c r="D64" s="181"/>
      <c r="E64" s="181"/>
      <c r="F64" s="181"/>
      <c r="G64" s="181"/>
      <c r="H64" s="181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</row>
    <row r="65" spans="1:26" ht="12.75" customHeight="1">
      <c r="A65" s="181"/>
      <c r="B65" s="181"/>
      <c r="C65" s="181"/>
      <c r="D65" s="181"/>
      <c r="E65" s="181"/>
      <c r="F65" s="181"/>
      <c r="G65" s="181"/>
      <c r="H65" s="181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</row>
    <row r="66" spans="1:26" ht="12.75" customHeight="1">
      <c r="A66" s="181"/>
      <c r="B66" s="181"/>
      <c r="C66" s="181"/>
      <c r="D66" s="181"/>
      <c r="E66" s="181"/>
      <c r="F66" s="181"/>
      <c r="G66" s="181"/>
      <c r="H66" s="181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</row>
    <row r="67" spans="1:26" ht="12.75" customHeight="1">
      <c r="A67" s="181"/>
      <c r="B67" s="181"/>
      <c r="C67" s="181"/>
      <c r="D67" s="181"/>
      <c r="E67" s="181"/>
      <c r="F67" s="181"/>
      <c r="G67" s="181"/>
      <c r="H67" s="181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</row>
    <row r="68" spans="1:26" ht="12.75" customHeight="1">
      <c r="A68" s="181"/>
      <c r="B68" s="181"/>
      <c r="C68" s="181"/>
      <c r="D68" s="181"/>
      <c r="E68" s="181"/>
      <c r="F68" s="181"/>
      <c r="G68" s="181"/>
      <c r="H68" s="181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1:26" ht="12.75" customHeight="1">
      <c r="A69" s="181"/>
      <c r="B69" s="181"/>
      <c r="C69" s="181"/>
      <c r="D69" s="181"/>
      <c r="E69" s="181"/>
      <c r="F69" s="181"/>
      <c r="G69" s="181"/>
      <c r="H69" s="181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</row>
    <row r="70" spans="1:26" ht="12.75" customHeight="1">
      <c r="A70" s="181"/>
      <c r="B70" s="181"/>
      <c r="C70" s="181"/>
      <c r="D70" s="181"/>
      <c r="E70" s="181"/>
      <c r="F70" s="181"/>
      <c r="G70" s="181"/>
      <c r="H70" s="181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</row>
    <row r="71" spans="1:26" ht="12.75" customHeight="1">
      <c r="A71" s="181"/>
      <c r="B71" s="181"/>
      <c r="C71" s="181"/>
      <c r="D71" s="181"/>
      <c r="E71" s="181"/>
      <c r="F71" s="181"/>
      <c r="G71" s="181"/>
      <c r="H71" s="181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</row>
    <row r="72" spans="1:26" ht="12.75" customHeight="1">
      <c r="A72" s="181"/>
      <c r="B72" s="181"/>
      <c r="C72" s="181"/>
      <c r="D72" s="181"/>
      <c r="E72" s="181"/>
      <c r="F72" s="181"/>
      <c r="G72" s="181"/>
      <c r="H72" s="181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3" spans="1:26" ht="12.75" customHeight="1">
      <c r="A73" s="181"/>
      <c r="B73" s="181"/>
      <c r="C73" s="181"/>
      <c r="D73" s="181"/>
      <c r="E73" s="181"/>
      <c r="F73" s="181"/>
      <c r="G73" s="181"/>
      <c r="H73" s="181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</row>
    <row r="74" spans="1:26" ht="12.75" customHeight="1">
      <c r="A74" s="181"/>
      <c r="B74" s="181"/>
      <c r="C74" s="181"/>
      <c r="D74" s="181"/>
      <c r="E74" s="181"/>
      <c r="F74" s="181"/>
      <c r="G74" s="181"/>
      <c r="H74" s="181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</row>
    <row r="75" spans="1:26" ht="12.75" customHeight="1">
      <c r="A75" s="181"/>
      <c r="B75" s="181"/>
      <c r="C75" s="181"/>
      <c r="D75" s="181"/>
      <c r="E75" s="181"/>
      <c r="F75" s="181"/>
      <c r="G75" s="181"/>
      <c r="H75" s="181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</row>
    <row r="76" spans="1:26" ht="12.75" customHeight="1">
      <c r="A76" s="181"/>
      <c r="B76" s="181"/>
      <c r="C76" s="181"/>
      <c r="D76" s="181"/>
      <c r="E76" s="181"/>
      <c r="F76" s="181"/>
      <c r="G76" s="181"/>
      <c r="H76" s="181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</row>
    <row r="77" spans="1:26" ht="12.75" customHeight="1">
      <c r="A77" s="181"/>
      <c r="B77" s="181"/>
      <c r="C77" s="181"/>
      <c r="D77" s="181"/>
      <c r="E77" s="181"/>
      <c r="F77" s="181"/>
      <c r="G77" s="181"/>
      <c r="H77" s="181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</row>
    <row r="78" spans="1:26" ht="12.75" customHeight="1">
      <c r="A78" s="181"/>
      <c r="B78" s="181"/>
      <c r="C78" s="181"/>
      <c r="D78" s="181"/>
      <c r="E78" s="181"/>
      <c r="F78" s="181"/>
      <c r="G78" s="181"/>
      <c r="H78" s="181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</row>
    <row r="79" spans="1:26" ht="12.75" customHeight="1">
      <c r="A79" s="181"/>
      <c r="B79" s="181"/>
      <c r="C79" s="181"/>
      <c r="D79" s="181"/>
      <c r="E79" s="181"/>
      <c r="F79" s="181"/>
      <c r="G79" s="181"/>
      <c r="H79" s="181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</row>
    <row r="80" spans="1:26" ht="12.75" customHeight="1">
      <c r="A80" s="181"/>
      <c r="B80" s="181"/>
      <c r="C80" s="181"/>
      <c r="D80" s="181"/>
      <c r="E80" s="181"/>
      <c r="F80" s="181"/>
      <c r="G80" s="181"/>
      <c r="H80" s="181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</row>
    <row r="81" spans="1:26" ht="12.75" customHeight="1">
      <c r="A81" s="181"/>
      <c r="B81" s="181"/>
      <c r="C81" s="181"/>
      <c r="D81" s="181"/>
      <c r="E81" s="181"/>
      <c r="F81" s="181"/>
      <c r="G81" s="181"/>
      <c r="H81" s="181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</row>
    <row r="82" spans="1:26" ht="12.75" customHeight="1">
      <c r="A82" s="181"/>
      <c r="B82" s="181"/>
      <c r="C82" s="181"/>
      <c r="D82" s="181"/>
      <c r="E82" s="181"/>
      <c r="F82" s="181"/>
      <c r="G82" s="181"/>
      <c r="H82" s="181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</row>
    <row r="83" spans="1:26" ht="12.75" customHeight="1">
      <c r="A83" s="181"/>
      <c r="B83" s="181"/>
      <c r="C83" s="181"/>
      <c r="D83" s="181"/>
      <c r="E83" s="181"/>
      <c r="F83" s="181"/>
      <c r="G83" s="181"/>
      <c r="H83" s="181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</row>
    <row r="84" spans="1:26" ht="12.75" customHeight="1">
      <c r="A84" s="181"/>
      <c r="B84" s="181"/>
      <c r="C84" s="181"/>
      <c r="D84" s="181"/>
      <c r="E84" s="181"/>
      <c r="F84" s="181"/>
      <c r="G84" s="181"/>
      <c r="H84" s="181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</row>
    <row r="85" spans="1:26" ht="12.75" customHeight="1">
      <c r="A85" s="181"/>
      <c r="B85" s="181"/>
      <c r="C85" s="181"/>
      <c r="D85" s="181"/>
      <c r="E85" s="181"/>
      <c r="F85" s="181"/>
      <c r="G85" s="181"/>
      <c r="H85" s="181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</row>
    <row r="86" spans="1:26" ht="12.75" customHeight="1">
      <c r="A86" s="181"/>
      <c r="B86" s="181"/>
      <c r="C86" s="181"/>
      <c r="D86" s="181"/>
      <c r="E86" s="181"/>
      <c r="F86" s="181"/>
      <c r="G86" s="181"/>
      <c r="H86" s="181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</row>
    <row r="87" spans="1:26" ht="12.75" customHeight="1">
      <c r="A87" s="181"/>
      <c r="B87" s="181"/>
      <c r="C87" s="181"/>
      <c r="D87" s="181"/>
      <c r="E87" s="181"/>
      <c r="F87" s="181"/>
      <c r="G87" s="181"/>
      <c r="H87" s="181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</row>
    <row r="88" spans="1:26" ht="12.75" customHeight="1">
      <c r="A88" s="181"/>
      <c r="B88" s="181"/>
      <c r="C88" s="181"/>
      <c r="D88" s="181"/>
      <c r="E88" s="181"/>
      <c r="F88" s="181"/>
      <c r="G88" s="181"/>
      <c r="H88" s="181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</row>
    <row r="89" spans="1:26" ht="12.75" customHeight="1">
      <c r="A89" s="181"/>
      <c r="B89" s="181"/>
      <c r="C89" s="181"/>
      <c r="D89" s="181"/>
      <c r="E89" s="181"/>
      <c r="F89" s="181"/>
      <c r="G89" s="181"/>
      <c r="H89" s="181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</row>
    <row r="90" spans="1:26" ht="12.75" customHeight="1">
      <c r="A90" s="181"/>
      <c r="B90" s="181"/>
      <c r="C90" s="181"/>
      <c r="D90" s="181"/>
      <c r="E90" s="181"/>
      <c r="F90" s="181"/>
      <c r="G90" s="181"/>
      <c r="H90" s="181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</row>
    <row r="91" spans="1:26" ht="12.75" customHeight="1">
      <c r="A91" s="181"/>
      <c r="B91" s="181"/>
      <c r="C91" s="181"/>
      <c r="D91" s="181"/>
      <c r="E91" s="181"/>
      <c r="F91" s="181"/>
      <c r="G91" s="181"/>
      <c r="H91" s="181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</row>
    <row r="92" spans="1:26" ht="12.75" customHeight="1">
      <c r="A92" s="181"/>
      <c r="B92" s="181"/>
      <c r="C92" s="181"/>
      <c r="D92" s="181"/>
      <c r="E92" s="181"/>
      <c r="F92" s="181"/>
      <c r="G92" s="181"/>
      <c r="H92" s="181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</row>
    <row r="93" spans="1:26" ht="12.75" customHeight="1">
      <c r="A93" s="181"/>
      <c r="B93" s="181"/>
      <c r="C93" s="181"/>
      <c r="D93" s="181"/>
      <c r="E93" s="181"/>
      <c r="F93" s="181"/>
      <c r="G93" s="181"/>
      <c r="H93" s="181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</row>
    <row r="94" spans="1:26" ht="12.75" customHeight="1">
      <c r="A94" s="181"/>
      <c r="B94" s="181"/>
      <c r="C94" s="181"/>
      <c r="D94" s="181"/>
      <c r="E94" s="181"/>
      <c r="F94" s="181"/>
      <c r="G94" s="181"/>
      <c r="H94" s="181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</row>
    <row r="95" spans="1:26" ht="12.75" customHeight="1">
      <c r="A95" s="181"/>
      <c r="B95" s="181"/>
      <c r="C95" s="181"/>
      <c r="D95" s="181"/>
      <c r="E95" s="181"/>
      <c r="F95" s="181"/>
      <c r="G95" s="181"/>
      <c r="H95" s="181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</row>
    <row r="96" spans="1:26" ht="12.75" customHeight="1">
      <c r="A96" s="181"/>
      <c r="B96" s="181"/>
      <c r="C96" s="181"/>
      <c r="D96" s="181"/>
      <c r="E96" s="181"/>
      <c r="F96" s="181"/>
      <c r="G96" s="181"/>
      <c r="H96" s="181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</row>
    <row r="97" spans="1:26" ht="12.75" customHeight="1">
      <c r="A97" s="181"/>
      <c r="B97" s="181"/>
      <c r="C97" s="181"/>
      <c r="D97" s="181"/>
      <c r="E97" s="181"/>
      <c r="F97" s="181"/>
      <c r="G97" s="181"/>
      <c r="H97" s="181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</row>
    <row r="98" spans="1:26" ht="12.75" customHeight="1">
      <c r="A98" s="181"/>
      <c r="B98" s="181"/>
      <c r="C98" s="181"/>
      <c r="D98" s="181"/>
      <c r="E98" s="181"/>
      <c r="F98" s="181"/>
      <c r="G98" s="181"/>
      <c r="H98" s="181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</row>
    <row r="99" spans="1:26" ht="12.75" customHeight="1">
      <c r="A99" s="181"/>
      <c r="B99" s="181"/>
      <c r="C99" s="181"/>
      <c r="D99" s="181"/>
      <c r="E99" s="181"/>
      <c r="F99" s="181"/>
      <c r="G99" s="181"/>
      <c r="H99" s="181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</row>
    <row r="100" spans="1:26" ht="12.75" customHeight="1">
      <c r="A100" s="181"/>
      <c r="B100" s="181"/>
      <c r="C100" s="181"/>
      <c r="D100" s="181"/>
      <c r="E100" s="181"/>
      <c r="F100" s="181"/>
      <c r="G100" s="181"/>
      <c r="H100" s="181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</row>
    <row r="101" spans="1:26" ht="12.75" customHeight="1">
      <c r="A101" s="181"/>
      <c r="B101" s="181"/>
      <c r="C101" s="181"/>
      <c r="D101" s="181"/>
      <c r="E101" s="181"/>
      <c r="F101" s="181"/>
      <c r="G101" s="181"/>
      <c r="H101" s="181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</row>
    <row r="102" spans="1:26" ht="12.75" customHeight="1">
      <c r="A102" s="181"/>
      <c r="B102" s="181"/>
      <c r="C102" s="181"/>
      <c r="D102" s="181"/>
      <c r="E102" s="181"/>
      <c r="F102" s="181"/>
      <c r="G102" s="181"/>
      <c r="H102" s="181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</row>
    <row r="103" spans="1:26" ht="12.75" customHeight="1">
      <c r="A103" s="181"/>
      <c r="B103" s="181"/>
      <c r="C103" s="181"/>
      <c r="D103" s="181"/>
      <c r="E103" s="181"/>
      <c r="F103" s="181"/>
      <c r="G103" s="181"/>
      <c r="H103" s="181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</row>
    <row r="104" spans="1:26" ht="12.75" customHeight="1">
      <c r="A104" s="181"/>
      <c r="B104" s="181"/>
      <c r="C104" s="181"/>
      <c r="D104" s="181"/>
      <c r="E104" s="181"/>
      <c r="F104" s="181"/>
      <c r="G104" s="181"/>
      <c r="H104" s="181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</row>
    <row r="105" spans="1:26" ht="12.75" customHeight="1">
      <c r="A105" s="181"/>
      <c r="B105" s="181"/>
      <c r="C105" s="181"/>
      <c r="D105" s="181"/>
      <c r="E105" s="181"/>
      <c r="F105" s="181"/>
      <c r="G105" s="181"/>
      <c r="H105" s="181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</row>
    <row r="106" spans="1:26" ht="12.75" customHeight="1">
      <c r="A106" s="181"/>
      <c r="B106" s="181"/>
      <c r="C106" s="181"/>
      <c r="D106" s="181"/>
      <c r="E106" s="181"/>
      <c r="F106" s="181"/>
      <c r="G106" s="181"/>
      <c r="H106" s="181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</row>
    <row r="107" spans="1:26" ht="12.75" customHeight="1">
      <c r="A107" s="181"/>
      <c r="B107" s="181"/>
      <c r="C107" s="181"/>
      <c r="D107" s="181"/>
      <c r="E107" s="181"/>
      <c r="F107" s="181"/>
      <c r="G107" s="181"/>
      <c r="H107" s="181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</row>
    <row r="108" spans="1:26" ht="12.75" customHeight="1">
      <c r="A108" s="181"/>
      <c r="B108" s="181"/>
      <c r="C108" s="181"/>
      <c r="D108" s="181"/>
      <c r="E108" s="181"/>
      <c r="F108" s="181"/>
      <c r="G108" s="181"/>
      <c r="H108" s="181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</row>
    <row r="109" spans="1:26" ht="12.75" customHeight="1">
      <c r="A109" s="181"/>
      <c r="B109" s="181"/>
      <c r="C109" s="181"/>
      <c r="D109" s="181"/>
      <c r="E109" s="181"/>
      <c r="F109" s="181"/>
      <c r="G109" s="181"/>
      <c r="H109" s="181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</row>
    <row r="110" spans="1:26" ht="12.75" customHeight="1">
      <c r="A110" s="181"/>
      <c r="B110" s="181"/>
      <c r="C110" s="181"/>
      <c r="D110" s="181"/>
      <c r="E110" s="181"/>
      <c r="F110" s="181"/>
      <c r="G110" s="181"/>
      <c r="H110" s="181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</row>
    <row r="111" spans="1:26" ht="12.75" customHeight="1">
      <c r="A111" s="181"/>
      <c r="B111" s="181"/>
      <c r="C111" s="181"/>
      <c r="D111" s="181"/>
      <c r="E111" s="181"/>
      <c r="F111" s="181"/>
      <c r="G111" s="181"/>
      <c r="H111" s="181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</row>
    <row r="112" spans="1:26" ht="12.75" customHeight="1">
      <c r="A112" s="181"/>
      <c r="B112" s="181"/>
      <c r="C112" s="181"/>
      <c r="D112" s="181"/>
      <c r="E112" s="181"/>
      <c r="F112" s="181"/>
      <c r="G112" s="181"/>
      <c r="H112" s="181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</row>
    <row r="113" spans="1:26" ht="12.75" customHeight="1">
      <c r="A113" s="181"/>
      <c r="B113" s="181"/>
      <c r="C113" s="181"/>
      <c r="D113" s="181"/>
      <c r="E113" s="181"/>
      <c r="F113" s="181"/>
      <c r="G113" s="181"/>
      <c r="H113" s="181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</row>
    <row r="114" spans="1:26" ht="12.75" customHeight="1">
      <c r="A114" s="181"/>
      <c r="B114" s="181"/>
      <c r="C114" s="181"/>
      <c r="D114" s="181"/>
      <c r="E114" s="181"/>
      <c r="F114" s="181"/>
      <c r="G114" s="181"/>
      <c r="H114" s="181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</row>
    <row r="115" spans="1:26" ht="12.75" customHeight="1">
      <c r="A115" s="181"/>
      <c r="B115" s="181"/>
      <c r="C115" s="181"/>
      <c r="D115" s="181"/>
      <c r="E115" s="181"/>
      <c r="F115" s="181"/>
      <c r="G115" s="181"/>
      <c r="H115" s="181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</row>
    <row r="116" spans="1:26" ht="12.75" customHeight="1">
      <c r="A116" s="181"/>
      <c r="B116" s="181"/>
      <c r="C116" s="181"/>
      <c r="D116" s="181"/>
      <c r="E116" s="181"/>
      <c r="F116" s="181"/>
      <c r="G116" s="181"/>
      <c r="H116" s="181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</row>
    <row r="117" spans="1:26" ht="12.75" customHeight="1">
      <c r="A117" s="181"/>
      <c r="B117" s="181"/>
      <c r="C117" s="181"/>
      <c r="D117" s="181"/>
      <c r="E117" s="181"/>
      <c r="F117" s="181"/>
      <c r="G117" s="181"/>
      <c r="H117" s="181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</row>
    <row r="118" spans="1:26" ht="12.75" customHeight="1">
      <c r="A118" s="181"/>
      <c r="B118" s="181"/>
      <c r="C118" s="181"/>
      <c r="D118" s="181"/>
      <c r="E118" s="181"/>
      <c r="F118" s="181"/>
      <c r="G118" s="181"/>
      <c r="H118" s="181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</row>
    <row r="119" spans="1:26" ht="12.75" customHeight="1">
      <c r="A119" s="181"/>
      <c r="B119" s="181"/>
      <c r="C119" s="181"/>
      <c r="D119" s="181"/>
      <c r="E119" s="181"/>
      <c r="F119" s="181"/>
      <c r="G119" s="181"/>
      <c r="H119" s="181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</row>
    <row r="120" spans="1:26" ht="12.75" customHeight="1">
      <c r="A120" s="181"/>
      <c r="B120" s="181"/>
      <c r="C120" s="181"/>
      <c r="D120" s="181"/>
      <c r="E120" s="181"/>
      <c r="F120" s="181"/>
      <c r="G120" s="181"/>
      <c r="H120" s="181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</row>
    <row r="121" spans="1:26" ht="12.75" customHeight="1">
      <c r="A121" s="181"/>
      <c r="B121" s="181"/>
      <c r="C121" s="181"/>
      <c r="D121" s="181"/>
      <c r="E121" s="181"/>
      <c r="F121" s="181"/>
      <c r="G121" s="181"/>
      <c r="H121" s="181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</row>
    <row r="122" spans="1:26" ht="12.75" customHeight="1">
      <c r="A122" s="181"/>
      <c r="B122" s="181"/>
      <c r="C122" s="181"/>
      <c r="D122" s="181"/>
      <c r="E122" s="181"/>
      <c r="F122" s="181"/>
      <c r="G122" s="181"/>
      <c r="H122" s="181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</row>
    <row r="123" spans="1:26" ht="12.75" customHeight="1">
      <c r="A123" s="181"/>
      <c r="B123" s="181"/>
      <c r="C123" s="181"/>
      <c r="D123" s="181"/>
      <c r="E123" s="181"/>
      <c r="F123" s="181"/>
      <c r="G123" s="181"/>
      <c r="H123" s="181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</row>
    <row r="124" spans="1:26" ht="12.75" customHeight="1">
      <c r="A124" s="181"/>
      <c r="B124" s="181"/>
      <c r="C124" s="181"/>
      <c r="D124" s="181"/>
      <c r="E124" s="181"/>
      <c r="F124" s="181"/>
      <c r="G124" s="181"/>
      <c r="H124" s="181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</row>
    <row r="125" spans="1:26" ht="12.75" customHeight="1">
      <c r="A125" s="181"/>
      <c r="B125" s="181"/>
      <c r="C125" s="181"/>
      <c r="D125" s="181"/>
      <c r="E125" s="181"/>
      <c r="F125" s="181"/>
      <c r="G125" s="181"/>
      <c r="H125" s="181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</row>
    <row r="126" spans="1:26" ht="12.75" customHeight="1">
      <c r="A126" s="181"/>
      <c r="B126" s="181"/>
      <c r="C126" s="181"/>
      <c r="D126" s="181"/>
      <c r="E126" s="181"/>
      <c r="F126" s="181"/>
      <c r="G126" s="181"/>
      <c r="H126" s="181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</row>
    <row r="127" spans="1:26" ht="12.75" customHeight="1">
      <c r="A127" s="181"/>
      <c r="B127" s="181"/>
      <c r="C127" s="181"/>
      <c r="D127" s="181"/>
      <c r="E127" s="181"/>
      <c r="F127" s="181"/>
      <c r="G127" s="181"/>
      <c r="H127" s="181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</row>
    <row r="128" spans="1:26" ht="12.75" customHeight="1">
      <c r="A128" s="181"/>
      <c r="B128" s="181"/>
      <c r="C128" s="181"/>
      <c r="D128" s="181"/>
      <c r="E128" s="181"/>
      <c r="F128" s="181"/>
      <c r="G128" s="181"/>
      <c r="H128" s="181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</row>
    <row r="129" spans="1:26" ht="12.75" customHeight="1">
      <c r="A129" s="181"/>
      <c r="B129" s="181"/>
      <c r="C129" s="181"/>
      <c r="D129" s="181"/>
      <c r="E129" s="181"/>
      <c r="F129" s="181"/>
      <c r="G129" s="181"/>
      <c r="H129" s="181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</row>
    <row r="130" spans="1:26" ht="12.75" customHeight="1">
      <c r="A130" s="181"/>
      <c r="B130" s="181"/>
      <c r="C130" s="181"/>
      <c r="D130" s="181"/>
      <c r="E130" s="181"/>
      <c r="F130" s="181"/>
      <c r="G130" s="181"/>
      <c r="H130" s="181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</row>
    <row r="131" spans="1:26" ht="12.75" customHeight="1">
      <c r="A131" s="181"/>
      <c r="B131" s="181"/>
      <c r="C131" s="181"/>
      <c r="D131" s="181"/>
      <c r="E131" s="181"/>
      <c r="F131" s="181"/>
      <c r="G131" s="181"/>
      <c r="H131" s="181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</row>
    <row r="132" spans="1:26" ht="12.75" customHeight="1">
      <c r="A132" s="181"/>
      <c r="B132" s="181"/>
      <c r="C132" s="181"/>
      <c r="D132" s="181"/>
      <c r="E132" s="181"/>
      <c r="F132" s="181"/>
      <c r="G132" s="181"/>
      <c r="H132" s="181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</row>
    <row r="133" spans="1:26" ht="12.75" customHeight="1">
      <c r="A133" s="181"/>
      <c r="B133" s="181"/>
      <c r="C133" s="181"/>
      <c r="D133" s="181"/>
      <c r="E133" s="181"/>
      <c r="F133" s="181"/>
      <c r="G133" s="181"/>
      <c r="H133" s="181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</row>
    <row r="134" spans="1:26" ht="12.75" customHeight="1">
      <c r="A134" s="181"/>
      <c r="B134" s="181"/>
      <c r="C134" s="181"/>
      <c r="D134" s="181"/>
      <c r="E134" s="181"/>
      <c r="F134" s="181"/>
      <c r="G134" s="181"/>
      <c r="H134" s="181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</row>
    <row r="135" spans="1:26" ht="12.75" customHeight="1">
      <c r="A135" s="181"/>
      <c r="B135" s="181"/>
      <c r="C135" s="181"/>
      <c r="D135" s="181"/>
      <c r="E135" s="181"/>
      <c r="F135" s="181"/>
      <c r="G135" s="181"/>
      <c r="H135" s="181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</row>
    <row r="136" spans="1:26" ht="12.75" customHeight="1">
      <c r="A136" s="181"/>
      <c r="B136" s="181"/>
      <c r="C136" s="181"/>
      <c r="D136" s="181"/>
      <c r="E136" s="181"/>
      <c r="F136" s="181"/>
      <c r="G136" s="181"/>
      <c r="H136" s="181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</row>
    <row r="137" spans="1:26" ht="12.75" customHeight="1">
      <c r="A137" s="181"/>
      <c r="B137" s="181"/>
      <c r="C137" s="181"/>
      <c r="D137" s="181"/>
      <c r="E137" s="181"/>
      <c r="F137" s="181"/>
      <c r="G137" s="181"/>
      <c r="H137" s="181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</row>
    <row r="138" spans="1:26" ht="12.75" customHeight="1">
      <c r="A138" s="181"/>
      <c r="B138" s="181"/>
      <c r="C138" s="181"/>
      <c r="D138" s="181"/>
      <c r="E138" s="181"/>
      <c r="F138" s="181"/>
      <c r="G138" s="181"/>
      <c r="H138" s="181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</row>
    <row r="139" spans="1:26" ht="12.75" customHeight="1">
      <c r="A139" s="181"/>
      <c r="B139" s="181"/>
      <c r="C139" s="181"/>
      <c r="D139" s="181"/>
      <c r="E139" s="181"/>
      <c r="F139" s="181"/>
      <c r="G139" s="181"/>
      <c r="H139" s="181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</row>
    <row r="140" spans="1:26" ht="12.75" customHeight="1">
      <c r="A140" s="181"/>
      <c r="B140" s="181"/>
      <c r="C140" s="181"/>
      <c r="D140" s="181"/>
      <c r="E140" s="181"/>
      <c r="F140" s="181"/>
      <c r="G140" s="181"/>
      <c r="H140" s="181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</row>
    <row r="141" spans="1:26" ht="12.75" customHeight="1">
      <c r="A141" s="181"/>
      <c r="B141" s="181"/>
      <c r="C141" s="181"/>
      <c r="D141" s="181"/>
      <c r="E141" s="181"/>
      <c r="F141" s="181"/>
      <c r="G141" s="181"/>
      <c r="H141" s="181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</row>
    <row r="142" spans="1:26" ht="12.75" customHeight="1">
      <c r="A142" s="181"/>
      <c r="B142" s="181"/>
      <c r="C142" s="181"/>
      <c r="D142" s="181"/>
      <c r="E142" s="181"/>
      <c r="F142" s="181"/>
      <c r="G142" s="181"/>
      <c r="H142" s="181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</row>
    <row r="143" spans="1:26" ht="12.75" customHeight="1">
      <c r="A143" s="181"/>
      <c r="B143" s="181"/>
      <c r="C143" s="181"/>
      <c r="D143" s="181"/>
      <c r="E143" s="181"/>
      <c r="F143" s="181"/>
      <c r="G143" s="181"/>
      <c r="H143" s="181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</row>
    <row r="144" spans="1:26" ht="12.75" customHeight="1">
      <c r="A144" s="181"/>
      <c r="B144" s="181"/>
      <c r="C144" s="181"/>
      <c r="D144" s="181"/>
      <c r="E144" s="181"/>
      <c r="F144" s="181"/>
      <c r="G144" s="181"/>
      <c r="H144" s="181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</row>
    <row r="145" spans="1:26" ht="12.75" customHeight="1">
      <c r="A145" s="181"/>
      <c r="B145" s="181"/>
      <c r="C145" s="181"/>
      <c r="D145" s="181"/>
      <c r="E145" s="181"/>
      <c r="F145" s="181"/>
      <c r="G145" s="181"/>
      <c r="H145" s="181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</row>
    <row r="146" spans="1:26" ht="12.75" customHeight="1">
      <c r="A146" s="181"/>
      <c r="B146" s="181"/>
      <c r="C146" s="181"/>
      <c r="D146" s="181"/>
      <c r="E146" s="181"/>
      <c r="F146" s="181"/>
      <c r="G146" s="181"/>
      <c r="H146" s="181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</row>
    <row r="147" spans="1:26" ht="12.75" customHeight="1">
      <c r="A147" s="181"/>
      <c r="B147" s="181"/>
      <c r="C147" s="181"/>
      <c r="D147" s="181"/>
      <c r="E147" s="181"/>
      <c r="F147" s="181"/>
      <c r="G147" s="181"/>
      <c r="H147" s="181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</row>
    <row r="148" spans="1:26" ht="12.75" customHeight="1">
      <c r="A148" s="181"/>
      <c r="B148" s="181"/>
      <c r="C148" s="181"/>
      <c r="D148" s="181"/>
      <c r="E148" s="181"/>
      <c r="F148" s="181"/>
      <c r="G148" s="181"/>
      <c r="H148" s="181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</row>
    <row r="149" spans="1:26" ht="12.75" customHeight="1">
      <c r="A149" s="181"/>
      <c r="B149" s="181"/>
      <c r="C149" s="181"/>
      <c r="D149" s="181"/>
      <c r="E149" s="181"/>
      <c r="F149" s="181"/>
      <c r="G149" s="181"/>
      <c r="H149" s="181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</row>
    <row r="150" spans="1:26" ht="12.75" customHeight="1">
      <c r="A150" s="181"/>
      <c r="B150" s="181"/>
      <c r="C150" s="181"/>
      <c r="D150" s="181"/>
      <c r="E150" s="181"/>
      <c r="F150" s="181"/>
      <c r="G150" s="181"/>
      <c r="H150" s="181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</row>
    <row r="151" spans="1:26" ht="12.75" customHeight="1">
      <c r="A151" s="181"/>
      <c r="B151" s="181"/>
      <c r="C151" s="181"/>
      <c r="D151" s="181"/>
      <c r="E151" s="181"/>
      <c r="F151" s="181"/>
      <c r="G151" s="181"/>
      <c r="H151" s="181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</row>
    <row r="152" spans="1:26" ht="12.75" customHeight="1">
      <c r="A152" s="181"/>
      <c r="B152" s="181"/>
      <c r="C152" s="181"/>
      <c r="D152" s="181"/>
      <c r="E152" s="181"/>
      <c r="F152" s="181"/>
      <c r="G152" s="181"/>
      <c r="H152" s="181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</row>
    <row r="153" spans="1:26" ht="12.75" customHeight="1">
      <c r="A153" s="181"/>
      <c r="B153" s="181"/>
      <c r="C153" s="181"/>
      <c r="D153" s="181"/>
      <c r="E153" s="181"/>
      <c r="F153" s="181"/>
      <c r="G153" s="181"/>
      <c r="H153" s="181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</row>
    <row r="154" spans="1:26" ht="12.75" customHeight="1">
      <c r="A154" s="181"/>
      <c r="B154" s="181"/>
      <c r="C154" s="181"/>
      <c r="D154" s="181"/>
      <c r="E154" s="181"/>
      <c r="F154" s="181"/>
      <c r="G154" s="181"/>
      <c r="H154" s="181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</row>
    <row r="155" spans="1:26" ht="12.75" customHeight="1">
      <c r="A155" s="181"/>
      <c r="B155" s="181"/>
      <c r="C155" s="181"/>
      <c r="D155" s="181"/>
      <c r="E155" s="181"/>
      <c r="F155" s="181"/>
      <c r="G155" s="181"/>
      <c r="H155" s="181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</row>
    <row r="156" spans="1:26" ht="12.75" customHeight="1">
      <c r="A156" s="181"/>
      <c r="B156" s="181"/>
      <c r="C156" s="181"/>
      <c r="D156" s="181"/>
      <c r="E156" s="181"/>
      <c r="F156" s="181"/>
      <c r="G156" s="181"/>
      <c r="H156" s="181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</row>
    <row r="157" spans="1:26" ht="12.75" customHeight="1">
      <c r="A157" s="181"/>
      <c r="B157" s="181"/>
      <c r="C157" s="181"/>
      <c r="D157" s="181"/>
      <c r="E157" s="181"/>
      <c r="F157" s="181"/>
      <c r="G157" s="181"/>
      <c r="H157" s="181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</row>
    <row r="158" spans="1:26" ht="12.75" customHeight="1">
      <c r="A158" s="181"/>
      <c r="B158" s="181"/>
      <c r="C158" s="181"/>
      <c r="D158" s="181"/>
      <c r="E158" s="181"/>
      <c r="F158" s="181"/>
      <c r="G158" s="181"/>
      <c r="H158" s="181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</row>
    <row r="159" spans="1:26" ht="12.75" customHeight="1">
      <c r="A159" s="181"/>
      <c r="B159" s="181"/>
      <c r="C159" s="181"/>
      <c r="D159" s="181"/>
      <c r="E159" s="181"/>
      <c r="F159" s="181"/>
      <c r="G159" s="181"/>
      <c r="H159" s="181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</row>
    <row r="160" spans="1:26" ht="12.75" customHeight="1">
      <c r="A160" s="181"/>
      <c r="B160" s="181"/>
      <c r="C160" s="181"/>
      <c r="D160" s="181"/>
      <c r="E160" s="181"/>
      <c r="F160" s="181"/>
      <c r="G160" s="181"/>
      <c r="H160" s="181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</row>
    <row r="161" spans="1:26" ht="12.75" customHeight="1">
      <c r="A161" s="181"/>
      <c r="B161" s="181"/>
      <c r="C161" s="181"/>
      <c r="D161" s="181"/>
      <c r="E161" s="181"/>
      <c r="F161" s="181"/>
      <c r="G161" s="181"/>
      <c r="H161" s="181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</row>
    <row r="162" spans="1:26" ht="12.75" customHeight="1">
      <c r="A162" s="181"/>
      <c r="B162" s="181"/>
      <c r="C162" s="181"/>
      <c r="D162" s="181"/>
      <c r="E162" s="181"/>
      <c r="F162" s="181"/>
      <c r="G162" s="181"/>
      <c r="H162" s="181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</row>
    <row r="163" spans="1:26" ht="12.75" customHeight="1">
      <c r="A163" s="181"/>
      <c r="B163" s="181"/>
      <c r="C163" s="181"/>
      <c r="D163" s="181"/>
      <c r="E163" s="181"/>
      <c r="F163" s="181"/>
      <c r="G163" s="181"/>
      <c r="H163" s="181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</row>
    <row r="164" spans="1:26" ht="12.75" customHeight="1">
      <c r="A164" s="181"/>
      <c r="B164" s="181"/>
      <c r="C164" s="181"/>
      <c r="D164" s="181"/>
      <c r="E164" s="181"/>
      <c r="F164" s="181"/>
      <c r="G164" s="181"/>
      <c r="H164" s="181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</row>
    <row r="165" spans="1:26" ht="12.75" customHeight="1">
      <c r="A165" s="181"/>
      <c r="B165" s="181"/>
      <c r="C165" s="181"/>
      <c r="D165" s="181"/>
      <c r="E165" s="181"/>
      <c r="F165" s="181"/>
      <c r="G165" s="181"/>
      <c r="H165" s="181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</row>
    <row r="166" spans="1:26" ht="12.75" customHeight="1">
      <c r="A166" s="181"/>
      <c r="B166" s="181"/>
      <c r="C166" s="181"/>
      <c r="D166" s="181"/>
      <c r="E166" s="181"/>
      <c r="F166" s="181"/>
      <c r="G166" s="181"/>
      <c r="H166" s="181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</row>
    <row r="167" spans="1:26" ht="12.75" customHeight="1">
      <c r="A167" s="181"/>
      <c r="B167" s="181"/>
      <c r="C167" s="181"/>
      <c r="D167" s="181"/>
      <c r="E167" s="181"/>
      <c r="F167" s="181"/>
      <c r="G167" s="181"/>
      <c r="H167" s="181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</row>
    <row r="168" spans="1:26" ht="12.75" customHeight="1">
      <c r="A168" s="181"/>
      <c r="B168" s="181"/>
      <c r="C168" s="181"/>
      <c r="D168" s="181"/>
      <c r="E168" s="181"/>
      <c r="F168" s="181"/>
      <c r="G168" s="181"/>
      <c r="H168" s="181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</row>
    <row r="169" spans="1:26" ht="12.75" customHeight="1">
      <c r="A169" s="181"/>
      <c r="B169" s="181"/>
      <c r="C169" s="181"/>
      <c r="D169" s="181"/>
      <c r="E169" s="181"/>
      <c r="F169" s="181"/>
      <c r="G169" s="181"/>
      <c r="H169" s="181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</row>
    <row r="170" spans="1:26" ht="12.75" customHeight="1">
      <c r="A170" s="181"/>
      <c r="B170" s="181"/>
      <c r="C170" s="181"/>
      <c r="D170" s="181"/>
      <c r="E170" s="181"/>
      <c r="F170" s="181"/>
      <c r="G170" s="181"/>
      <c r="H170" s="181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</row>
    <row r="171" spans="1:26" ht="12.75" customHeight="1">
      <c r="A171" s="181"/>
      <c r="B171" s="181"/>
      <c r="C171" s="181"/>
      <c r="D171" s="181"/>
      <c r="E171" s="181"/>
      <c r="F171" s="181"/>
      <c r="G171" s="181"/>
      <c r="H171" s="181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</row>
    <row r="172" spans="1:26" ht="12.75" customHeight="1">
      <c r="A172" s="181"/>
      <c r="B172" s="181"/>
      <c r="C172" s="181"/>
      <c r="D172" s="181"/>
      <c r="E172" s="181"/>
      <c r="F172" s="181"/>
      <c r="G172" s="181"/>
      <c r="H172" s="181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</row>
    <row r="173" spans="1:26" ht="12.75" customHeight="1">
      <c r="A173" s="181"/>
      <c r="B173" s="181"/>
      <c r="C173" s="181"/>
      <c r="D173" s="181"/>
      <c r="E173" s="181"/>
      <c r="F173" s="181"/>
      <c r="G173" s="181"/>
      <c r="H173" s="181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</row>
    <row r="174" spans="1:26" ht="12.75" customHeight="1">
      <c r="A174" s="181"/>
      <c r="B174" s="181"/>
      <c r="C174" s="181"/>
      <c r="D174" s="181"/>
      <c r="E174" s="181"/>
      <c r="F174" s="181"/>
      <c r="G174" s="181"/>
      <c r="H174" s="181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</row>
    <row r="175" spans="1:26" ht="12.75" customHeight="1">
      <c r="A175" s="181"/>
      <c r="B175" s="181"/>
      <c r="C175" s="181"/>
      <c r="D175" s="181"/>
      <c r="E175" s="181"/>
      <c r="F175" s="181"/>
      <c r="G175" s="181"/>
      <c r="H175" s="181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</row>
    <row r="176" spans="1:26" ht="12.75" customHeight="1">
      <c r="A176" s="181"/>
      <c r="B176" s="181"/>
      <c r="C176" s="181"/>
      <c r="D176" s="181"/>
      <c r="E176" s="181"/>
      <c r="F176" s="181"/>
      <c r="G176" s="181"/>
      <c r="H176" s="181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</row>
    <row r="177" spans="1:26" ht="12.75" customHeight="1">
      <c r="A177" s="181"/>
      <c r="B177" s="181"/>
      <c r="C177" s="181"/>
      <c r="D177" s="181"/>
      <c r="E177" s="181"/>
      <c r="F177" s="181"/>
      <c r="G177" s="181"/>
      <c r="H177" s="181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</row>
    <row r="178" spans="1:26" ht="12.75" customHeight="1">
      <c r="A178" s="181"/>
      <c r="B178" s="181"/>
      <c r="C178" s="181"/>
      <c r="D178" s="181"/>
      <c r="E178" s="181"/>
      <c r="F178" s="181"/>
      <c r="G178" s="181"/>
      <c r="H178" s="181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</row>
    <row r="179" spans="1:26" ht="12.75" customHeight="1">
      <c r="A179" s="181"/>
      <c r="B179" s="181"/>
      <c r="C179" s="181"/>
      <c r="D179" s="181"/>
      <c r="E179" s="181"/>
      <c r="F179" s="181"/>
      <c r="G179" s="181"/>
      <c r="H179" s="181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</row>
    <row r="180" spans="1:26" ht="12.75" customHeight="1">
      <c r="A180" s="181"/>
      <c r="B180" s="181"/>
      <c r="C180" s="181"/>
      <c r="D180" s="181"/>
      <c r="E180" s="181"/>
      <c r="F180" s="181"/>
      <c r="G180" s="181"/>
      <c r="H180" s="181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</row>
    <row r="181" spans="1:26" ht="12.75" customHeight="1">
      <c r="A181" s="181"/>
      <c r="B181" s="181"/>
      <c r="C181" s="181"/>
      <c r="D181" s="181"/>
      <c r="E181" s="181"/>
      <c r="F181" s="181"/>
      <c r="G181" s="181"/>
      <c r="H181" s="181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</row>
    <row r="182" spans="1:26" ht="12.75" customHeight="1">
      <c r="A182" s="181"/>
      <c r="B182" s="181"/>
      <c r="C182" s="181"/>
      <c r="D182" s="181"/>
      <c r="E182" s="181"/>
      <c r="F182" s="181"/>
      <c r="G182" s="181"/>
      <c r="H182" s="181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</row>
    <row r="183" spans="1:26" ht="12.75" customHeight="1">
      <c r="A183" s="181"/>
      <c r="B183" s="181"/>
      <c r="C183" s="181"/>
      <c r="D183" s="181"/>
      <c r="E183" s="181"/>
      <c r="F183" s="181"/>
      <c r="G183" s="181"/>
      <c r="H183" s="181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</row>
    <row r="184" spans="1:26" ht="12.75" customHeight="1">
      <c r="A184" s="181"/>
      <c r="B184" s="181"/>
      <c r="C184" s="181"/>
      <c r="D184" s="181"/>
      <c r="E184" s="181"/>
      <c r="F184" s="181"/>
      <c r="G184" s="181"/>
      <c r="H184" s="181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</row>
    <row r="185" spans="1:26" ht="12.75" customHeight="1">
      <c r="A185" s="181"/>
      <c r="B185" s="181"/>
      <c r="C185" s="181"/>
      <c r="D185" s="181"/>
      <c r="E185" s="181"/>
      <c r="F185" s="181"/>
      <c r="G185" s="181"/>
      <c r="H185" s="181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</row>
    <row r="186" spans="1:26" ht="12.75" customHeight="1">
      <c r="A186" s="181"/>
      <c r="B186" s="181"/>
      <c r="C186" s="181"/>
      <c r="D186" s="181"/>
      <c r="E186" s="181"/>
      <c r="F186" s="181"/>
      <c r="G186" s="181"/>
      <c r="H186" s="181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</row>
    <row r="187" spans="1:26" ht="12.75" customHeight="1">
      <c r="A187" s="181"/>
      <c r="B187" s="181"/>
      <c r="C187" s="181"/>
      <c r="D187" s="181"/>
      <c r="E187" s="181"/>
      <c r="F187" s="181"/>
      <c r="G187" s="181"/>
      <c r="H187" s="181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</row>
    <row r="188" spans="1:26" ht="12.75" customHeight="1">
      <c r="A188" s="181"/>
      <c r="B188" s="181"/>
      <c r="C188" s="181"/>
      <c r="D188" s="181"/>
      <c r="E188" s="181"/>
      <c r="F188" s="181"/>
      <c r="G188" s="181"/>
      <c r="H188" s="181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</row>
    <row r="189" spans="1:26" ht="12.75" customHeight="1">
      <c r="A189" s="181"/>
      <c r="B189" s="181"/>
      <c r="C189" s="181"/>
      <c r="D189" s="181"/>
      <c r="E189" s="181"/>
      <c r="F189" s="181"/>
      <c r="G189" s="181"/>
      <c r="H189" s="181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</row>
    <row r="190" spans="1:26" ht="12.75" customHeight="1">
      <c r="A190" s="181"/>
      <c r="B190" s="181"/>
      <c r="C190" s="181"/>
      <c r="D190" s="181"/>
      <c r="E190" s="181"/>
      <c r="F190" s="181"/>
      <c r="G190" s="181"/>
      <c r="H190" s="181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</row>
    <row r="191" spans="1:26" ht="12.75" customHeight="1">
      <c r="A191" s="181"/>
      <c r="B191" s="181"/>
      <c r="C191" s="181"/>
      <c r="D191" s="181"/>
      <c r="E191" s="181"/>
      <c r="F191" s="181"/>
      <c r="G191" s="181"/>
      <c r="H191" s="181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</row>
    <row r="192" spans="1:26" ht="12.75" customHeight="1">
      <c r="A192" s="181"/>
      <c r="B192" s="181"/>
      <c r="C192" s="181"/>
      <c r="D192" s="181"/>
      <c r="E192" s="181"/>
      <c r="F192" s="181"/>
      <c r="G192" s="181"/>
      <c r="H192" s="181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</row>
    <row r="193" spans="1:26" ht="12.75" customHeight="1">
      <c r="A193" s="181"/>
      <c r="B193" s="181"/>
      <c r="C193" s="181"/>
      <c r="D193" s="181"/>
      <c r="E193" s="181"/>
      <c r="F193" s="181"/>
      <c r="G193" s="181"/>
      <c r="H193" s="181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</row>
    <row r="194" spans="1:26" ht="12.75" customHeight="1">
      <c r="A194" s="181"/>
      <c r="B194" s="181"/>
      <c r="C194" s="181"/>
      <c r="D194" s="181"/>
      <c r="E194" s="181"/>
      <c r="F194" s="181"/>
      <c r="G194" s="181"/>
      <c r="H194" s="181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</row>
    <row r="195" spans="1:26" ht="12.75" customHeight="1">
      <c r="A195" s="181"/>
      <c r="B195" s="181"/>
      <c r="C195" s="181"/>
      <c r="D195" s="181"/>
      <c r="E195" s="181"/>
      <c r="F195" s="181"/>
      <c r="G195" s="181"/>
      <c r="H195" s="181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</row>
    <row r="196" spans="1:26" ht="12.75" customHeight="1">
      <c r="A196" s="181"/>
      <c r="B196" s="181"/>
      <c r="C196" s="181"/>
      <c r="D196" s="181"/>
      <c r="E196" s="181"/>
      <c r="F196" s="181"/>
      <c r="G196" s="181"/>
      <c r="H196" s="181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</row>
    <row r="197" spans="1:26" ht="12.75" customHeight="1">
      <c r="A197" s="181"/>
      <c r="B197" s="181"/>
      <c r="C197" s="181"/>
      <c r="D197" s="181"/>
      <c r="E197" s="181"/>
      <c r="F197" s="181"/>
      <c r="G197" s="181"/>
      <c r="H197" s="181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</row>
    <row r="198" spans="1:26" ht="12.75" customHeight="1">
      <c r="A198" s="181"/>
      <c r="B198" s="181"/>
      <c r="C198" s="181"/>
      <c r="D198" s="181"/>
      <c r="E198" s="181"/>
      <c r="F198" s="181"/>
      <c r="G198" s="181"/>
      <c r="H198" s="181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</row>
    <row r="199" spans="1:26" ht="12.75" customHeight="1">
      <c r="A199" s="181"/>
      <c r="B199" s="181"/>
      <c r="C199" s="181"/>
      <c r="D199" s="181"/>
      <c r="E199" s="181"/>
      <c r="F199" s="181"/>
      <c r="G199" s="181"/>
      <c r="H199" s="181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</row>
    <row r="200" spans="1:26" ht="12.75" customHeight="1">
      <c r="A200" s="181"/>
      <c r="B200" s="181"/>
      <c r="C200" s="181"/>
      <c r="D200" s="181"/>
      <c r="E200" s="181"/>
      <c r="F200" s="181"/>
      <c r="G200" s="181"/>
      <c r="H200" s="181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</row>
    <row r="201" spans="1:26" ht="12.75" customHeight="1">
      <c r="A201" s="181"/>
      <c r="B201" s="181"/>
      <c r="C201" s="181"/>
      <c r="D201" s="181"/>
      <c r="E201" s="181"/>
      <c r="F201" s="181"/>
      <c r="G201" s="181"/>
      <c r="H201" s="181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</row>
    <row r="202" spans="1:26" ht="12.75" customHeight="1">
      <c r="A202" s="181"/>
      <c r="B202" s="181"/>
      <c r="C202" s="181"/>
      <c r="D202" s="181"/>
      <c r="E202" s="181"/>
      <c r="F202" s="181"/>
      <c r="G202" s="181"/>
      <c r="H202" s="181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</row>
    <row r="203" spans="1:26" ht="12.75" customHeight="1">
      <c r="A203" s="181"/>
      <c r="B203" s="181"/>
      <c r="C203" s="181"/>
      <c r="D203" s="181"/>
      <c r="E203" s="181"/>
      <c r="F203" s="181"/>
      <c r="G203" s="181"/>
      <c r="H203" s="181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</row>
    <row r="204" spans="1:26" ht="12.75" customHeight="1">
      <c r="A204" s="181"/>
      <c r="B204" s="181"/>
      <c r="C204" s="181"/>
      <c r="D204" s="181"/>
      <c r="E204" s="181"/>
      <c r="F204" s="181"/>
      <c r="G204" s="181"/>
      <c r="H204" s="181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</row>
    <row r="205" spans="1:26" ht="12.75" customHeight="1">
      <c r="A205" s="181"/>
      <c r="B205" s="181"/>
      <c r="C205" s="181"/>
      <c r="D205" s="181"/>
      <c r="E205" s="181"/>
      <c r="F205" s="181"/>
      <c r="G205" s="181"/>
      <c r="H205" s="181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</row>
    <row r="206" spans="1:26" ht="12.75" customHeight="1">
      <c r="A206" s="181"/>
      <c r="B206" s="181"/>
      <c r="C206" s="181"/>
      <c r="D206" s="181"/>
      <c r="E206" s="181"/>
      <c r="F206" s="181"/>
      <c r="G206" s="181"/>
      <c r="H206" s="181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</row>
    <row r="207" spans="1:26" ht="12.75" customHeight="1">
      <c r="A207" s="181"/>
      <c r="B207" s="181"/>
      <c r="C207" s="181"/>
      <c r="D207" s="181"/>
      <c r="E207" s="181"/>
      <c r="F207" s="181"/>
      <c r="G207" s="181"/>
      <c r="H207" s="181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</row>
    <row r="208" spans="1:26" ht="12.75" customHeight="1">
      <c r="A208" s="181"/>
      <c r="B208" s="181"/>
      <c r="C208" s="181"/>
      <c r="D208" s="181"/>
      <c r="E208" s="181"/>
      <c r="F208" s="181"/>
      <c r="G208" s="181"/>
      <c r="H208" s="181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</row>
    <row r="209" spans="1:26" ht="12.75" customHeight="1">
      <c r="A209" s="181"/>
      <c r="B209" s="181"/>
      <c r="C209" s="181"/>
      <c r="D209" s="181"/>
      <c r="E209" s="181"/>
      <c r="F209" s="181"/>
      <c r="G209" s="181"/>
      <c r="H209" s="181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</row>
    <row r="210" spans="1:26" ht="12.75" customHeight="1">
      <c r="A210" s="181"/>
      <c r="B210" s="181"/>
      <c r="C210" s="181"/>
      <c r="D210" s="181"/>
      <c r="E210" s="181"/>
      <c r="F210" s="181"/>
      <c r="G210" s="181"/>
      <c r="H210" s="181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</row>
    <row r="211" spans="1:26" ht="12.75" customHeight="1">
      <c r="A211" s="181"/>
      <c r="B211" s="181"/>
      <c r="C211" s="181"/>
      <c r="D211" s="181"/>
      <c r="E211" s="181"/>
      <c r="F211" s="181"/>
      <c r="G211" s="181"/>
      <c r="H211" s="181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</row>
    <row r="212" spans="1:26" ht="12.75" customHeight="1">
      <c r="A212" s="181"/>
      <c r="B212" s="181"/>
      <c r="C212" s="181"/>
      <c r="D212" s="181"/>
      <c r="E212" s="181"/>
      <c r="F212" s="181"/>
      <c r="G212" s="181"/>
      <c r="H212" s="181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</row>
    <row r="213" spans="1:26" ht="12.75" customHeight="1">
      <c r="A213" s="181"/>
      <c r="B213" s="181"/>
      <c r="C213" s="181"/>
      <c r="D213" s="181"/>
      <c r="E213" s="181"/>
      <c r="F213" s="181"/>
      <c r="G213" s="181"/>
      <c r="H213" s="181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</row>
    <row r="214" spans="1:26" ht="12.75" customHeight="1">
      <c r="A214" s="181"/>
      <c r="B214" s="181"/>
      <c r="C214" s="181"/>
      <c r="D214" s="181"/>
      <c r="E214" s="181"/>
      <c r="F214" s="181"/>
      <c r="G214" s="181"/>
      <c r="H214" s="181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</row>
    <row r="215" spans="1:26" ht="12.75" customHeight="1">
      <c r="A215" s="181"/>
      <c r="B215" s="181"/>
      <c r="C215" s="181"/>
      <c r="D215" s="181"/>
      <c r="E215" s="181"/>
      <c r="F215" s="181"/>
      <c r="G215" s="181"/>
      <c r="H215" s="181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</row>
    <row r="216" spans="1:26" ht="12.75" customHeight="1">
      <c r="A216" s="181"/>
      <c r="B216" s="181"/>
      <c r="C216" s="181"/>
      <c r="D216" s="181"/>
      <c r="E216" s="181"/>
      <c r="F216" s="181"/>
      <c r="G216" s="181"/>
      <c r="H216" s="181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</row>
    <row r="217" spans="1:26" ht="12.75" customHeight="1">
      <c r="A217" s="181"/>
      <c r="B217" s="181"/>
      <c r="C217" s="181"/>
      <c r="D217" s="181"/>
      <c r="E217" s="181"/>
      <c r="F217" s="181"/>
      <c r="G217" s="181"/>
      <c r="H217" s="181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</row>
    <row r="218" spans="1:26" ht="12.75" customHeight="1">
      <c r="A218" s="181"/>
      <c r="B218" s="181"/>
      <c r="C218" s="181"/>
      <c r="D218" s="181"/>
      <c r="E218" s="181"/>
      <c r="F218" s="181"/>
      <c r="G218" s="181"/>
      <c r="H218" s="181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</row>
    <row r="219" spans="1:26" ht="12.75" customHeight="1">
      <c r="A219" s="181"/>
      <c r="B219" s="181"/>
      <c r="C219" s="181"/>
      <c r="D219" s="181"/>
      <c r="E219" s="181"/>
      <c r="F219" s="181"/>
      <c r="G219" s="181"/>
      <c r="H219" s="181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</row>
    <row r="220" spans="1:26" ht="12.75" customHeight="1">
      <c r="A220" s="181"/>
      <c r="B220" s="181"/>
      <c r="C220" s="181"/>
      <c r="D220" s="181"/>
      <c r="E220" s="181"/>
      <c r="F220" s="181"/>
      <c r="G220" s="181"/>
      <c r="H220" s="181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</row>
    <row r="221" spans="1:26" ht="12.75" customHeight="1">
      <c r="A221" s="181"/>
      <c r="B221" s="181"/>
      <c r="C221" s="181"/>
      <c r="D221" s="181"/>
      <c r="E221" s="181"/>
      <c r="F221" s="181"/>
      <c r="G221" s="181"/>
      <c r="H221" s="181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</row>
    <row r="222" spans="1:26" ht="12.75" customHeight="1">
      <c r="A222" s="181"/>
      <c r="B222" s="181"/>
      <c r="C222" s="181"/>
      <c r="D222" s="181"/>
      <c r="E222" s="181"/>
      <c r="F222" s="181"/>
      <c r="G222" s="181"/>
      <c r="H222" s="181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</row>
    <row r="223" spans="1:26" ht="12.75" customHeight="1">
      <c r="A223" s="181"/>
      <c r="B223" s="181"/>
      <c r="C223" s="181"/>
      <c r="D223" s="181"/>
      <c r="E223" s="181"/>
      <c r="F223" s="181"/>
      <c r="G223" s="181"/>
      <c r="H223" s="181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</row>
    <row r="224" spans="1:26" ht="12.75" customHeight="1">
      <c r="A224" s="181"/>
      <c r="B224" s="181"/>
      <c r="C224" s="181"/>
      <c r="D224" s="181"/>
      <c r="E224" s="181"/>
      <c r="F224" s="181"/>
      <c r="G224" s="181"/>
      <c r="H224" s="181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</row>
    <row r="225" spans="1:26" ht="12.75" customHeight="1">
      <c r="A225" s="181"/>
      <c r="B225" s="181"/>
      <c r="C225" s="181"/>
      <c r="D225" s="181"/>
      <c r="E225" s="181"/>
      <c r="F225" s="181"/>
      <c r="G225" s="181"/>
      <c r="H225" s="181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</row>
    <row r="226" spans="1:26" ht="12.75" customHeight="1">
      <c r="A226" s="181"/>
      <c r="B226" s="181"/>
      <c r="C226" s="181"/>
      <c r="D226" s="181"/>
      <c r="E226" s="181"/>
      <c r="F226" s="181"/>
      <c r="G226" s="181"/>
      <c r="H226" s="181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</row>
    <row r="227" spans="1:26" ht="12.75" customHeight="1">
      <c r="A227" s="181"/>
      <c r="B227" s="181"/>
      <c r="C227" s="181"/>
      <c r="D227" s="181"/>
      <c r="E227" s="181"/>
      <c r="F227" s="181"/>
      <c r="G227" s="181"/>
      <c r="H227" s="181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</row>
    <row r="228" spans="1:26" ht="12.75" customHeight="1">
      <c r="A228" s="181"/>
      <c r="B228" s="181"/>
      <c r="C228" s="181"/>
      <c r="D228" s="181"/>
      <c r="E228" s="181"/>
      <c r="F228" s="181"/>
      <c r="G228" s="181"/>
      <c r="H228" s="181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</row>
    <row r="229" spans="1:26" ht="12.75" customHeight="1">
      <c r="A229" s="181"/>
      <c r="B229" s="181"/>
      <c r="C229" s="181"/>
      <c r="D229" s="181"/>
      <c r="E229" s="181"/>
      <c r="F229" s="181"/>
      <c r="G229" s="181"/>
      <c r="H229" s="181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</row>
    <row r="230" spans="1:26" ht="12.75" customHeight="1">
      <c r="A230" s="181"/>
      <c r="B230" s="181"/>
      <c r="C230" s="181"/>
      <c r="D230" s="181"/>
      <c r="E230" s="181"/>
      <c r="F230" s="181"/>
      <c r="G230" s="181"/>
      <c r="H230" s="181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</row>
    <row r="231" spans="1:26" ht="12.75" customHeight="1">
      <c r="A231" s="181"/>
      <c r="B231" s="181"/>
      <c r="C231" s="181"/>
      <c r="D231" s="181"/>
      <c r="E231" s="181"/>
      <c r="F231" s="181"/>
      <c r="G231" s="181"/>
      <c r="H231" s="181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</row>
    <row r="232" spans="1:26" ht="12.75" customHeight="1">
      <c r="A232" s="181"/>
      <c r="B232" s="181"/>
      <c r="C232" s="181"/>
      <c r="D232" s="181"/>
      <c r="E232" s="181"/>
      <c r="F232" s="181"/>
      <c r="G232" s="181"/>
      <c r="H232" s="181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</row>
    <row r="233" spans="1:26" ht="12.75" customHeight="1">
      <c r="A233" s="181"/>
      <c r="B233" s="181"/>
      <c r="C233" s="181"/>
      <c r="D233" s="181"/>
      <c r="E233" s="181"/>
      <c r="F233" s="181"/>
      <c r="G233" s="181"/>
      <c r="H233" s="181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</row>
    <row r="234" spans="1:26" ht="12.75" customHeight="1">
      <c r="A234" s="181"/>
      <c r="B234" s="181"/>
      <c r="C234" s="181"/>
      <c r="D234" s="181"/>
      <c r="E234" s="181"/>
      <c r="F234" s="181"/>
      <c r="G234" s="181"/>
      <c r="H234" s="181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</row>
    <row r="235" spans="1:26" ht="12.75" customHeight="1">
      <c r="A235" s="181"/>
      <c r="B235" s="181"/>
      <c r="C235" s="181"/>
      <c r="D235" s="181"/>
      <c r="E235" s="181"/>
      <c r="F235" s="181"/>
      <c r="G235" s="181"/>
      <c r="H235" s="181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</row>
    <row r="236" spans="1:26" ht="12.75" customHeight="1">
      <c r="A236" s="181"/>
      <c r="B236" s="181"/>
      <c r="C236" s="181"/>
      <c r="D236" s="181"/>
      <c r="E236" s="181"/>
      <c r="F236" s="181"/>
      <c r="G236" s="181"/>
      <c r="H236" s="181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</row>
    <row r="237" spans="1:26" ht="12.75" customHeight="1">
      <c r="A237" s="181"/>
      <c r="B237" s="181"/>
      <c r="C237" s="181"/>
      <c r="D237" s="181"/>
      <c r="E237" s="181"/>
      <c r="F237" s="181"/>
      <c r="G237" s="181"/>
      <c r="H237" s="181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</row>
    <row r="238" spans="1:26" ht="12.75" customHeight="1">
      <c r="A238" s="181"/>
      <c r="B238" s="181"/>
      <c r="C238" s="181"/>
      <c r="D238" s="181"/>
      <c r="E238" s="181"/>
      <c r="F238" s="181"/>
      <c r="G238" s="181"/>
      <c r="H238" s="181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</row>
    <row r="239" spans="1:26" ht="12.75" customHeight="1">
      <c r="A239" s="181"/>
      <c r="B239" s="181"/>
      <c r="C239" s="181"/>
      <c r="D239" s="181"/>
      <c r="E239" s="181"/>
      <c r="F239" s="181"/>
      <c r="G239" s="181"/>
      <c r="H239" s="181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</row>
    <row r="240" spans="1:26" ht="12.75" customHeight="1">
      <c r="A240" s="181"/>
      <c r="B240" s="181"/>
      <c r="C240" s="181"/>
      <c r="D240" s="181"/>
      <c r="E240" s="181"/>
      <c r="F240" s="181"/>
      <c r="G240" s="181"/>
      <c r="H240" s="181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</row>
    <row r="241" spans="1:26" ht="12.75" customHeight="1">
      <c r="A241" s="181"/>
      <c r="B241" s="181"/>
      <c r="C241" s="181"/>
      <c r="D241" s="181"/>
      <c r="E241" s="181"/>
      <c r="F241" s="181"/>
      <c r="G241" s="181"/>
      <c r="H241" s="181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</row>
    <row r="242" spans="1:26" ht="12.75" customHeight="1">
      <c r="A242" s="181"/>
      <c r="B242" s="181"/>
      <c r="C242" s="181"/>
      <c r="D242" s="181"/>
      <c r="E242" s="181"/>
      <c r="F242" s="181"/>
      <c r="G242" s="181"/>
      <c r="H242" s="181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</row>
    <row r="243" spans="1:26" ht="12.75" customHeight="1">
      <c r="A243" s="181"/>
      <c r="B243" s="181"/>
      <c r="C243" s="181"/>
      <c r="D243" s="181"/>
      <c r="E243" s="181"/>
      <c r="F243" s="181"/>
      <c r="G243" s="181"/>
      <c r="H243" s="181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</row>
    <row r="244" spans="1:26" ht="12.75" customHeight="1">
      <c r="A244" s="181"/>
      <c r="B244" s="181"/>
      <c r="C244" s="181"/>
      <c r="D244" s="181"/>
      <c r="E244" s="181"/>
      <c r="F244" s="181"/>
      <c r="G244" s="181"/>
      <c r="H244" s="181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</row>
    <row r="245" spans="1:26" ht="12.75" customHeight="1">
      <c r="A245" s="181"/>
      <c r="B245" s="181"/>
      <c r="C245" s="181"/>
      <c r="D245" s="181"/>
      <c r="E245" s="181"/>
      <c r="F245" s="181"/>
      <c r="G245" s="181"/>
      <c r="H245" s="181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</row>
    <row r="246" spans="1:26" ht="12.75" customHeight="1">
      <c r="A246" s="181"/>
      <c r="B246" s="181"/>
      <c r="C246" s="181"/>
      <c r="D246" s="181"/>
      <c r="E246" s="181"/>
      <c r="F246" s="181"/>
      <c r="G246" s="181"/>
      <c r="H246" s="181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</row>
    <row r="247" spans="1:26" ht="12.75" customHeight="1">
      <c r="A247" s="181"/>
      <c r="B247" s="181"/>
      <c r="C247" s="181"/>
      <c r="D247" s="181"/>
      <c r="E247" s="181"/>
      <c r="F247" s="181"/>
      <c r="G247" s="181"/>
      <c r="H247" s="181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</row>
    <row r="248" spans="1:26" ht="12.75" customHeight="1">
      <c r="A248" s="181"/>
      <c r="B248" s="181"/>
      <c r="C248" s="181"/>
      <c r="D248" s="181"/>
      <c r="E248" s="181"/>
      <c r="F248" s="181"/>
      <c r="G248" s="181"/>
      <c r="H248" s="181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</row>
    <row r="249" spans="1:26" ht="12.75" customHeight="1">
      <c r="A249" s="181"/>
      <c r="B249" s="181"/>
      <c r="C249" s="181"/>
      <c r="D249" s="181"/>
      <c r="E249" s="181"/>
      <c r="F249" s="181"/>
      <c r="G249" s="181"/>
      <c r="H249" s="181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</row>
    <row r="250" spans="1:26" ht="12.75" customHeight="1">
      <c r="A250" s="181"/>
      <c r="B250" s="181"/>
      <c r="C250" s="181"/>
      <c r="D250" s="181"/>
      <c r="E250" s="181"/>
      <c r="F250" s="181"/>
      <c r="G250" s="181"/>
      <c r="H250" s="181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</row>
    <row r="251" spans="1:26" ht="12.75" customHeight="1">
      <c r="A251" s="181"/>
      <c r="B251" s="181"/>
      <c r="C251" s="181"/>
      <c r="D251" s="181"/>
      <c r="E251" s="181"/>
      <c r="F251" s="181"/>
      <c r="G251" s="181"/>
      <c r="H251" s="181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</row>
    <row r="252" spans="1:26" ht="12.75" customHeight="1">
      <c r="A252" s="181"/>
      <c r="B252" s="181"/>
      <c r="C252" s="181"/>
      <c r="D252" s="181"/>
      <c r="E252" s="181"/>
      <c r="F252" s="181"/>
      <c r="G252" s="181"/>
      <c r="H252" s="181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</row>
    <row r="253" spans="1:26" ht="12.75" customHeight="1">
      <c r="A253" s="181"/>
      <c r="B253" s="181"/>
      <c r="C253" s="181"/>
      <c r="D253" s="181"/>
      <c r="E253" s="181"/>
      <c r="F253" s="181"/>
      <c r="G253" s="181"/>
      <c r="H253" s="181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</row>
    <row r="254" spans="1:26" ht="12.75" customHeight="1">
      <c r="A254" s="181"/>
      <c r="B254" s="181"/>
      <c r="C254" s="181"/>
      <c r="D254" s="181"/>
      <c r="E254" s="181"/>
      <c r="F254" s="181"/>
      <c r="G254" s="181"/>
      <c r="H254" s="181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</row>
    <row r="255" spans="1:26" ht="12.75" customHeight="1">
      <c r="A255" s="181"/>
      <c r="B255" s="181"/>
      <c r="C255" s="181"/>
      <c r="D255" s="181"/>
      <c r="E255" s="181"/>
      <c r="F255" s="181"/>
      <c r="G255" s="181"/>
      <c r="H255" s="181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</row>
    <row r="256" spans="1:26" ht="12.75" customHeight="1">
      <c r="A256" s="181"/>
      <c r="B256" s="181"/>
      <c r="C256" s="181"/>
      <c r="D256" s="181"/>
      <c r="E256" s="181"/>
      <c r="F256" s="181"/>
      <c r="G256" s="181"/>
      <c r="H256" s="181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</row>
    <row r="257" spans="1:26" ht="12.75" customHeight="1">
      <c r="A257" s="181"/>
      <c r="B257" s="181"/>
      <c r="C257" s="181"/>
      <c r="D257" s="181"/>
      <c r="E257" s="181"/>
      <c r="F257" s="181"/>
      <c r="G257" s="181"/>
      <c r="H257" s="181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</row>
    <row r="258" spans="1:26" ht="12.75" customHeight="1">
      <c r="A258" s="181"/>
      <c r="B258" s="181"/>
      <c r="C258" s="181"/>
      <c r="D258" s="181"/>
      <c r="E258" s="181"/>
      <c r="F258" s="181"/>
      <c r="G258" s="181"/>
      <c r="H258" s="181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</row>
    <row r="259" spans="1:26" ht="12.75" customHeight="1">
      <c r="A259" s="181"/>
      <c r="B259" s="181"/>
      <c r="C259" s="181"/>
      <c r="D259" s="181"/>
      <c r="E259" s="181"/>
      <c r="F259" s="181"/>
      <c r="G259" s="181"/>
      <c r="H259" s="181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</row>
    <row r="260" spans="1:26" ht="12.75" customHeight="1">
      <c r="A260" s="181"/>
      <c r="B260" s="181"/>
      <c r="C260" s="181"/>
      <c r="D260" s="181"/>
      <c r="E260" s="181"/>
      <c r="F260" s="181"/>
      <c r="G260" s="181"/>
      <c r="H260" s="181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</row>
    <row r="261" spans="1:26" ht="12.75" customHeight="1">
      <c r="A261" s="181"/>
      <c r="B261" s="181"/>
      <c r="C261" s="181"/>
      <c r="D261" s="181"/>
      <c r="E261" s="181"/>
      <c r="F261" s="181"/>
      <c r="G261" s="181"/>
      <c r="H261" s="181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</row>
    <row r="262" spans="1:26" ht="12.75" customHeight="1">
      <c r="A262" s="181"/>
      <c r="B262" s="181"/>
      <c r="C262" s="181"/>
      <c r="D262" s="181"/>
      <c r="E262" s="181"/>
      <c r="F262" s="181"/>
      <c r="G262" s="181"/>
      <c r="H262" s="181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</row>
    <row r="263" spans="1:26" ht="12.75" customHeight="1">
      <c r="A263" s="181"/>
      <c r="B263" s="181"/>
      <c r="C263" s="181"/>
      <c r="D263" s="181"/>
      <c r="E263" s="181"/>
      <c r="F263" s="181"/>
      <c r="G263" s="181"/>
      <c r="H263" s="181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</row>
    <row r="264" spans="1:26" ht="12.75" customHeight="1">
      <c r="A264" s="181"/>
      <c r="B264" s="181"/>
      <c r="C264" s="181"/>
      <c r="D264" s="181"/>
      <c r="E264" s="181"/>
      <c r="F264" s="181"/>
      <c r="G264" s="181"/>
      <c r="H264" s="181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</row>
    <row r="265" spans="1:26" ht="12.75" customHeight="1">
      <c r="A265" s="181"/>
      <c r="B265" s="181"/>
      <c r="C265" s="181"/>
      <c r="D265" s="181"/>
      <c r="E265" s="181"/>
      <c r="F265" s="181"/>
      <c r="G265" s="181"/>
      <c r="H265" s="181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</row>
    <row r="266" spans="1:26" ht="12.75" customHeight="1">
      <c r="A266" s="181"/>
      <c r="B266" s="181"/>
      <c r="C266" s="181"/>
      <c r="D266" s="181"/>
      <c r="E266" s="181"/>
      <c r="F266" s="181"/>
      <c r="G266" s="181"/>
      <c r="H266" s="181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</row>
    <row r="267" spans="1:26" ht="12.75" customHeight="1">
      <c r="A267" s="181"/>
      <c r="B267" s="181"/>
      <c r="C267" s="181"/>
      <c r="D267" s="181"/>
      <c r="E267" s="181"/>
      <c r="F267" s="181"/>
      <c r="G267" s="181"/>
      <c r="H267" s="181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</row>
    <row r="268" spans="1:26" ht="12.75" customHeight="1">
      <c r="A268" s="181"/>
      <c r="B268" s="181"/>
      <c r="C268" s="181"/>
      <c r="D268" s="181"/>
      <c r="E268" s="181"/>
      <c r="F268" s="181"/>
      <c r="G268" s="181"/>
      <c r="H268" s="181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</row>
    <row r="269" spans="1:26" ht="12.75" customHeight="1">
      <c r="A269" s="181"/>
      <c r="B269" s="181"/>
      <c r="C269" s="181"/>
      <c r="D269" s="181"/>
      <c r="E269" s="181"/>
      <c r="F269" s="181"/>
      <c r="G269" s="181"/>
      <c r="H269" s="181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</row>
    <row r="270" spans="1:26" ht="12.75" customHeight="1">
      <c r="A270" s="181"/>
      <c r="B270" s="181"/>
      <c r="C270" s="181"/>
      <c r="D270" s="181"/>
      <c r="E270" s="181"/>
      <c r="F270" s="181"/>
      <c r="G270" s="181"/>
      <c r="H270" s="181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</row>
    <row r="271" spans="1:26" ht="12.75" customHeight="1">
      <c r="A271" s="181"/>
      <c r="B271" s="181"/>
      <c r="C271" s="181"/>
      <c r="D271" s="181"/>
      <c r="E271" s="181"/>
      <c r="F271" s="181"/>
      <c r="G271" s="181"/>
      <c r="H271" s="181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</row>
    <row r="272" spans="1:26" ht="12.75" customHeight="1">
      <c r="A272" s="181"/>
      <c r="B272" s="181"/>
      <c r="C272" s="181"/>
      <c r="D272" s="181"/>
      <c r="E272" s="181"/>
      <c r="F272" s="181"/>
      <c r="G272" s="181"/>
      <c r="H272" s="181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</row>
    <row r="273" spans="1:26" ht="12.75" customHeight="1">
      <c r="A273" s="181"/>
      <c r="B273" s="181"/>
      <c r="C273" s="181"/>
      <c r="D273" s="181"/>
      <c r="E273" s="181"/>
      <c r="F273" s="181"/>
      <c r="G273" s="181"/>
      <c r="H273" s="181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</row>
    <row r="274" spans="1:26" ht="12.75" customHeight="1">
      <c r="A274" s="181"/>
      <c r="B274" s="181"/>
      <c r="C274" s="181"/>
      <c r="D274" s="181"/>
      <c r="E274" s="181"/>
      <c r="F274" s="181"/>
      <c r="G274" s="181"/>
      <c r="H274" s="181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</row>
    <row r="275" spans="1:26" ht="12.75" customHeight="1">
      <c r="A275" s="181"/>
      <c r="B275" s="181"/>
      <c r="C275" s="181"/>
      <c r="D275" s="181"/>
      <c r="E275" s="181"/>
      <c r="F275" s="181"/>
      <c r="G275" s="181"/>
      <c r="H275" s="181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</row>
    <row r="276" spans="1:26" ht="12.75" customHeight="1">
      <c r="A276" s="181"/>
      <c r="B276" s="181"/>
      <c r="C276" s="181"/>
      <c r="D276" s="181"/>
      <c r="E276" s="181"/>
      <c r="F276" s="181"/>
      <c r="G276" s="181"/>
      <c r="H276" s="181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</row>
    <row r="277" spans="1:26" ht="12.75" customHeight="1">
      <c r="A277" s="181"/>
      <c r="B277" s="181"/>
      <c r="C277" s="181"/>
      <c r="D277" s="181"/>
      <c r="E277" s="181"/>
      <c r="F277" s="181"/>
      <c r="G277" s="181"/>
      <c r="H277" s="181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</row>
    <row r="278" spans="1:26" ht="12.75" customHeight="1">
      <c r="A278" s="181"/>
      <c r="B278" s="181"/>
      <c r="C278" s="181"/>
      <c r="D278" s="181"/>
      <c r="E278" s="181"/>
      <c r="F278" s="181"/>
      <c r="G278" s="181"/>
      <c r="H278" s="181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</row>
    <row r="279" spans="1:26" ht="12.75" customHeight="1">
      <c r="A279" s="181"/>
      <c r="B279" s="181"/>
      <c r="C279" s="181"/>
      <c r="D279" s="181"/>
      <c r="E279" s="181"/>
      <c r="F279" s="181"/>
      <c r="G279" s="181"/>
      <c r="H279" s="181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</row>
    <row r="280" spans="1:26" ht="12.75" customHeight="1">
      <c r="A280" s="181"/>
      <c r="B280" s="181"/>
      <c r="C280" s="181"/>
      <c r="D280" s="181"/>
      <c r="E280" s="181"/>
      <c r="F280" s="181"/>
      <c r="G280" s="181"/>
      <c r="H280" s="181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</row>
    <row r="281" spans="1:26" ht="12.75" customHeight="1">
      <c r="A281" s="181"/>
      <c r="B281" s="181"/>
      <c r="C281" s="181"/>
      <c r="D281" s="181"/>
      <c r="E281" s="181"/>
      <c r="F281" s="181"/>
      <c r="G281" s="181"/>
      <c r="H281" s="181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</row>
    <row r="282" spans="1:26" ht="12.75" customHeight="1">
      <c r="A282" s="181"/>
      <c r="B282" s="181"/>
      <c r="C282" s="181"/>
      <c r="D282" s="181"/>
      <c r="E282" s="181"/>
      <c r="F282" s="181"/>
      <c r="G282" s="181"/>
      <c r="H282" s="181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</row>
    <row r="283" spans="1:26" ht="12.75" customHeight="1">
      <c r="A283" s="181"/>
      <c r="B283" s="181"/>
      <c r="C283" s="181"/>
      <c r="D283" s="181"/>
      <c r="E283" s="181"/>
      <c r="F283" s="181"/>
      <c r="G283" s="181"/>
      <c r="H283" s="181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</row>
    <row r="284" spans="1:26" ht="12.75" customHeight="1">
      <c r="A284" s="181"/>
      <c r="B284" s="181"/>
      <c r="C284" s="181"/>
      <c r="D284" s="181"/>
      <c r="E284" s="181"/>
      <c r="F284" s="181"/>
      <c r="G284" s="181"/>
      <c r="H284" s="181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</row>
    <row r="285" spans="1:26" ht="12.75" customHeight="1">
      <c r="A285" s="181"/>
      <c r="B285" s="181"/>
      <c r="C285" s="181"/>
      <c r="D285" s="181"/>
      <c r="E285" s="181"/>
      <c r="F285" s="181"/>
      <c r="G285" s="181"/>
      <c r="H285" s="181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</row>
    <row r="286" spans="1:26" ht="12.75" customHeight="1">
      <c r="A286" s="181"/>
      <c r="B286" s="181"/>
      <c r="C286" s="181"/>
      <c r="D286" s="181"/>
      <c r="E286" s="181"/>
      <c r="F286" s="181"/>
      <c r="G286" s="181"/>
      <c r="H286" s="181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</row>
    <row r="287" spans="1:26" ht="12.75" customHeight="1">
      <c r="A287" s="181"/>
      <c r="B287" s="181"/>
      <c r="C287" s="181"/>
      <c r="D287" s="181"/>
      <c r="E287" s="181"/>
      <c r="F287" s="181"/>
      <c r="G287" s="181"/>
      <c r="H287" s="181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</row>
    <row r="288" spans="1:26" ht="12.75" customHeight="1">
      <c r="A288" s="181"/>
      <c r="B288" s="181"/>
      <c r="C288" s="181"/>
      <c r="D288" s="181"/>
      <c r="E288" s="181"/>
      <c r="F288" s="181"/>
      <c r="G288" s="181"/>
      <c r="H288" s="181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</row>
    <row r="289" spans="1:26" ht="12.75" customHeight="1">
      <c r="A289" s="181"/>
      <c r="B289" s="181"/>
      <c r="C289" s="181"/>
      <c r="D289" s="181"/>
      <c r="E289" s="181"/>
      <c r="F289" s="181"/>
      <c r="G289" s="181"/>
      <c r="H289" s="181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</row>
    <row r="290" spans="1:26" ht="12.75" customHeight="1">
      <c r="A290" s="181"/>
      <c r="B290" s="181"/>
      <c r="C290" s="181"/>
      <c r="D290" s="181"/>
      <c r="E290" s="181"/>
      <c r="F290" s="181"/>
      <c r="G290" s="181"/>
      <c r="H290" s="181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</row>
    <row r="291" spans="1:26" ht="12.75" customHeight="1">
      <c r="A291" s="181"/>
      <c r="B291" s="181"/>
      <c r="C291" s="181"/>
      <c r="D291" s="181"/>
      <c r="E291" s="181"/>
      <c r="F291" s="181"/>
      <c r="G291" s="181"/>
      <c r="H291" s="181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</row>
    <row r="292" spans="1:26" ht="12.75" customHeight="1">
      <c r="A292" s="181"/>
      <c r="B292" s="181"/>
      <c r="C292" s="181"/>
      <c r="D292" s="181"/>
      <c r="E292" s="181"/>
      <c r="F292" s="181"/>
      <c r="G292" s="181"/>
      <c r="H292" s="181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</row>
    <row r="293" spans="1:26" ht="12.75" customHeight="1">
      <c r="A293" s="181"/>
      <c r="B293" s="181"/>
      <c r="C293" s="181"/>
      <c r="D293" s="181"/>
      <c r="E293" s="181"/>
      <c r="F293" s="181"/>
      <c r="G293" s="181"/>
      <c r="H293" s="181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</row>
    <row r="294" spans="1:26" ht="12.75" customHeight="1">
      <c r="A294" s="181"/>
      <c r="B294" s="181"/>
      <c r="C294" s="181"/>
      <c r="D294" s="181"/>
      <c r="E294" s="181"/>
      <c r="F294" s="181"/>
      <c r="G294" s="181"/>
      <c r="H294" s="181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</row>
    <row r="295" spans="1:26" ht="12.75" customHeight="1">
      <c r="A295" s="181"/>
      <c r="B295" s="181"/>
      <c r="C295" s="181"/>
      <c r="D295" s="181"/>
      <c r="E295" s="181"/>
      <c r="F295" s="181"/>
      <c r="G295" s="181"/>
      <c r="H295" s="181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</row>
    <row r="296" spans="1:26" ht="12.75" customHeight="1">
      <c r="A296" s="181"/>
      <c r="B296" s="181"/>
      <c r="C296" s="181"/>
      <c r="D296" s="181"/>
      <c r="E296" s="181"/>
      <c r="F296" s="181"/>
      <c r="G296" s="181"/>
      <c r="H296" s="181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</row>
    <row r="297" spans="1:26" ht="12.75" customHeight="1">
      <c r="A297" s="181"/>
      <c r="B297" s="181"/>
      <c r="C297" s="181"/>
      <c r="D297" s="181"/>
      <c r="E297" s="181"/>
      <c r="F297" s="181"/>
      <c r="G297" s="181"/>
      <c r="H297" s="181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</row>
    <row r="298" spans="1:26" ht="12.75" customHeight="1">
      <c r="A298" s="181"/>
      <c r="B298" s="181"/>
      <c r="C298" s="181"/>
      <c r="D298" s="181"/>
      <c r="E298" s="181"/>
      <c r="F298" s="181"/>
      <c r="G298" s="181"/>
      <c r="H298" s="181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</row>
    <row r="299" spans="1:26" ht="12.75" customHeight="1">
      <c r="A299" s="181"/>
      <c r="B299" s="181"/>
      <c r="C299" s="181"/>
      <c r="D299" s="181"/>
      <c r="E299" s="181"/>
      <c r="F299" s="181"/>
      <c r="G299" s="181"/>
      <c r="H299" s="181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</row>
    <row r="300" spans="1:26" ht="12.75" customHeight="1">
      <c r="A300" s="181"/>
      <c r="B300" s="181"/>
      <c r="C300" s="181"/>
      <c r="D300" s="181"/>
      <c r="E300" s="181"/>
      <c r="F300" s="181"/>
      <c r="G300" s="181"/>
      <c r="H300" s="181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</row>
    <row r="301" spans="1:26" ht="12.75" customHeight="1">
      <c r="A301" s="181"/>
      <c r="B301" s="181"/>
      <c r="C301" s="181"/>
      <c r="D301" s="181"/>
      <c r="E301" s="181"/>
      <c r="F301" s="181"/>
      <c r="G301" s="181"/>
      <c r="H301" s="181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</row>
    <row r="302" spans="1:26" ht="12.75" customHeight="1">
      <c r="A302" s="181"/>
      <c r="B302" s="181"/>
      <c r="C302" s="181"/>
      <c r="D302" s="181"/>
      <c r="E302" s="181"/>
      <c r="F302" s="181"/>
      <c r="G302" s="181"/>
      <c r="H302" s="181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</row>
    <row r="303" spans="1:26" ht="12.75" customHeight="1">
      <c r="A303" s="181"/>
      <c r="B303" s="181"/>
      <c r="C303" s="181"/>
      <c r="D303" s="181"/>
      <c r="E303" s="181"/>
      <c r="F303" s="181"/>
      <c r="G303" s="181"/>
      <c r="H303" s="181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</row>
    <row r="304" spans="1:26" ht="12.75" customHeight="1">
      <c r="A304" s="181"/>
      <c r="B304" s="181"/>
      <c r="C304" s="181"/>
      <c r="D304" s="181"/>
      <c r="E304" s="181"/>
      <c r="F304" s="181"/>
      <c r="G304" s="181"/>
      <c r="H304" s="181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</row>
    <row r="305" spans="1:26" ht="12.75" customHeight="1">
      <c r="A305" s="181"/>
      <c r="B305" s="181"/>
      <c r="C305" s="181"/>
      <c r="D305" s="181"/>
      <c r="E305" s="181"/>
      <c r="F305" s="181"/>
      <c r="G305" s="181"/>
      <c r="H305" s="181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</row>
    <row r="306" spans="1:26" ht="12.75" customHeight="1">
      <c r="A306" s="181"/>
      <c r="B306" s="181"/>
      <c r="C306" s="181"/>
      <c r="D306" s="181"/>
      <c r="E306" s="181"/>
      <c r="F306" s="181"/>
      <c r="G306" s="181"/>
      <c r="H306" s="181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</row>
    <row r="307" spans="1:26" ht="12.75" customHeight="1">
      <c r="A307" s="181"/>
      <c r="B307" s="181"/>
      <c r="C307" s="181"/>
      <c r="D307" s="181"/>
      <c r="E307" s="181"/>
      <c r="F307" s="181"/>
      <c r="G307" s="181"/>
      <c r="H307" s="181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</row>
    <row r="308" spans="1:26" ht="12.75" customHeight="1">
      <c r="A308" s="181"/>
      <c r="B308" s="181"/>
      <c r="C308" s="181"/>
      <c r="D308" s="181"/>
      <c r="E308" s="181"/>
      <c r="F308" s="181"/>
      <c r="G308" s="181"/>
      <c r="H308" s="181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</row>
    <row r="309" spans="1:26" ht="12.75" customHeight="1">
      <c r="A309" s="181"/>
      <c r="B309" s="181"/>
      <c r="C309" s="181"/>
      <c r="D309" s="181"/>
      <c r="E309" s="181"/>
      <c r="F309" s="181"/>
      <c r="G309" s="181"/>
      <c r="H309" s="181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</row>
    <row r="310" spans="1:26" ht="12.75" customHeight="1">
      <c r="A310" s="181"/>
      <c r="B310" s="181"/>
      <c r="C310" s="181"/>
      <c r="D310" s="181"/>
      <c r="E310" s="181"/>
      <c r="F310" s="181"/>
      <c r="G310" s="181"/>
      <c r="H310" s="181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</row>
    <row r="311" spans="1:26" ht="12.75" customHeight="1">
      <c r="A311" s="181"/>
      <c r="B311" s="181"/>
      <c r="C311" s="181"/>
      <c r="D311" s="181"/>
      <c r="E311" s="181"/>
      <c r="F311" s="181"/>
      <c r="G311" s="181"/>
      <c r="H311" s="181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</row>
    <row r="312" spans="1:26" ht="12.75" customHeight="1">
      <c r="A312" s="181"/>
      <c r="B312" s="181"/>
      <c r="C312" s="181"/>
      <c r="D312" s="181"/>
      <c r="E312" s="181"/>
      <c r="F312" s="181"/>
      <c r="G312" s="181"/>
      <c r="H312" s="181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</row>
    <row r="313" spans="1:26" ht="12.75" customHeight="1">
      <c r="A313" s="181"/>
      <c r="B313" s="181"/>
      <c r="C313" s="181"/>
      <c r="D313" s="181"/>
      <c r="E313" s="181"/>
      <c r="F313" s="181"/>
      <c r="G313" s="181"/>
      <c r="H313" s="181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</row>
    <row r="314" spans="1:26" ht="12.75" customHeight="1">
      <c r="A314" s="181"/>
      <c r="B314" s="181"/>
      <c r="C314" s="181"/>
      <c r="D314" s="181"/>
      <c r="E314" s="181"/>
      <c r="F314" s="181"/>
      <c r="G314" s="181"/>
      <c r="H314" s="181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</row>
    <row r="315" spans="1:26" ht="12.75" customHeight="1">
      <c r="A315" s="181"/>
      <c r="B315" s="181"/>
      <c r="C315" s="181"/>
      <c r="D315" s="181"/>
      <c r="E315" s="181"/>
      <c r="F315" s="181"/>
      <c r="G315" s="181"/>
      <c r="H315" s="181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</row>
    <row r="316" spans="1:26" ht="12.75" customHeight="1">
      <c r="A316" s="181"/>
      <c r="B316" s="181"/>
      <c r="C316" s="181"/>
      <c r="D316" s="181"/>
      <c r="E316" s="181"/>
      <c r="F316" s="181"/>
      <c r="G316" s="181"/>
      <c r="H316" s="181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</row>
    <row r="317" spans="1:26" ht="12.75" customHeight="1">
      <c r="A317" s="181"/>
      <c r="B317" s="181"/>
      <c r="C317" s="181"/>
      <c r="D317" s="181"/>
      <c r="E317" s="181"/>
      <c r="F317" s="181"/>
      <c r="G317" s="181"/>
      <c r="H317" s="181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</row>
    <row r="318" spans="1:26" ht="12.75" customHeight="1">
      <c r="A318" s="181"/>
      <c r="B318" s="181"/>
      <c r="C318" s="181"/>
      <c r="D318" s="181"/>
      <c r="E318" s="181"/>
      <c r="F318" s="181"/>
      <c r="G318" s="181"/>
      <c r="H318" s="181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</row>
    <row r="319" spans="1:26" ht="12.75" customHeight="1">
      <c r="A319" s="181"/>
      <c r="B319" s="181"/>
      <c r="C319" s="181"/>
      <c r="D319" s="181"/>
      <c r="E319" s="181"/>
      <c r="F319" s="181"/>
      <c r="G319" s="181"/>
      <c r="H319" s="181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</row>
    <row r="320" spans="1:26" ht="12.75" customHeight="1">
      <c r="A320" s="181"/>
      <c r="B320" s="181"/>
      <c r="C320" s="181"/>
      <c r="D320" s="181"/>
      <c r="E320" s="181"/>
      <c r="F320" s="181"/>
      <c r="G320" s="181"/>
      <c r="H320" s="181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</row>
    <row r="321" spans="1:26" ht="12.75" customHeight="1">
      <c r="A321" s="181"/>
      <c r="B321" s="181"/>
      <c r="C321" s="181"/>
      <c r="D321" s="181"/>
      <c r="E321" s="181"/>
      <c r="F321" s="181"/>
      <c r="G321" s="181"/>
      <c r="H321" s="181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</row>
    <row r="322" spans="1:26" ht="12.75" customHeight="1">
      <c r="A322" s="181"/>
      <c r="B322" s="181"/>
      <c r="C322" s="181"/>
      <c r="D322" s="181"/>
      <c r="E322" s="181"/>
      <c r="F322" s="181"/>
      <c r="G322" s="181"/>
      <c r="H322" s="181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</row>
    <row r="323" spans="1:26" ht="12.75" customHeight="1">
      <c r="A323" s="181"/>
      <c r="B323" s="181"/>
      <c r="C323" s="181"/>
      <c r="D323" s="181"/>
      <c r="E323" s="181"/>
      <c r="F323" s="181"/>
      <c r="G323" s="181"/>
      <c r="H323" s="181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</row>
    <row r="324" spans="1:26" ht="12.75" customHeight="1">
      <c r="A324" s="181"/>
      <c r="B324" s="181"/>
      <c r="C324" s="181"/>
      <c r="D324" s="181"/>
      <c r="E324" s="181"/>
      <c r="F324" s="181"/>
      <c r="G324" s="181"/>
      <c r="H324" s="181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</row>
    <row r="325" spans="1:26" ht="12.75" customHeight="1">
      <c r="A325" s="181"/>
      <c r="B325" s="181"/>
      <c r="C325" s="181"/>
      <c r="D325" s="181"/>
      <c r="E325" s="181"/>
      <c r="F325" s="181"/>
      <c r="G325" s="181"/>
      <c r="H325" s="181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</row>
    <row r="326" spans="1:26" ht="12.75" customHeight="1">
      <c r="A326" s="181"/>
      <c r="B326" s="181"/>
      <c r="C326" s="181"/>
      <c r="D326" s="181"/>
      <c r="E326" s="181"/>
      <c r="F326" s="181"/>
      <c r="G326" s="181"/>
      <c r="H326" s="181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</row>
    <row r="327" spans="1:26" ht="12.75" customHeight="1">
      <c r="A327" s="181"/>
      <c r="B327" s="181"/>
      <c r="C327" s="181"/>
      <c r="D327" s="181"/>
      <c r="E327" s="181"/>
      <c r="F327" s="181"/>
      <c r="G327" s="181"/>
      <c r="H327" s="181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</row>
    <row r="328" spans="1:26" ht="12.75" customHeight="1">
      <c r="A328" s="181"/>
      <c r="B328" s="181"/>
      <c r="C328" s="181"/>
      <c r="D328" s="181"/>
      <c r="E328" s="181"/>
      <c r="F328" s="181"/>
      <c r="G328" s="181"/>
      <c r="H328" s="181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</row>
    <row r="329" spans="1:26" ht="12.75" customHeight="1">
      <c r="A329" s="181"/>
      <c r="B329" s="181"/>
      <c r="C329" s="181"/>
      <c r="D329" s="181"/>
      <c r="E329" s="181"/>
      <c r="F329" s="181"/>
      <c r="G329" s="181"/>
      <c r="H329" s="181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</row>
    <row r="330" spans="1:26" ht="12.75" customHeight="1">
      <c r="A330" s="181"/>
      <c r="B330" s="181"/>
      <c r="C330" s="181"/>
      <c r="D330" s="181"/>
      <c r="E330" s="181"/>
      <c r="F330" s="181"/>
      <c r="G330" s="181"/>
      <c r="H330" s="181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</row>
    <row r="331" spans="1:26" ht="12.75" customHeight="1">
      <c r="A331" s="181"/>
      <c r="B331" s="181"/>
      <c r="C331" s="181"/>
      <c r="D331" s="181"/>
      <c r="E331" s="181"/>
      <c r="F331" s="181"/>
      <c r="G331" s="181"/>
      <c r="H331" s="181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</row>
    <row r="332" spans="1:26" ht="12.75" customHeight="1">
      <c r="A332" s="181"/>
      <c r="B332" s="181"/>
      <c r="C332" s="181"/>
      <c r="D332" s="181"/>
      <c r="E332" s="181"/>
      <c r="F332" s="181"/>
      <c r="G332" s="181"/>
      <c r="H332" s="181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</row>
    <row r="333" spans="1:26" ht="12.75" customHeight="1">
      <c r="A333" s="181"/>
      <c r="B333" s="181"/>
      <c r="C333" s="181"/>
      <c r="D333" s="181"/>
      <c r="E333" s="181"/>
      <c r="F333" s="181"/>
      <c r="G333" s="181"/>
      <c r="H333" s="181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</row>
    <row r="334" spans="1:26" ht="12.75" customHeight="1">
      <c r="A334" s="181"/>
      <c r="B334" s="181"/>
      <c r="C334" s="181"/>
      <c r="D334" s="181"/>
      <c r="E334" s="181"/>
      <c r="F334" s="181"/>
      <c r="G334" s="181"/>
      <c r="H334" s="181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</row>
    <row r="335" spans="1:26" ht="12.75" customHeight="1">
      <c r="A335" s="181"/>
      <c r="B335" s="181"/>
      <c r="C335" s="181"/>
      <c r="D335" s="181"/>
      <c r="E335" s="181"/>
      <c r="F335" s="181"/>
      <c r="G335" s="181"/>
      <c r="H335" s="181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</row>
    <row r="336" spans="1:26" ht="12.75" customHeight="1">
      <c r="A336" s="181"/>
      <c r="B336" s="181"/>
      <c r="C336" s="181"/>
      <c r="D336" s="181"/>
      <c r="E336" s="181"/>
      <c r="F336" s="181"/>
      <c r="G336" s="181"/>
      <c r="H336" s="181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</row>
    <row r="337" spans="1:26" ht="12.75" customHeight="1">
      <c r="A337" s="181"/>
      <c r="B337" s="181"/>
      <c r="C337" s="181"/>
      <c r="D337" s="181"/>
      <c r="E337" s="181"/>
      <c r="F337" s="181"/>
      <c r="G337" s="181"/>
      <c r="H337" s="181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</row>
    <row r="338" spans="1:26" ht="12.75" customHeight="1">
      <c r="A338" s="181"/>
      <c r="B338" s="181"/>
      <c r="C338" s="181"/>
      <c r="D338" s="181"/>
      <c r="E338" s="181"/>
      <c r="F338" s="181"/>
      <c r="G338" s="181"/>
      <c r="H338" s="181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</row>
    <row r="339" spans="1:26" ht="12.75" customHeight="1">
      <c r="A339" s="181"/>
      <c r="B339" s="181"/>
      <c r="C339" s="181"/>
      <c r="D339" s="181"/>
      <c r="E339" s="181"/>
      <c r="F339" s="181"/>
      <c r="G339" s="181"/>
      <c r="H339" s="181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</row>
    <row r="340" spans="1:26" ht="12.75" customHeight="1">
      <c r="A340" s="181"/>
      <c r="B340" s="181"/>
      <c r="C340" s="181"/>
      <c r="D340" s="181"/>
      <c r="E340" s="181"/>
      <c r="F340" s="181"/>
      <c r="G340" s="181"/>
      <c r="H340" s="181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</row>
    <row r="341" spans="1:26" ht="12.75" customHeight="1">
      <c r="A341" s="181"/>
      <c r="B341" s="181"/>
      <c r="C341" s="181"/>
      <c r="D341" s="181"/>
      <c r="E341" s="181"/>
      <c r="F341" s="181"/>
      <c r="G341" s="181"/>
      <c r="H341" s="181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</row>
    <row r="342" spans="1:26" ht="12.75" customHeight="1">
      <c r="A342" s="181"/>
      <c r="B342" s="181"/>
      <c r="C342" s="181"/>
      <c r="D342" s="181"/>
      <c r="E342" s="181"/>
      <c r="F342" s="181"/>
      <c r="G342" s="181"/>
      <c r="H342" s="181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</row>
    <row r="343" spans="1:26" ht="12.75" customHeight="1">
      <c r="A343" s="181"/>
      <c r="B343" s="181"/>
      <c r="C343" s="181"/>
      <c r="D343" s="181"/>
      <c r="E343" s="181"/>
      <c r="F343" s="181"/>
      <c r="G343" s="181"/>
      <c r="H343" s="181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</row>
    <row r="344" spans="1:26" ht="12.75" customHeight="1">
      <c r="A344" s="181"/>
      <c r="B344" s="181"/>
      <c r="C344" s="181"/>
      <c r="D344" s="181"/>
      <c r="E344" s="181"/>
      <c r="F344" s="181"/>
      <c r="G344" s="181"/>
      <c r="H344" s="181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</row>
    <row r="345" spans="1:26" ht="12.75" customHeight="1">
      <c r="A345" s="181"/>
      <c r="B345" s="181"/>
      <c r="C345" s="181"/>
      <c r="D345" s="181"/>
      <c r="E345" s="181"/>
      <c r="F345" s="181"/>
      <c r="G345" s="181"/>
      <c r="H345" s="181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</row>
    <row r="346" spans="1:26" ht="12.75" customHeight="1">
      <c r="A346" s="181"/>
      <c r="B346" s="181"/>
      <c r="C346" s="181"/>
      <c r="D346" s="181"/>
      <c r="E346" s="181"/>
      <c r="F346" s="181"/>
      <c r="G346" s="181"/>
      <c r="H346" s="181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</row>
    <row r="347" spans="1:26" ht="12.75" customHeight="1">
      <c r="A347" s="181"/>
      <c r="B347" s="181"/>
      <c r="C347" s="181"/>
      <c r="D347" s="181"/>
      <c r="E347" s="181"/>
      <c r="F347" s="181"/>
      <c r="G347" s="181"/>
      <c r="H347" s="181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</row>
    <row r="348" spans="1:26" ht="12.75" customHeight="1">
      <c r="A348" s="181"/>
      <c r="B348" s="181"/>
      <c r="C348" s="181"/>
      <c r="D348" s="181"/>
      <c r="E348" s="181"/>
      <c r="F348" s="181"/>
      <c r="G348" s="181"/>
      <c r="H348" s="181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</row>
    <row r="349" spans="1:26" ht="12.75" customHeight="1">
      <c r="A349" s="181"/>
      <c r="B349" s="181"/>
      <c r="C349" s="181"/>
      <c r="D349" s="181"/>
      <c r="E349" s="181"/>
      <c r="F349" s="181"/>
      <c r="G349" s="181"/>
      <c r="H349" s="181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</row>
    <row r="350" spans="1:26" ht="12.75" customHeight="1">
      <c r="A350" s="181"/>
      <c r="B350" s="181"/>
      <c r="C350" s="181"/>
      <c r="D350" s="181"/>
      <c r="E350" s="181"/>
      <c r="F350" s="181"/>
      <c r="G350" s="181"/>
      <c r="H350" s="181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</row>
    <row r="351" spans="1:26" ht="12.75" customHeight="1">
      <c r="A351" s="181"/>
      <c r="B351" s="181"/>
      <c r="C351" s="181"/>
      <c r="D351" s="181"/>
      <c r="E351" s="181"/>
      <c r="F351" s="181"/>
      <c r="G351" s="181"/>
      <c r="H351" s="181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</row>
    <row r="352" spans="1:26" ht="12.75" customHeight="1">
      <c r="A352" s="181"/>
      <c r="B352" s="181"/>
      <c r="C352" s="181"/>
      <c r="D352" s="181"/>
      <c r="E352" s="181"/>
      <c r="F352" s="181"/>
      <c r="G352" s="181"/>
      <c r="H352" s="181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</row>
    <row r="353" spans="1:26" ht="12.75" customHeight="1">
      <c r="A353" s="181"/>
      <c r="B353" s="181"/>
      <c r="C353" s="181"/>
      <c r="D353" s="181"/>
      <c r="E353" s="181"/>
      <c r="F353" s="181"/>
      <c r="G353" s="181"/>
      <c r="H353" s="181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</row>
    <row r="354" spans="1:26" ht="12.75" customHeight="1">
      <c r="A354" s="181"/>
      <c r="B354" s="181"/>
      <c r="C354" s="181"/>
      <c r="D354" s="181"/>
      <c r="E354" s="181"/>
      <c r="F354" s="181"/>
      <c r="G354" s="181"/>
      <c r="H354" s="181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</row>
    <row r="355" spans="1:26" ht="12.75" customHeight="1">
      <c r="A355" s="181"/>
      <c r="B355" s="181"/>
      <c r="C355" s="181"/>
      <c r="D355" s="181"/>
      <c r="E355" s="181"/>
      <c r="F355" s="181"/>
      <c r="G355" s="181"/>
      <c r="H355" s="181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</row>
    <row r="356" spans="1:26" ht="12.75" customHeight="1">
      <c r="A356" s="181"/>
      <c r="B356" s="181"/>
      <c r="C356" s="181"/>
      <c r="D356" s="181"/>
      <c r="E356" s="181"/>
      <c r="F356" s="181"/>
      <c r="G356" s="181"/>
      <c r="H356" s="181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</row>
    <row r="357" spans="1:26" ht="12.75" customHeight="1">
      <c r="A357" s="181"/>
      <c r="B357" s="181"/>
      <c r="C357" s="181"/>
      <c r="D357" s="181"/>
      <c r="E357" s="181"/>
      <c r="F357" s="181"/>
      <c r="G357" s="181"/>
      <c r="H357" s="181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</row>
    <row r="358" spans="1:26" ht="12.75" customHeight="1">
      <c r="A358" s="181"/>
      <c r="B358" s="181"/>
      <c r="C358" s="181"/>
      <c r="D358" s="181"/>
      <c r="E358" s="181"/>
      <c r="F358" s="181"/>
      <c r="G358" s="181"/>
      <c r="H358" s="181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</row>
    <row r="359" spans="1:26" ht="12.75" customHeight="1">
      <c r="A359" s="181"/>
      <c r="B359" s="181"/>
      <c r="C359" s="181"/>
      <c r="D359" s="181"/>
      <c r="E359" s="181"/>
      <c r="F359" s="181"/>
      <c r="G359" s="181"/>
      <c r="H359" s="181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</row>
    <row r="360" spans="1:26" ht="12.75" customHeight="1">
      <c r="A360" s="181"/>
      <c r="B360" s="181"/>
      <c r="C360" s="181"/>
      <c r="D360" s="181"/>
      <c r="E360" s="181"/>
      <c r="F360" s="181"/>
      <c r="G360" s="181"/>
      <c r="H360" s="181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</row>
    <row r="361" spans="1:26" ht="12.75" customHeight="1">
      <c r="A361" s="181"/>
      <c r="B361" s="181"/>
      <c r="C361" s="181"/>
      <c r="D361" s="181"/>
      <c r="E361" s="181"/>
      <c r="F361" s="181"/>
      <c r="G361" s="181"/>
      <c r="H361" s="181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</row>
    <row r="362" spans="1:26" ht="12.75" customHeight="1">
      <c r="A362" s="181"/>
      <c r="B362" s="181"/>
      <c r="C362" s="181"/>
      <c r="D362" s="181"/>
      <c r="E362" s="181"/>
      <c r="F362" s="181"/>
      <c r="G362" s="181"/>
      <c r="H362" s="181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</row>
    <row r="363" spans="1:26" ht="12.75" customHeight="1">
      <c r="A363" s="181"/>
      <c r="B363" s="181"/>
      <c r="C363" s="181"/>
      <c r="D363" s="181"/>
      <c r="E363" s="181"/>
      <c r="F363" s="181"/>
      <c r="G363" s="181"/>
      <c r="H363" s="181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</row>
    <row r="364" spans="1:26" ht="12.75" customHeight="1">
      <c r="A364" s="181"/>
      <c r="B364" s="181"/>
      <c r="C364" s="181"/>
      <c r="D364" s="181"/>
      <c r="E364" s="181"/>
      <c r="F364" s="181"/>
      <c r="G364" s="181"/>
      <c r="H364" s="181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</row>
    <row r="365" spans="1:26" ht="12.75" customHeight="1">
      <c r="A365" s="181"/>
      <c r="B365" s="181"/>
      <c r="C365" s="181"/>
      <c r="D365" s="181"/>
      <c r="E365" s="181"/>
      <c r="F365" s="181"/>
      <c r="G365" s="181"/>
      <c r="H365" s="181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</row>
    <row r="366" spans="1:26" ht="12.75" customHeight="1">
      <c r="A366" s="181"/>
      <c r="B366" s="181"/>
      <c r="C366" s="181"/>
      <c r="D366" s="181"/>
      <c r="E366" s="181"/>
      <c r="F366" s="181"/>
      <c r="G366" s="181"/>
      <c r="H366" s="181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</row>
    <row r="367" spans="1:26" ht="12.75" customHeight="1">
      <c r="A367" s="181"/>
      <c r="B367" s="181"/>
      <c r="C367" s="181"/>
      <c r="D367" s="181"/>
      <c r="E367" s="181"/>
      <c r="F367" s="181"/>
      <c r="G367" s="181"/>
      <c r="H367" s="181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</row>
    <row r="368" spans="1:26" ht="12.75" customHeight="1">
      <c r="A368" s="181"/>
      <c r="B368" s="181"/>
      <c r="C368" s="181"/>
      <c r="D368" s="181"/>
      <c r="E368" s="181"/>
      <c r="F368" s="181"/>
      <c r="G368" s="181"/>
      <c r="H368" s="181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</row>
    <row r="369" spans="1:26" ht="12.75" customHeight="1">
      <c r="A369" s="181"/>
      <c r="B369" s="181"/>
      <c r="C369" s="181"/>
      <c r="D369" s="181"/>
      <c r="E369" s="181"/>
      <c r="F369" s="181"/>
      <c r="G369" s="181"/>
      <c r="H369" s="181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</row>
    <row r="370" spans="1:26" ht="12.75" customHeight="1">
      <c r="A370" s="181"/>
      <c r="B370" s="181"/>
      <c r="C370" s="181"/>
      <c r="D370" s="181"/>
      <c r="E370" s="181"/>
      <c r="F370" s="181"/>
      <c r="G370" s="181"/>
      <c r="H370" s="181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</row>
    <row r="371" spans="1:26" ht="12.75" customHeight="1">
      <c r="A371" s="181"/>
      <c r="B371" s="181"/>
      <c r="C371" s="181"/>
      <c r="D371" s="181"/>
      <c r="E371" s="181"/>
      <c r="F371" s="181"/>
      <c r="G371" s="181"/>
      <c r="H371" s="181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</row>
    <row r="372" spans="1:26" ht="12.75" customHeight="1">
      <c r="A372" s="181"/>
      <c r="B372" s="181"/>
      <c r="C372" s="181"/>
      <c r="D372" s="181"/>
      <c r="E372" s="181"/>
      <c r="F372" s="181"/>
      <c r="G372" s="181"/>
      <c r="H372" s="181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</row>
    <row r="373" spans="1:26" ht="12.75" customHeight="1">
      <c r="A373" s="181"/>
      <c r="B373" s="181"/>
      <c r="C373" s="181"/>
      <c r="D373" s="181"/>
      <c r="E373" s="181"/>
      <c r="F373" s="181"/>
      <c r="G373" s="181"/>
      <c r="H373" s="181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</row>
    <row r="374" spans="1:26" ht="12.75" customHeight="1">
      <c r="A374" s="181"/>
      <c r="B374" s="181"/>
      <c r="C374" s="181"/>
      <c r="D374" s="181"/>
      <c r="E374" s="181"/>
      <c r="F374" s="181"/>
      <c r="G374" s="181"/>
      <c r="H374" s="181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</row>
    <row r="375" spans="1:26" ht="12.75" customHeight="1">
      <c r="A375" s="181"/>
      <c r="B375" s="181"/>
      <c r="C375" s="181"/>
      <c r="D375" s="181"/>
      <c r="E375" s="181"/>
      <c r="F375" s="181"/>
      <c r="G375" s="181"/>
      <c r="H375" s="181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</row>
    <row r="376" spans="1:26" ht="12.75" customHeight="1">
      <c r="A376" s="181"/>
      <c r="B376" s="181"/>
      <c r="C376" s="181"/>
      <c r="D376" s="181"/>
      <c r="E376" s="181"/>
      <c r="F376" s="181"/>
      <c r="G376" s="181"/>
      <c r="H376" s="181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</row>
    <row r="377" spans="1:26" ht="12.75" customHeight="1">
      <c r="A377" s="181"/>
      <c r="B377" s="181"/>
      <c r="C377" s="181"/>
      <c r="D377" s="181"/>
      <c r="E377" s="181"/>
      <c r="F377" s="181"/>
      <c r="G377" s="181"/>
      <c r="H377" s="181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</row>
    <row r="378" spans="1:26" ht="12.75" customHeight="1">
      <c r="A378" s="181"/>
      <c r="B378" s="181"/>
      <c r="C378" s="181"/>
      <c r="D378" s="181"/>
      <c r="E378" s="181"/>
      <c r="F378" s="181"/>
      <c r="G378" s="181"/>
      <c r="H378" s="181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</row>
    <row r="379" spans="1:26" ht="12.75" customHeight="1">
      <c r="A379" s="181"/>
      <c r="B379" s="181"/>
      <c r="C379" s="181"/>
      <c r="D379" s="181"/>
      <c r="E379" s="181"/>
      <c r="F379" s="181"/>
      <c r="G379" s="181"/>
      <c r="H379" s="181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</row>
    <row r="380" spans="1:26" ht="12.75" customHeight="1">
      <c r="A380" s="181"/>
      <c r="B380" s="181"/>
      <c r="C380" s="181"/>
      <c r="D380" s="181"/>
      <c r="E380" s="181"/>
      <c r="F380" s="181"/>
      <c r="G380" s="181"/>
      <c r="H380" s="181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</row>
    <row r="381" spans="1:26" ht="12.75" customHeight="1">
      <c r="A381" s="181"/>
      <c r="B381" s="181"/>
      <c r="C381" s="181"/>
      <c r="D381" s="181"/>
      <c r="E381" s="181"/>
      <c r="F381" s="181"/>
      <c r="G381" s="181"/>
      <c r="H381" s="181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</row>
    <row r="382" spans="1:26" ht="12.75" customHeight="1">
      <c r="A382" s="181"/>
      <c r="B382" s="181"/>
      <c r="C382" s="181"/>
      <c r="D382" s="181"/>
      <c r="E382" s="181"/>
      <c r="F382" s="181"/>
      <c r="G382" s="181"/>
      <c r="H382" s="181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</row>
    <row r="383" spans="1:26" ht="12.75" customHeight="1">
      <c r="A383" s="181"/>
      <c r="B383" s="181"/>
      <c r="C383" s="181"/>
      <c r="D383" s="181"/>
      <c r="E383" s="181"/>
      <c r="F383" s="181"/>
      <c r="G383" s="181"/>
      <c r="H383" s="181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</row>
    <row r="384" spans="1:26" ht="12.75" customHeight="1">
      <c r="A384" s="181"/>
      <c r="B384" s="181"/>
      <c r="C384" s="181"/>
      <c r="D384" s="181"/>
      <c r="E384" s="181"/>
      <c r="F384" s="181"/>
      <c r="G384" s="181"/>
      <c r="H384" s="181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</row>
    <row r="385" spans="1:26" ht="12.75" customHeight="1">
      <c r="A385" s="181"/>
      <c r="B385" s="181"/>
      <c r="C385" s="181"/>
      <c r="D385" s="181"/>
      <c r="E385" s="181"/>
      <c r="F385" s="181"/>
      <c r="G385" s="181"/>
      <c r="H385" s="181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</row>
    <row r="386" spans="1:26" ht="12.75" customHeight="1">
      <c r="A386" s="181"/>
      <c r="B386" s="181"/>
      <c r="C386" s="181"/>
      <c r="D386" s="181"/>
      <c r="E386" s="181"/>
      <c r="F386" s="181"/>
      <c r="G386" s="181"/>
      <c r="H386" s="181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</row>
    <row r="387" spans="1:26" ht="12.75" customHeight="1">
      <c r="A387" s="181"/>
      <c r="B387" s="181"/>
      <c r="C387" s="181"/>
      <c r="D387" s="181"/>
      <c r="E387" s="181"/>
      <c r="F387" s="181"/>
      <c r="G387" s="181"/>
      <c r="H387" s="181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</row>
    <row r="388" spans="1:26" ht="12.75" customHeight="1">
      <c r="A388" s="181"/>
      <c r="B388" s="181"/>
      <c r="C388" s="181"/>
      <c r="D388" s="181"/>
      <c r="E388" s="181"/>
      <c r="F388" s="181"/>
      <c r="G388" s="181"/>
      <c r="H388" s="181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</row>
    <row r="389" spans="1:26" ht="12.75" customHeight="1">
      <c r="A389" s="181"/>
      <c r="B389" s="181"/>
      <c r="C389" s="181"/>
      <c r="D389" s="181"/>
      <c r="E389" s="181"/>
      <c r="F389" s="181"/>
      <c r="G389" s="181"/>
      <c r="H389" s="181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</row>
    <row r="390" spans="1:26" ht="12.75" customHeight="1">
      <c r="A390" s="181"/>
      <c r="B390" s="181"/>
      <c r="C390" s="181"/>
      <c r="D390" s="181"/>
      <c r="E390" s="181"/>
      <c r="F390" s="181"/>
      <c r="G390" s="181"/>
      <c r="H390" s="181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</row>
    <row r="391" spans="1:26" ht="12.75" customHeight="1">
      <c r="A391" s="181"/>
      <c r="B391" s="181"/>
      <c r="C391" s="181"/>
      <c r="D391" s="181"/>
      <c r="E391" s="181"/>
      <c r="F391" s="181"/>
      <c r="G391" s="181"/>
      <c r="H391" s="181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</row>
    <row r="392" spans="1:26" ht="12.75" customHeight="1">
      <c r="A392" s="181"/>
      <c r="B392" s="181"/>
      <c r="C392" s="181"/>
      <c r="D392" s="181"/>
      <c r="E392" s="181"/>
      <c r="F392" s="181"/>
      <c r="G392" s="181"/>
      <c r="H392" s="181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</row>
    <row r="393" spans="1:26" ht="12.75" customHeight="1">
      <c r="A393" s="181"/>
      <c r="B393" s="181"/>
      <c r="C393" s="181"/>
      <c r="D393" s="181"/>
      <c r="E393" s="181"/>
      <c r="F393" s="181"/>
      <c r="G393" s="181"/>
      <c r="H393" s="181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</row>
    <row r="394" spans="1:26" ht="12.75" customHeight="1">
      <c r="A394" s="181"/>
      <c r="B394" s="181"/>
      <c r="C394" s="181"/>
      <c r="D394" s="181"/>
      <c r="E394" s="181"/>
      <c r="F394" s="181"/>
      <c r="G394" s="181"/>
      <c r="H394" s="181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</row>
    <row r="395" spans="1:26" ht="12.75" customHeight="1">
      <c r="A395" s="181"/>
      <c r="B395" s="181"/>
      <c r="C395" s="181"/>
      <c r="D395" s="181"/>
      <c r="E395" s="181"/>
      <c r="F395" s="181"/>
      <c r="G395" s="181"/>
      <c r="H395" s="181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</row>
    <row r="396" spans="1:26" ht="12.75" customHeight="1">
      <c r="A396" s="181"/>
      <c r="B396" s="181"/>
      <c r="C396" s="181"/>
      <c r="D396" s="181"/>
      <c r="E396" s="181"/>
      <c r="F396" s="181"/>
      <c r="G396" s="181"/>
      <c r="H396" s="181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</row>
    <row r="397" spans="1:26" ht="12.75" customHeight="1">
      <c r="A397" s="181"/>
      <c r="B397" s="181"/>
      <c r="C397" s="181"/>
      <c r="D397" s="181"/>
      <c r="E397" s="181"/>
      <c r="F397" s="181"/>
      <c r="G397" s="181"/>
      <c r="H397" s="181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</row>
    <row r="398" spans="1:26" ht="12.75" customHeight="1">
      <c r="A398" s="181"/>
      <c r="B398" s="181"/>
      <c r="C398" s="181"/>
      <c r="D398" s="181"/>
      <c r="E398" s="181"/>
      <c r="F398" s="181"/>
      <c r="G398" s="181"/>
      <c r="H398" s="181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</row>
    <row r="399" spans="1:26" ht="12.75" customHeight="1">
      <c r="A399" s="181"/>
      <c r="B399" s="181"/>
      <c r="C399" s="181"/>
      <c r="D399" s="181"/>
      <c r="E399" s="181"/>
      <c r="F399" s="181"/>
      <c r="G399" s="181"/>
      <c r="H399" s="181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</row>
    <row r="400" spans="1:26" ht="12.75" customHeight="1">
      <c r="A400" s="181"/>
      <c r="B400" s="181"/>
      <c r="C400" s="181"/>
      <c r="D400" s="181"/>
      <c r="E400" s="181"/>
      <c r="F400" s="181"/>
      <c r="G400" s="181"/>
      <c r="H400" s="181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</row>
    <row r="401" spans="1:26" ht="12.75" customHeight="1">
      <c r="A401" s="181"/>
      <c r="B401" s="181"/>
      <c r="C401" s="181"/>
      <c r="D401" s="181"/>
      <c r="E401" s="181"/>
      <c r="F401" s="181"/>
      <c r="G401" s="181"/>
      <c r="H401" s="181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</row>
    <row r="402" spans="1:26" ht="12.75" customHeight="1">
      <c r="A402" s="181"/>
      <c r="B402" s="181"/>
      <c r="C402" s="181"/>
      <c r="D402" s="181"/>
      <c r="E402" s="181"/>
      <c r="F402" s="181"/>
      <c r="G402" s="181"/>
      <c r="H402" s="181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</row>
    <row r="403" spans="1:26" ht="12.75" customHeight="1">
      <c r="A403" s="181"/>
      <c r="B403" s="181"/>
      <c r="C403" s="181"/>
      <c r="D403" s="181"/>
      <c r="E403" s="181"/>
      <c r="F403" s="181"/>
      <c r="G403" s="181"/>
      <c r="H403" s="181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</row>
    <row r="404" spans="1:26" ht="12.75" customHeight="1">
      <c r="A404" s="181"/>
      <c r="B404" s="181"/>
      <c r="C404" s="181"/>
      <c r="D404" s="181"/>
      <c r="E404" s="181"/>
      <c r="F404" s="181"/>
      <c r="G404" s="181"/>
      <c r="H404" s="181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</row>
    <row r="405" spans="1:26" ht="12.75" customHeight="1">
      <c r="A405" s="181"/>
      <c r="B405" s="181"/>
      <c r="C405" s="181"/>
      <c r="D405" s="181"/>
      <c r="E405" s="181"/>
      <c r="F405" s="181"/>
      <c r="G405" s="181"/>
      <c r="H405" s="181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</row>
    <row r="406" spans="1:26" ht="12.75" customHeight="1">
      <c r="A406" s="181"/>
      <c r="B406" s="181"/>
      <c r="C406" s="181"/>
      <c r="D406" s="181"/>
      <c r="E406" s="181"/>
      <c r="F406" s="181"/>
      <c r="G406" s="181"/>
      <c r="H406" s="181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</row>
    <row r="407" spans="1:26" ht="12.75" customHeight="1">
      <c r="A407" s="181"/>
      <c r="B407" s="181"/>
      <c r="C407" s="181"/>
      <c r="D407" s="181"/>
      <c r="E407" s="181"/>
      <c r="F407" s="181"/>
      <c r="G407" s="181"/>
      <c r="H407" s="181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</row>
    <row r="408" spans="1:26" ht="12.75" customHeight="1">
      <c r="A408" s="181"/>
      <c r="B408" s="181"/>
      <c r="C408" s="181"/>
      <c r="D408" s="181"/>
      <c r="E408" s="181"/>
      <c r="F408" s="181"/>
      <c r="G408" s="181"/>
      <c r="H408" s="181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</row>
    <row r="409" spans="1:26" ht="12.75" customHeight="1">
      <c r="A409" s="181"/>
      <c r="B409" s="181"/>
      <c r="C409" s="181"/>
      <c r="D409" s="181"/>
      <c r="E409" s="181"/>
      <c r="F409" s="181"/>
      <c r="G409" s="181"/>
      <c r="H409" s="181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</row>
    <row r="410" spans="1:26" ht="12.75" customHeight="1">
      <c r="A410" s="181"/>
      <c r="B410" s="181"/>
      <c r="C410" s="181"/>
      <c r="D410" s="181"/>
      <c r="E410" s="181"/>
      <c r="F410" s="181"/>
      <c r="G410" s="181"/>
      <c r="H410" s="181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</row>
    <row r="411" spans="1:26" ht="12.75" customHeight="1">
      <c r="A411" s="181"/>
      <c r="B411" s="181"/>
      <c r="C411" s="181"/>
      <c r="D411" s="181"/>
      <c r="E411" s="181"/>
      <c r="F411" s="181"/>
      <c r="G411" s="181"/>
      <c r="H411" s="181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</row>
    <row r="412" spans="1:26" ht="12.75" customHeight="1">
      <c r="A412" s="181"/>
      <c r="B412" s="181"/>
      <c r="C412" s="181"/>
      <c r="D412" s="181"/>
      <c r="E412" s="181"/>
      <c r="F412" s="181"/>
      <c r="G412" s="181"/>
      <c r="H412" s="181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</row>
    <row r="413" spans="1:26" ht="12.75" customHeight="1">
      <c r="A413" s="181"/>
      <c r="B413" s="181"/>
      <c r="C413" s="181"/>
      <c r="D413" s="181"/>
      <c r="E413" s="181"/>
      <c r="F413" s="181"/>
      <c r="G413" s="181"/>
      <c r="H413" s="181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</row>
    <row r="414" spans="1:26" ht="12.75" customHeight="1">
      <c r="A414" s="181"/>
      <c r="B414" s="181"/>
      <c r="C414" s="181"/>
      <c r="D414" s="181"/>
      <c r="E414" s="181"/>
      <c r="F414" s="181"/>
      <c r="G414" s="181"/>
      <c r="H414" s="181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</row>
    <row r="415" spans="1:26" ht="12.75" customHeight="1">
      <c r="A415" s="181"/>
      <c r="B415" s="181"/>
      <c r="C415" s="181"/>
      <c r="D415" s="181"/>
      <c r="E415" s="181"/>
      <c r="F415" s="181"/>
      <c r="G415" s="181"/>
      <c r="H415" s="181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</row>
    <row r="416" spans="1:26" ht="12.75" customHeight="1">
      <c r="A416" s="181"/>
      <c r="B416" s="181"/>
      <c r="C416" s="181"/>
      <c r="D416" s="181"/>
      <c r="E416" s="181"/>
      <c r="F416" s="181"/>
      <c r="G416" s="181"/>
      <c r="H416" s="181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</row>
    <row r="417" spans="1:26" ht="12.75" customHeight="1">
      <c r="A417" s="181"/>
      <c r="B417" s="181"/>
      <c r="C417" s="181"/>
      <c r="D417" s="181"/>
      <c r="E417" s="181"/>
      <c r="F417" s="181"/>
      <c r="G417" s="181"/>
      <c r="H417" s="181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</row>
    <row r="418" spans="1:26" ht="12.75" customHeight="1">
      <c r="A418" s="181"/>
      <c r="B418" s="181"/>
      <c r="C418" s="181"/>
      <c r="D418" s="181"/>
      <c r="E418" s="181"/>
      <c r="F418" s="181"/>
      <c r="G418" s="181"/>
      <c r="H418" s="181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</row>
    <row r="419" spans="1:26" ht="12.75" customHeight="1">
      <c r="A419" s="181"/>
      <c r="B419" s="181"/>
      <c r="C419" s="181"/>
      <c r="D419" s="181"/>
      <c r="E419" s="181"/>
      <c r="F419" s="181"/>
      <c r="G419" s="181"/>
      <c r="H419" s="181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</row>
    <row r="420" spans="1:26" ht="12.75" customHeight="1">
      <c r="A420" s="181"/>
      <c r="B420" s="181"/>
      <c r="C420" s="181"/>
      <c r="D420" s="181"/>
      <c r="E420" s="181"/>
      <c r="F420" s="181"/>
      <c r="G420" s="181"/>
      <c r="H420" s="181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</row>
    <row r="421" spans="1:26" ht="12.75" customHeight="1">
      <c r="A421" s="181"/>
      <c r="B421" s="181"/>
      <c r="C421" s="181"/>
      <c r="D421" s="181"/>
      <c r="E421" s="181"/>
      <c r="F421" s="181"/>
      <c r="G421" s="181"/>
      <c r="H421" s="181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</row>
    <row r="422" spans="1:26" ht="12.75" customHeight="1">
      <c r="A422" s="181"/>
      <c r="B422" s="181"/>
      <c r="C422" s="181"/>
      <c r="D422" s="181"/>
      <c r="E422" s="181"/>
      <c r="F422" s="181"/>
      <c r="G422" s="181"/>
      <c r="H422" s="181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</row>
    <row r="423" spans="1:26" ht="12.75" customHeight="1">
      <c r="A423" s="181"/>
      <c r="B423" s="181"/>
      <c r="C423" s="181"/>
      <c r="D423" s="181"/>
      <c r="E423" s="181"/>
      <c r="F423" s="181"/>
      <c r="G423" s="181"/>
      <c r="H423" s="181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</row>
    <row r="424" spans="1:26" ht="12.75" customHeight="1">
      <c r="A424" s="181"/>
      <c r="B424" s="181"/>
      <c r="C424" s="181"/>
      <c r="D424" s="181"/>
      <c r="E424" s="181"/>
      <c r="F424" s="181"/>
      <c r="G424" s="181"/>
      <c r="H424" s="181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</row>
    <row r="425" spans="1:26" ht="12.75" customHeight="1">
      <c r="A425" s="181"/>
      <c r="B425" s="181"/>
      <c r="C425" s="181"/>
      <c r="D425" s="181"/>
      <c r="E425" s="181"/>
      <c r="F425" s="181"/>
      <c r="G425" s="181"/>
      <c r="H425" s="181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</row>
    <row r="426" spans="1:26" ht="12.75" customHeight="1">
      <c r="A426" s="181"/>
      <c r="B426" s="181"/>
      <c r="C426" s="181"/>
      <c r="D426" s="181"/>
      <c r="E426" s="181"/>
      <c r="F426" s="181"/>
      <c r="G426" s="181"/>
      <c r="H426" s="181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</row>
    <row r="427" spans="1:26" ht="12.75" customHeight="1">
      <c r="A427" s="181"/>
      <c r="B427" s="181"/>
      <c r="C427" s="181"/>
      <c r="D427" s="181"/>
      <c r="E427" s="181"/>
      <c r="F427" s="181"/>
      <c r="G427" s="181"/>
      <c r="H427" s="181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</row>
    <row r="428" spans="1:26" ht="12.75" customHeight="1">
      <c r="A428" s="181"/>
      <c r="B428" s="181"/>
      <c r="C428" s="181"/>
      <c r="D428" s="181"/>
      <c r="E428" s="181"/>
      <c r="F428" s="181"/>
      <c r="G428" s="181"/>
      <c r="H428" s="181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</row>
    <row r="429" spans="1:26" ht="12.75" customHeight="1">
      <c r="A429" s="181"/>
      <c r="B429" s="181"/>
      <c r="C429" s="181"/>
      <c r="D429" s="181"/>
      <c r="E429" s="181"/>
      <c r="F429" s="181"/>
      <c r="G429" s="181"/>
      <c r="H429" s="181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</row>
    <row r="430" spans="1:26" ht="12.75" customHeight="1">
      <c r="A430" s="181"/>
      <c r="B430" s="181"/>
      <c r="C430" s="181"/>
      <c r="D430" s="181"/>
      <c r="E430" s="181"/>
      <c r="F430" s="181"/>
      <c r="G430" s="181"/>
      <c r="H430" s="181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</row>
    <row r="431" spans="1:26" ht="12.75" customHeight="1">
      <c r="A431" s="181"/>
      <c r="B431" s="181"/>
      <c r="C431" s="181"/>
      <c r="D431" s="181"/>
      <c r="E431" s="181"/>
      <c r="F431" s="181"/>
      <c r="G431" s="181"/>
      <c r="H431" s="181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</row>
    <row r="432" spans="1:26" ht="12.75" customHeight="1">
      <c r="A432" s="181"/>
      <c r="B432" s="181"/>
      <c r="C432" s="181"/>
      <c r="D432" s="181"/>
      <c r="E432" s="181"/>
      <c r="F432" s="181"/>
      <c r="G432" s="181"/>
      <c r="H432" s="181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</row>
    <row r="433" spans="1:26" ht="12.75" customHeight="1">
      <c r="A433" s="181"/>
      <c r="B433" s="181"/>
      <c r="C433" s="181"/>
      <c r="D433" s="181"/>
      <c r="E433" s="181"/>
      <c r="F433" s="181"/>
      <c r="G433" s="181"/>
      <c r="H433" s="181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</row>
    <row r="434" spans="1:26" ht="12.75" customHeight="1">
      <c r="A434" s="181"/>
      <c r="B434" s="181"/>
      <c r="C434" s="181"/>
      <c r="D434" s="181"/>
      <c r="E434" s="181"/>
      <c r="F434" s="181"/>
      <c r="G434" s="181"/>
      <c r="H434" s="181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</row>
    <row r="435" spans="1:26" ht="12.75" customHeight="1">
      <c r="A435" s="181"/>
      <c r="B435" s="181"/>
      <c r="C435" s="181"/>
      <c r="D435" s="181"/>
      <c r="E435" s="181"/>
      <c r="F435" s="181"/>
      <c r="G435" s="181"/>
      <c r="H435" s="181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</row>
    <row r="436" spans="1:26" ht="12.75" customHeight="1">
      <c r="A436" s="181"/>
      <c r="B436" s="181"/>
      <c r="C436" s="181"/>
      <c r="D436" s="181"/>
      <c r="E436" s="181"/>
      <c r="F436" s="181"/>
      <c r="G436" s="181"/>
      <c r="H436" s="181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</row>
    <row r="437" spans="1:26" ht="12.75" customHeight="1">
      <c r="A437" s="181"/>
      <c r="B437" s="181"/>
      <c r="C437" s="181"/>
      <c r="D437" s="181"/>
      <c r="E437" s="181"/>
      <c r="F437" s="181"/>
      <c r="G437" s="181"/>
      <c r="H437" s="181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</row>
    <row r="438" spans="1:26" ht="12.75" customHeight="1">
      <c r="A438" s="181"/>
      <c r="B438" s="181"/>
      <c r="C438" s="181"/>
      <c r="D438" s="181"/>
      <c r="E438" s="181"/>
      <c r="F438" s="181"/>
      <c r="G438" s="181"/>
      <c r="H438" s="181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</row>
    <row r="439" spans="1:26" ht="12.75" customHeight="1">
      <c r="A439" s="181"/>
      <c r="B439" s="181"/>
      <c r="C439" s="181"/>
      <c r="D439" s="181"/>
      <c r="E439" s="181"/>
      <c r="F439" s="181"/>
      <c r="G439" s="181"/>
      <c r="H439" s="181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</row>
    <row r="440" spans="1:26" ht="12.75" customHeight="1">
      <c r="A440" s="181"/>
      <c r="B440" s="181"/>
      <c r="C440" s="181"/>
      <c r="D440" s="181"/>
      <c r="E440" s="181"/>
      <c r="F440" s="181"/>
      <c r="G440" s="181"/>
      <c r="H440" s="181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</row>
    <row r="441" spans="1:26" ht="12.75" customHeight="1">
      <c r="A441" s="181"/>
      <c r="B441" s="181"/>
      <c r="C441" s="181"/>
      <c r="D441" s="181"/>
      <c r="E441" s="181"/>
      <c r="F441" s="181"/>
      <c r="G441" s="181"/>
      <c r="H441" s="181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</row>
    <row r="442" spans="1:26" ht="12.75" customHeight="1">
      <c r="A442" s="181"/>
      <c r="B442" s="181"/>
      <c r="C442" s="181"/>
      <c r="D442" s="181"/>
      <c r="E442" s="181"/>
      <c r="F442" s="181"/>
      <c r="G442" s="181"/>
      <c r="H442" s="181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</row>
    <row r="443" spans="1:26" ht="12.75" customHeight="1">
      <c r="A443" s="181"/>
      <c r="B443" s="181"/>
      <c r="C443" s="181"/>
      <c r="D443" s="181"/>
      <c r="E443" s="181"/>
      <c r="F443" s="181"/>
      <c r="G443" s="181"/>
      <c r="H443" s="181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</row>
    <row r="444" spans="1:26" ht="12.75" customHeight="1">
      <c r="A444" s="181"/>
      <c r="B444" s="181"/>
      <c r="C444" s="181"/>
      <c r="D444" s="181"/>
      <c r="E444" s="181"/>
      <c r="F444" s="181"/>
      <c r="G444" s="181"/>
      <c r="H444" s="181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</row>
    <row r="445" spans="1:26" ht="12.75" customHeight="1">
      <c r="A445" s="181"/>
      <c r="B445" s="181"/>
      <c r="C445" s="181"/>
      <c r="D445" s="181"/>
      <c r="E445" s="181"/>
      <c r="F445" s="181"/>
      <c r="G445" s="181"/>
      <c r="H445" s="181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</row>
    <row r="446" spans="1:26" ht="12.75" customHeight="1">
      <c r="A446" s="181"/>
      <c r="B446" s="181"/>
      <c r="C446" s="181"/>
      <c r="D446" s="181"/>
      <c r="E446" s="181"/>
      <c r="F446" s="181"/>
      <c r="G446" s="181"/>
      <c r="H446" s="181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</row>
    <row r="447" spans="1:26" ht="12.75" customHeight="1">
      <c r="A447" s="181"/>
      <c r="B447" s="181"/>
      <c r="C447" s="181"/>
      <c r="D447" s="181"/>
      <c r="E447" s="181"/>
      <c r="F447" s="181"/>
      <c r="G447" s="181"/>
      <c r="H447" s="181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</row>
    <row r="448" spans="1:26" ht="12.75" customHeight="1">
      <c r="A448" s="181"/>
      <c r="B448" s="181"/>
      <c r="C448" s="181"/>
      <c r="D448" s="181"/>
      <c r="E448" s="181"/>
      <c r="F448" s="181"/>
      <c r="G448" s="181"/>
      <c r="H448" s="181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</row>
    <row r="449" spans="1:26" ht="12.75" customHeight="1">
      <c r="A449" s="181"/>
      <c r="B449" s="181"/>
      <c r="C449" s="181"/>
      <c r="D449" s="181"/>
      <c r="E449" s="181"/>
      <c r="F449" s="181"/>
      <c r="G449" s="181"/>
      <c r="H449" s="181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</row>
    <row r="450" spans="1:26" ht="12.75" customHeight="1">
      <c r="A450" s="181"/>
      <c r="B450" s="181"/>
      <c r="C450" s="181"/>
      <c r="D450" s="181"/>
      <c r="E450" s="181"/>
      <c r="F450" s="181"/>
      <c r="G450" s="181"/>
      <c r="H450" s="181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</row>
    <row r="451" spans="1:26" ht="12.75" customHeight="1">
      <c r="A451" s="181"/>
      <c r="B451" s="181"/>
      <c r="C451" s="181"/>
      <c r="D451" s="181"/>
      <c r="E451" s="181"/>
      <c r="F451" s="181"/>
      <c r="G451" s="181"/>
      <c r="H451" s="181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</row>
    <row r="452" spans="1:26" ht="12.75" customHeight="1">
      <c r="A452" s="181"/>
      <c r="B452" s="181"/>
      <c r="C452" s="181"/>
      <c r="D452" s="181"/>
      <c r="E452" s="181"/>
      <c r="F452" s="181"/>
      <c r="G452" s="181"/>
      <c r="H452" s="181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</row>
    <row r="453" spans="1:26" ht="12.75" customHeight="1">
      <c r="A453" s="181"/>
      <c r="B453" s="181"/>
      <c r="C453" s="181"/>
      <c r="D453" s="181"/>
      <c r="E453" s="181"/>
      <c r="F453" s="181"/>
      <c r="G453" s="181"/>
      <c r="H453" s="181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</row>
    <row r="454" spans="1:26" ht="12.75" customHeight="1">
      <c r="A454" s="181"/>
      <c r="B454" s="181"/>
      <c r="C454" s="181"/>
      <c r="D454" s="181"/>
      <c r="E454" s="181"/>
      <c r="F454" s="181"/>
      <c r="G454" s="181"/>
      <c r="H454" s="181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</row>
    <row r="455" spans="1:26" ht="12.75" customHeight="1">
      <c r="A455" s="181"/>
      <c r="B455" s="181"/>
      <c r="C455" s="181"/>
      <c r="D455" s="181"/>
      <c r="E455" s="181"/>
      <c r="F455" s="181"/>
      <c r="G455" s="181"/>
      <c r="H455" s="181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</row>
    <row r="456" spans="1:26" ht="12.75" customHeight="1">
      <c r="A456" s="181"/>
      <c r="B456" s="181"/>
      <c r="C456" s="181"/>
      <c r="D456" s="181"/>
      <c r="E456" s="181"/>
      <c r="F456" s="181"/>
      <c r="G456" s="181"/>
      <c r="H456" s="181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</row>
    <row r="457" spans="1:26" ht="12.75" customHeight="1">
      <c r="A457" s="181"/>
      <c r="B457" s="181"/>
      <c r="C457" s="181"/>
      <c r="D457" s="181"/>
      <c r="E457" s="181"/>
      <c r="F457" s="181"/>
      <c r="G457" s="181"/>
      <c r="H457" s="181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</row>
    <row r="458" spans="1:26" ht="12.75" customHeight="1">
      <c r="A458" s="181"/>
      <c r="B458" s="181"/>
      <c r="C458" s="181"/>
      <c r="D458" s="181"/>
      <c r="E458" s="181"/>
      <c r="F458" s="181"/>
      <c r="G458" s="181"/>
      <c r="H458" s="181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</row>
    <row r="459" spans="1:26" ht="12.75" customHeight="1">
      <c r="A459" s="181"/>
      <c r="B459" s="181"/>
      <c r="C459" s="181"/>
      <c r="D459" s="181"/>
      <c r="E459" s="181"/>
      <c r="F459" s="181"/>
      <c r="G459" s="181"/>
      <c r="H459" s="181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</row>
    <row r="460" spans="1:26" ht="12.75" customHeight="1">
      <c r="A460" s="181"/>
      <c r="B460" s="181"/>
      <c r="C460" s="181"/>
      <c r="D460" s="181"/>
      <c r="E460" s="181"/>
      <c r="F460" s="181"/>
      <c r="G460" s="181"/>
      <c r="H460" s="181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</row>
    <row r="461" spans="1:26" ht="12.75" customHeight="1">
      <c r="A461" s="181"/>
      <c r="B461" s="181"/>
      <c r="C461" s="181"/>
      <c r="D461" s="181"/>
      <c r="E461" s="181"/>
      <c r="F461" s="181"/>
      <c r="G461" s="181"/>
      <c r="H461" s="181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</row>
    <row r="462" spans="1:26" ht="12.75" customHeight="1">
      <c r="A462" s="181"/>
      <c r="B462" s="181"/>
      <c r="C462" s="181"/>
      <c r="D462" s="181"/>
      <c r="E462" s="181"/>
      <c r="F462" s="181"/>
      <c r="G462" s="181"/>
      <c r="H462" s="181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</row>
    <row r="463" spans="1:26" ht="12.75" customHeight="1">
      <c r="A463" s="181"/>
      <c r="B463" s="181"/>
      <c r="C463" s="181"/>
      <c r="D463" s="181"/>
      <c r="E463" s="181"/>
      <c r="F463" s="181"/>
      <c r="G463" s="181"/>
      <c r="H463" s="181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</row>
    <row r="464" spans="1:26" ht="12.75" customHeight="1">
      <c r="A464" s="181"/>
      <c r="B464" s="181"/>
      <c r="C464" s="181"/>
      <c r="D464" s="181"/>
      <c r="E464" s="181"/>
      <c r="F464" s="181"/>
      <c r="G464" s="181"/>
      <c r="H464" s="181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</row>
    <row r="465" spans="1:26" ht="12.75" customHeight="1">
      <c r="A465" s="181"/>
      <c r="B465" s="181"/>
      <c r="C465" s="181"/>
      <c r="D465" s="181"/>
      <c r="E465" s="181"/>
      <c r="F465" s="181"/>
      <c r="G465" s="181"/>
      <c r="H465" s="181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</row>
    <row r="466" spans="1:26" ht="12.75" customHeight="1">
      <c r="A466" s="181"/>
      <c r="B466" s="181"/>
      <c r="C466" s="181"/>
      <c r="D466" s="181"/>
      <c r="E466" s="181"/>
      <c r="F466" s="181"/>
      <c r="G466" s="181"/>
      <c r="H466" s="181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</row>
    <row r="467" spans="1:26" ht="12.75" customHeight="1">
      <c r="A467" s="181"/>
      <c r="B467" s="181"/>
      <c r="C467" s="181"/>
      <c r="D467" s="181"/>
      <c r="E467" s="181"/>
      <c r="F467" s="181"/>
      <c r="G467" s="181"/>
      <c r="H467" s="181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</row>
    <row r="468" spans="1:26" ht="12.75" customHeight="1">
      <c r="A468" s="181"/>
      <c r="B468" s="181"/>
      <c r="C468" s="181"/>
      <c r="D468" s="181"/>
      <c r="E468" s="181"/>
      <c r="F468" s="181"/>
      <c r="G468" s="181"/>
      <c r="H468" s="181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</row>
    <row r="469" spans="1:26" ht="12.75" customHeight="1">
      <c r="A469" s="181"/>
      <c r="B469" s="181"/>
      <c r="C469" s="181"/>
      <c r="D469" s="181"/>
      <c r="E469" s="181"/>
      <c r="F469" s="181"/>
      <c r="G469" s="181"/>
      <c r="H469" s="181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</row>
    <row r="470" spans="1:26" ht="12.75" customHeight="1">
      <c r="A470" s="181"/>
      <c r="B470" s="181"/>
      <c r="C470" s="181"/>
      <c r="D470" s="181"/>
      <c r="E470" s="181"/>
      <c r="F470" s="181"/>
      <c r="G470" s="181"/>
      <c r="H470" s="181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</row>
    <row r="471" spans="1:26" ht="12.75" customHeight="1">
      <c r="A471" s="181"/>
      <c r="B471" s="181"/>
      <c r="C471" s="181"/>
      <c r="D471" s="181"/>
      <c r="E471" s="181"/>
      <c r="F471" s="181"/>
      <c r="G471" s="181"/>
      <c r="H471" s="181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</row>
    <row r="472" spans="1:26" ht="12.75" customHeight="1">
      <c r="A472" s="181"/>
      <c r="B472" s="181"/>
      <c r="C472" s="181"/>
      <c r="D472" s="181"/>
      <c r="E472" s="181"/>
      <c r="F472" s="181"/>
      <c r="G472" s="181"/>
      <c r="H472" s="181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</row>
    <row r="473" spans="1:26" ht="12.75" customHeight="1">
      <c r="A473" s="181"/>
      <c r="B473" s="181"/>
      <c r="C473" s="181"/>
      <c r="D473" s="181"/>
      <c r="E473" s="181"/>
      <c r="F473" s="181"/>
      <c r="G473" s="181"/>
      <c r="H473" s="181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</row>
    <row r="474" spans="1:26" ht="12.75" customHeight="1">
      <c r="A474" s="181"/>
      <c r="B474" s="181"/>
      <c r="C474" s="181"/>
      <c r="D474" s="181"/>
      <c r="E474" s="181"/>
      <c r="F474" s="181"/>
      <c r="G474" s="181"/>
      <c r="H474" s="181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</row>
    <row r="475" spans="1:26" ht="12.75" customHeight="1">
      <c r="A475" s="181"/>
      <c r="B475" s="181"/>
      <c r="C475" s="181"/>
      <c r="D475" s="181"/>
      <c r="E475" s="181"/>
      <c r="F475" s="181"/>
      <c r="G475" s="181"/>
      <c r="H475" s="181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</row>
    <row r="476" spans="1:26" ht="12.75" customHeight="1">
      <c r="A476" s="181"/>
      <c r="B476" s="181"/>
      <c r="C476" s="181"/>
      <c r="D476" s="181"/>
      <c r="E476" s="181"/>
      <c r="F476" s="181"/>
      <c r="G476" s="181"/>
      <c r="H476" s="181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</row>
    <row r="477" spans="1:26" ht="12.75" customHeight="1">
      <c r="A477" s="181"/>
      <c r="B477" s="181"/>
      <c r="C477" s="181"/>
      <c r="D477" s="181"/>
      <c r="E477" s="181"/>
      <c r="F477" s="181"/>
      <c r="G477" s="181"/>
      <c r="H477" s="181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</row>
    <row r="478" spans="1:26" ht="12.75" customHeight="1">
      <c r="A478" s="181"/>
      <c r="B478" s="181"/>
      <c r="C478" s="181"/>
      <c r="D478" s="181"/>
      <c r="E478" s="181"/>
      <c r="F478" s="181"/>
      <c r="G478" s="181"/>
      <c r="H478" s="181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</row>
    <row r="479" spans="1:26" ht="12.75" customHeight="1">
      <c r="A479" s="181"/>
      <c r="B479" s="181"/>
      <c r="C479" s="181"/>
      <c r="D479" s="181"/>
      <c r="E479" s="181"/>
      <c r="F479" s="181"/>
      <c r="G479" s="181"/>
      <c r="H479" s="181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</row>
    <row r="480" spans="1:26" ht="12.75" customHeight="1">
      <c r="A480" s="181"/>
      <c r="B480" s="181"/>
      <c r="C480" s="181"/>
      <c r="D480" s="181"/>
      <c r="E480" s="181"/>
      <c r="F480" s="181"/>
      <c r="G480" s="181"/>
      <c r="H480" s="181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</row>
    <row r="481" spans="1:26" ht="12.75" customHeight="1">
      <c r="A481" s="181"/>
      <c r="B481" s="181"/>
      <c r="C481" s="181"/>
      <c r="D481" s="181"/>
      <c r="E481" s="181"/>
      <c r="F481" s="181"/>
      <c r="G481" s="181"/>
      <c r="H481" s="181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</row>
    <row r="482" spans="1:26" ht="12.75" customHeight="1">
      <c r="A482" s="181"/>
      <c r="B482" s="181"/>
      <c r="C482" s="181"/>
      <c r="D482" s="181"/>
      <c r="E482" s="181"/>
      <c r="F482" s="181"/>
      <c r="G482" s="181"/>
      <c r="H482" s="181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</row>
    <row r="483" spans="1:26" ht="12.75" customHeight="1">
      <c r="A483" s="181"/>
      <c r="B483" s="181"/>
      <c r="C483" s="181"/>
      <c r="D483" s="181"/>
      <c r="E483" s="181"/>
      <c r="F483" s="181"/>
      <c r="G483" s="181"/>
      <c r="H483" s="181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</row>
    <row r="484" spans="1:26" ht="12.75" customHeight="1">
      <c r="A484" s="181"/>
      <c r="B484" s="181"/>
      <c r="C484" s="181"/>
      <c r="D484" s="181"/>
      <c r="E484" s="181"/>
      <c r="F484" s="181"/>
      <c r="G484" s="181"/>
      <c r="H484" s="181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</row>
    <row r="485" spans="1:26" ht="12.75" customHeight="1">
      <c r="A485" s="181"/>
      <c r="B485" s="181"/>
      <c r="C485" s="181"/>
      <c r="D485" s="181"/>
      <c r="E485" s="181"/>
      <c r="F485" s="181"/>
      <c r="G485" s="181"/>
      <c r="H485" s="181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</row>
    <row r="486" spans="1:26" ht="12.75" customHeight="1">
      <c r="A486" s="181"/>
      <c r="B486" s="181"/>
      <c r="C486" s="181"/>
      <c r="D486" s="181"/>
      <c r="E486" s="181"/>
      <c r="F486" s="181"/>
      <c r="G486" s="181"/>
      <c r="H486" s="181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</row>
    <row r="487" spans="1:26" ht="12.75" customHeight="1">
      <c r="A487" s="181"/>
      <c r="B487" s="181"/>
      <c r="C487" s="181"/>
      <c r="D487" s="181"/>
      <c r="E487" s="181"/>
      <c r="F487" s="181"/>
      <c r="G487" s="181"/>
      <c r="H487" s="181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</row>
    <row r="488" spans="1:26" ht="12.75" customHeight="1">
      <c r="A488" s="181"/>
      <c r="B488" s="181"/>
      <c r="C488" s="181"/>
      <c r="D488" s="181"/>
      <c r="E488" s="181"/>
      <c r="F488" s="181"/>
      <c r="G488" s="181"/>
      <c r="H488" s="181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</row>
    <row r="489" spans="1:26" ht="12.75" customHeight="1">
      <c r="A489" s="181"/>
      <c r="B489" s="181"/>
      <c r="C489" s="181"/>
      <c r="D489" s="181"/>
      <c r="E489" s="181"/>
      <c r="F489" s="181"/>
      <c r="G489" s="181"/>
      <c r="H489" s="181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</row>
    <row r="490" spans="1:26" ht="12.75" customHeight="1">
      <c r="A490" s="181"/>
      <c r="B490" s="181"/>
      <c r="C490" s="181"/>
      <c r="D490" s="181"/>
      <c r="E490" s="181"/>
      <c r="F490" s="181"/>
      <c r="G490" s="181"/>
      <c r="H490" s="181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</row>
    <row r="491" spans="1:26" ht="12.75" customHeight="1">
      <c r="A491" s="181"/>
      <c r="B491" s="181"/>
      <c r="C491" s="181"/>
      <c r="D491" s="181"/>
      <c r="E491" s="181"/>
      <c r="F491" s="181"/>
      <c r="G491" s="181"/>
      <c r="H491" s="181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</row>
    <row r="492" spans="1:26" ht="12.75" customHeight="1">
      <c r="A492" s="181"/>
      <c r="B492" s="181"/>
      <c r="C492" s="181"/>
      <c r="D492" s="181"/>
      <c r="E492" s="181"/>
      <c r="F492" s="181"/>
      <c r="G492" s="181"/>
      <c r="H492" s="181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</row>
    <row r="493" spans="1:26" ht="12.75" customHeight="1">
      <c r="A493" s="181"/>
      <c r="B493" s="181"/>
      <c r="C493" s="181"/>
      <c r="D493" s="181"/>
      <c r="E493" s="181"/>
      <c r="F493" s="181"/>
      <c r="G493" s="181"/>
      <c r="H493" s="181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</row>
    <row r="494" spans="1:26" ht="12.75" customHeight="1">
      <c r="A494" s="181"/>
      <c r="B494" s="181"/>
      <c r="C494" s="181"/>
      <c r="D494" s="181"/>
      <c r="E494" s="181"/>
      <c r="F494" s="181"/>
      <c r="G494" s="181"/>
      <c r="H494" s="181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</row>
    <row r="495" spans="1:26" ht="12.75" customHeight="1">
      <c r="A495" s="181"/>
      <c r="B495" s="181"/>
      <c r="C495" s="181"/>
      <c r="D495" s="181"/>
      <c r="E495" s="181"/>
      <c r="F495" s="181"/>
      <c r="G495" s="181"/>
      <c r="H495" s="181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</row>
    <row r="496" spans="1:26" ht="12.75" customHeight="1">
      <c r="A496" s="181"/>
      <c r="B496" s="181"/>
      <c r="C496" s="181"/>
      <c r="D496" s="181"/>
      <c r="E496" s="181"/>
      <c r="F496" s="181"/>
      <c r="G496" s="181"/>
      <c r="H496" s="181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</row>
    <row r="497" spans="1:26" ht="12.75" customHeight="1">
      <c r="A497" s="181"/>
      <c r="B497" s="181"/>
      <c r="C497" s="181"/>
      <c r="D497" s="181"/>
      <c r="E497" s="181"/>
      <c r="F497" s="181"/>
      <c r="G497" s="181"/>
      <c r="H497" s="181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</row>
    <row r="498" spans="1:26" ht="12.75" customHeight="1">
      <c r="A498" s="181"/>
      <c r="B498" s="181"/>
      <c r="C498" s="181"/>
      <c r="D498" s="181"/>
      <c r="E498" s="181"/>
      <c r="F498" s="181"/>
      <c r="G498" s="181"/>
      <c r="H498" s="181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</row>
    <row r="499" spans="1:26" ht="12.75" customHeight="1">
      <c r="A499" s="181"/>
      <c r="B499" s="181"/>
      <c r="C499" s="181"/>
      <c r="D499" s="181"/>
      <c r="E499" s="181"/>
      <c r="F499" s="181"/>
      <c r="G499" s="181"/>
      <c r="H499" s="181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</row>
    <row r="500" spans="1:26" ht="12.75" customHeight="1">
      <c r="A500" s="181"/>
      <c r="B500" s="181"/>
      <c r="C500" s="181"/>
      <c r="D500" s="181"/>
      <c r="E500" s="181"/>
      <c r="F500" s="181"/>
      <c r="G500" s="181"/>
      <c r="H500" s="181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</row>
    <row r="501" spans="1:26" ht="12.75" customHeight="1">
      <c r="A501" s="181"/>
      <c r="B501" s="181"/>
      <c r="C501" s="181"/>
      <c r="D501" s="181"/>
      <c r="E501" s="181"/>
      <c r="F501" s="181"/>
      <c r="G501" s="181"/>
      <c r="H501" s="181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</row>
    <row r="502" spans="1:26" ht="12.75" customHeight="1">
      <c r="A502" s="181"/>
      <c r="B502" s="181"/>
      <c r="C502" s="181"/>
      <c r="D502" s="181"/>
      <c r="E502" s="181"/>
      <c r="F502" s="181"/>
      <c r="G502" s="181"/>
      <c r="H502" s="181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</row>
    <row r="503" spans="1:26" ht="12.75" customHeight="1">
      <c r="A503" s="181"/>
      <c r="B503" s="181"/>
      <c r="C503" s="181"/>
      <c r="D503" s="181"/>
      <c r="E503" s="181"/>
      <c r="F503" s="181"/>
      <c r="G503" s="181"/>
      <c r="H503" s="181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</row>
    <row r="504" spans="1:26" ht="12.75" customHeight="1">
      <c r="A504" s="181"/>
      <c r="B504" s="181"/>
      <c r="C504" s="181"/>
      <c r="D504" s="181"/>
      <c r="E504" s="181"/>
      <c r="F504" s="181"/>
      <c r="G504" s="181"/>
      <c r="H504" s="181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</row>
    <row r="505" spans="1:26" ht="12.75" customHeight="1">
      <c r="A505" s="181"/>
      <c r="B505" s="181"/>
      <c r="C505" s="181"/>
      <c r="D505" s="181"/>
      <c r="E505" s="181"/>
      <c r="F505" s="181"/>
      <c r="G505" s="181"/>
      <c r="H505" s="181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</row>
    <row r="506" spans="1:26" ht="12.75" customHeight="1">
      <c r="A506" s="181"/>
      <c r="B506" s="181"/>
      <c r="C506" s="181"/>
      <c r="D506" s="181"/>
      <c r="E506" s="181"/>
      <c r="F506" s="181"/>
      <c r="G506" s="181"/>
      <c r="H506" s="181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</row>
    <row r="507" spans="1:26" ht="12.75" customHeight="1">
      <c r="A507" s="181"/>
      <c r="B507" s="181"/>
      <c r="C507" s="181"/>
      <c r="D507" s="181"/>
      <c r="E507" s="181"/>
      <c r="F507" s="181"/>
      <c r="G507" s="181"/>
      <c r="H507" s="181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</row>
    <row r="508" spans="1:26" ht="12.75" customHeight="1">
      <c r="A508" s="181"/>
      <c r="B508" s="181"/>
      <c r="C508" s="181"/>
      <c r="D508" s="181"/>
      <c r="E508" s="181"/>
      <c r="F508" s="181"/>
      <c r="G508" s="181"/>
      <c r="H508" s="181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</row>
    <row r="509" spans="1:26" ht="12.75" customHeight="1">
      <c r="A509" s="181"/>
      <c r="B509" s="181"/>
      <c r="C509" s="181"/>
      <c r="D509" s="181"/>
      <c r="E509" s="181"/>
      <c r="F509" s="181"/>
      <c r="G509" s="181"/>
      <c r="H509" s="181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</row>
    <row r="510" spans="1:26" ht="12.75" customHeight="1">
      <c r="A510" s="181"/>
      <c r="B510" s="181"/>
      <c r="C510" s="181"/>
      <c r="D510" s="181"/>
      <c r="E510" s="181"/>
      <c r="F510" s="181"/>
      <c r="G510" s="181"/>
      <c r="H510" s="181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</row>
    <row r="511" spans="1:26" ht="12.75" customHeight="1">
      <c r="A511" s="181"/>
      <c r="B511" s="181"/>
      <c r="C511" s="181"/>
      <c r="D511" s="181"/>
      <c r="E511" s="181"/>
      <c r="F511" s="181"/>
      <c r="G511" s="181"/>
      <c r="H511" s="181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</row>
    <row r="512" spans="1:26" ht="12.75" customHeight="1">
      <c r="A512" s="181"/>
      <c r="B512" s="181"/>
      <c r="C512" s="181"/>
      <c r="D512" s="181"/>
      <c r="E512" s="181"/>
      <c r="F512" s="181"/>
      <c r="G512" s="181"/>
      <c r="H512" s="181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</row>
    <row r="513" spans="1:26" ht="12.75" customHeight="1">
      <c r="A513" s="181"/>
      <c r="B513" s="181"/>
      <c r="C513" s="181"/>
      <c r="D513" s="181"/>
      <c r="E513" s="181"/>
      <c r="F513" s="181"/>
      <c r="G513" s="181"/>
      <c r="H513" s="181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</row>
    <row r="514" spans="1:26" ht="12.75" customHeight="1">
      <c r="A514" s="181"/>
      <c r="B514" s="181"/>
      <c r="C514" s="181"/>
      <c r="D514" s="181"/>
      <c r="E514" s="181"/>
      <c r="F514" s="181"/>
      <c r="G514" s="181"/>
      <c r="H514" s="181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</row>
    <row r="515" spans="1:26" ht="12.75" customHeight="1">
      <c r="A515" s="181"/>
      <c r="B515" s="181"/>
      <c r="C515" s="181"/>
      <c r="D515" s="181"/>
      <c r="E515" s="181"/>
      <c r="F515" s="181"/>
      <c r="G515" s="181"/>
      <c r="H515" s="181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</row>
    <row r="516" spans="1:26" ht="12.75" customHeight="1">
      <c r="A516" s="181"/>
      <c r="B516" s="181"/>
      <c r="C516" s="181"/>
      <c r="D516" s="181"/>
      <c r="E516" s="181"/>
      <c r="F516" s="181"/>
      <c r="G516" s="181"/>
      <c r="H516" s="181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</row>
    <row r="517" spans="1:26" ht="12.75" customHeight="1">
      <c r="A517" s="181"/>
      <c r="B517" s="181"/>
      <c r="C517" s="181"/>
      <c r="D517" s="181"/>
      <c r="E517" s="181"/>
      <c r="F517" s="181"/>
      <c r="G517" s="181"/>
      <c r="H517" s="181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</row>
    <row r="518" spans="1:26" ht="12.75" customHeight="1">
      <c r="A518" s="181"/>
      <c r="B518" s="181"/>
      <c r="C518" s="181"/>
      <c r="D518" s="181"/>
      <c r="E518" s="181"/>
      <c r="F518" s="181"/>
      <c r="G518" s="181"/>
      <c r="H518" s="181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</row>
    <row r="519" spans="1:26" ht="12.75" customHeight="1">
      <c r="A519" s="181"/>
      <c r="B519" s="181"/>
      <c r="C519" s="181"/>
      <c r="D519" s="181"/>
      <c r="E519" s="181"/>
      <c r="F519" s="181"/>
      <c r="G519" s="181"/>
      <c r="H519" s="181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</row>
    <row r="520" spans="1:26" ht="12.75" customHeight="1">
      <c r="A520" s="181"/>
      <c r="B520" s="181"/>
      <c r="C520" s="181"/>
      <c r="D520" s="181"/>
      <c r="E520" s="181"/>
      <c r="F520" s="181"/>
      <c r="G520" s="181"/>
      <c r="H520" s="181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</row>
    <row r="521" spans="1:26" ht="12.75" customHeight="1">
      <c r="A521" s="181"/>
      <c r="B521" s="181"/>
      <c r="C521" s="181"/>
      <c r="D521" s="181"/>
      <c r="E521" s="181"/>
      <c r="F521" s="181"/>
      <c r="G521" s="181"/>
      <c r="H521" s="181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</row>
    <row r="522" spans="1:26" ht="12.75" customHeight="1">
      <c r="A522" s="181"/>
      <c r="B522" s="181"/>
      <c r="C522" s="181"/>
      <c r="D522" s="181"/>
      <c r="E522" s="181"/>
      <c r="F522" s="181"/>
      <c r="G522" s="181"/>
      <c r="H522" s="181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</row>
    <row r="523" spans="1:26" ht="12.75" customHeight="1">
      <c r="A523" s="181"/>
      <c r="B523" s="181"/>
      <c r="C523" s="181"/>
      <c r="D523" s="181"/>
      <c r="E523" s="181"/>
      <c r="F523" s="181"/>
      <c r="G523" s="181"/>
      <c r="H523" s="181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</row>
    <row r="524" spans="1:26" ht="12.75" customHeight="1">
      <c r="A524" s="181"/>
      <c r="B524" s="181"/>
      <c r="C524" s="181"/>
      <c r="D524" s="181"/>
      <c r="E524" s="181"/>
      <c r="F524" s="181"/>
      <c r="G524" s="181"/>
      <c r="H524" s="181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</row>
    <row r="525" spans="1:26" ht="12.75" customHeight="1">
      <c r="A525" s="181"/>
      <c r="B525" s="181"/>
      <c r="C525" s="181"/>
      <c r="D525" s="181"/>
      <c r="E525" s="181"/>
      <c r="F525" s="181"/>
      <c r="G525" s="181"/>
      <c r="H525" s="181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</row>
    <row r="526" spans="1:26" ht="12.75" customHeight="1">
      <c r="A526" s="181"/>
      <c r="B526" s="181"/>
      <c r="C526" s="181"/>
      <c r="D526" s="181"/>
      <c r="E526" s="181"/>
      <c r="F526" s="181"/>
      <c r="G526" s="181"/>
      <c r="H526" s="181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</row>
    <row r="527" spans="1:26" ht="12.75" customHeight="1">
      <c r="A527" s="181"/>
      <c r="B527" s="181"/>
      <c r="C527" s="181"/>
      <c r="D527" s="181"/>
      <c r="E527" s="181"/>
      <c r="F527" s="181"/>
      <c r="G527" s="181"/>
      <c r="H527" s="181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</row>
    <row r="528" spans="1:26" ht="12.75" customHeight="1">
      <c r="A528" s="181"/>
      <c r="B528" s="181"/>
      <c r="C528" s="181"/>
      <c r="D528" s="181"/>
      <c r="E528" s="181"/>
      <c r="F528" s="181"/>
      <c r="G528" s="181"/>
      <c r="H528" s="181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</row>
    <row r="529" spans="1:26" ht="12.75" customHeight="1">
      <c r="A529" s="181"/>
      <c r="B529" s="181"/>
      <c r="C529" s="181"/>
      <c r="D529" s="181"/>
      <c r="E529" s="181"/>
      <c r="F529" s="181"/>
      <c r="G529" s="181"/>
      <c r="H529" s="181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</row>
    <row r="530" spans="1:26" ht="12.75" customHeight="1">
      <c r="A530" s="181"/>
      <c r="B530" s="181"/>
      <c r="C530" s="181"/>
      <c r="D530" s="181"/>
      <c r="E530" s="181"/>
      <c r="F530" s="181"/>
      <c r="G530" s="181"/>
      <c r="H530" s="181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</row>
    <row r="531" spans="1:26" ht="12.75" customHeight="1">
      <c r="A531" s="181"/>
      <c r="B531" s="181"/>
      <c r="C531" s="181"/>
      <c r="D531" s="181"/>
      <c r="E531" s="181"/>
      <c r="F531" s="181"/>
      <c r="G531" s="181"/>
      <c r="H531" s="181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</row>
    <row r="532" spans="1:26" ht="12.75" customHeight="1">
      <c r="A532" s="181"/>
      <c r="B532" s="181"/>
      <c r="C532" s="181"/>
      <c r="D532" s="181"/>
      <c r="E532" s="181"/>
      <c r="F532" s="181"/>
      <c r="G532" s="181"/>
      <c r="H532" s="181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</row>
    <row r="533" spans="1:26" ht="12.75" customHeight="1">
      <c r="A533" s="181"/>
      <c r="B533" s="181"/>
      <c r="C533" s="181"/>
      <c r="D533" s="181"/>
      <c r="E533" s="181"/>
      <c r="F533" s="181"/>
      <c r="G533" s="181"/>
      <c r="H533" s="181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</row>
    <row r="534" spans="1:26" ht="12.75" customHeight="1">
      <c r="A534" s="181"/>
      <c r="B534" s="181"/>
      <c r="C534" s="181"/>
      <c r="D534" s="181"/>
      <c r="E534" s="181"/>
      <c r="F534" s="181"/>
      <c r="G534" s="181"/>
      <c r="H534" s="181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</row>
    <row r="535" spans="1:26" ht="12.75" customHeight="1">
      <c r="A535" s="181"/>
      <c r="B535" s="181"/>
      <c r="C535" s="181"/>
      <c r="D535" s="181"/>
      <c r="E535" s="181"/>
      <c r="F535" s="181"/>
      <c r="G535" s="181"/>
      <c r="H535" s="181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</row>
    <row r="536" spans="1:26" ht="12.75" customHeight="1">
      <c r="A536" s="181"/>
      <c r="B536" s="181"/>
      <c r="C536" s="181"/>
      <c r="D536" s="181"/>
      <c r="E536" s="181"/>
      <c r="F536" s="181"/>
      <c r="G536" s="181"/>
      <c r="H536" s="181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</row>
    <row r="537" spans="1:26" ht="12.75" customHeight="1">
      <c r="A537" s="181"/>
      <c r="B537" s="181"/>
      <c r="C537" s="181"/>
      <c r="D537" s="181"/>
      <c r="E537" s="181"/>
      <c r="F537" s="181"/>
      <c r="G537" s="181"/>
      <c r="H537" s="181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</row>
    <row r="538" spans="1:26" ht="12.75" customHeight="1">
      <c r="A538" s="181"/>
      <c r="B538" s="181"/>
      <c r="C538" s="181"/>
      <c r="D538" s="181"/>
      <c r="E538" s="181"/>
      <c r="F538" s="181"/>
      <c r="G538" s="181"/>
      <c r="H538" s="181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</row>
    <row r="539" spans="1:26" ht="12.75" customHeight="1">
      <c r="A539" s="181"/>
      <c r="B539" s="181"/>
      <c r="C539" s="181"/>
      <c r="D539" s="181"/>
      <c r="E539" s="181"/>
      <c r="F539" s="181"/>
      <c r="G539" s="181"/>
      <c r="H539" s="181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</row>
    <row r="540" spans="1:26" ht="12.75" customHeight="1">
      <c r="A540" s="181"/>
      <c r="B540" s="181"/>
      <c r="C540" s="181"/>
      <c r="D540" s="181"/>
      <c r="E540" s="181"/>
      <c r="F540" s="181"/>
      <c r="G540" s="181"/>
      <c r="H540" s="181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</row>
    <row r="541" spans="1:26" ht="12.75" customHeight="1">
      <c r="A541" s="181"/>
      <c r="B541" s="181"/>
      <c r="C541" s="181"/>
      <c r="D541" s="181"/>
      <c r="E541" s="181"/>
      <c r="F541" s="181"/>
      <c r="G541" s="181"/>
      <c r="H541" s="181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</row>
    <row r="542" spans="1:26" ht="12.75" customHeight="1">
      <c r="A542" s="181"/>
      <c r="B542" s="181"/>
      <c r="C542" s="181"/>
      <c r="D542" s="181"/>
      <c r="E542" s="181"/>
      <c r="F542" s="181"/>
      <c r="G542" s="181"/>
      <c r="H542" s="181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</row>
    <row r="543" spans="1:26" ht="12.75" customHeight="1">
      <c r="A543" s="181"/>
      <c r="B543" s="181"/>
      <c r="C543" s="181"/>
      <c r="D543" s="181"/>
      <c r="E543" s="181"/>
      <c r="F543" s="181"/>
      <c r="G543" s="181"/>
      <c r="H543" s="181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</row>
    <row r="544" spans="1:26" ht="12.75" customHeight="1">
      <c r="A544" s="181"/>
      <c r="B544" s="181"/>
      <c r="C544" s="181"/>
      <c r="D544" s="181"/>
      <c r="E544" s="181"/>
      <c r="F544" s="181"/>
      <c r="G544" s="181"/>
      <c r="H544" s="181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</row>
    <row r="545" spans="1:26" ht="12.75" customHeight="1">
      <c r="A545" s="181"/>
      <c r="B545" s="181"/>
      <c r="C545" s="181"/>
      <c r="D545" s="181"/>
      <c r="E545" s="181"/>
      <c r="F545" s="181"/>
      <c r="G545" s="181"/>
      <c r="H545" s="181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</row>
    <row r="546" spans="1:26" ht="12.75" customHeight="1">
      <c r="A546" s="181"/>
      <c r="B546" s="181"/>
      <c r="C546" s="181"/>
      <c r="D546" s="181"/>
      <c r="E546" s="181"/>
      <c r="F546" s="181"/>
      <c r="G546" s="181"/>
      <c r="H546" s="181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</row>
    <row r="547" spans="1:26" ht="12.75" customHeight="1">
      <c r="A547" s="181"/>
      <c r="B547" s="181"/>
      <c r="C547" s="181"/>
      <c r="D547" s="181"/>
      <c r="E547" s="181"/>
      <c r="F547" s="181"/>
      <c r="G547" s="181"/>
      <c r="H547" s="181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</row>
    <row r="548" spans="1:26" ht="12.75" customHeight="1">
      <c r="A548" s="181"/>
      <c r="B548" s="181"/>
      <c r="C548" s="181"/>
      <c r="D548" s="181"/>
      <c r="E548" s="181"/>
      <c r="F548" s="181"/>
      <c r="G548" s="181"/>
      <c r="H548" s="181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</row>
    <row r="549" spans="1:26" ht="12.75" customHeight="1">
      <c r="A549" s="181"/>
      <c r="B549" s="181"/>
      <c r="C549" s="181"/>
      <c r="D549" s="181"/>
      <c r="E549" s="181"/>
      <c r="F549" s="181"/>
      <c r="G549" s="181"/>
      <c r="H549" s="181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</row>
    <row r="550" spans="1:26" ht="12.75" customHeight="1">
      <c r="A550" s="181"/>
      <c r="B550" s="181"/>
      <c r="C550" s="181"/>
      <c r="D550" s="181"/>
      <c r="E550" s="181"/>
      <c r="F550" s="181"/>
      <c r="G550" s="181"/>
      <c r="H550" s="181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</row>
    <row r="551" spans="1:26" ht="12.75" customHeight="1">
      <c r="A551" s="181"/>
      <c r="B551" s="181"/>
      <c r="C551" s="181"/>
      <c r="D551" s="181"/>
      <c r="E551" s="181"/>
      <c r="F551" s="181"/>
      <c r="G551" s="181"/>
      <c r="H551" s="181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</row>
    <row r="552" spans="1:26" ht="12.75" customHeight="1">
      <c r="A552" s="181"/>
      <c r="B552" s="181"/>
      <c r="C552" s="181"/>
      <c r="D552" s="181"/>
      <c r="E552" s="181"/>
      <c r="F552" s="181"/>
      <c r="G552" s="181"/>
      <c r="H552" s="181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</row>
    <row r="553" spans="1:26" ht="12.75" customHeight="1">
      <c r="A553" s="181"/>
      <c r="B553" s="181"/>
      <c r="C553" s="181"/>
      <c r="D553" s="181"/>
      <c r="E553" s="181"/>
      <c r="F553" s="181"/>
      <c r="G553" s="181"/>
      <c r="H553" s="181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</row>
    <row r="554" spans="1:26" ht="12.75" customHeight="1">
      <c r="A554" s="181"/>
      <c r="B554" s="181"/>
      <c r="C554" s="181"/>
      <c r="D554" s="181"/>
      <c r="E554" s="181"/>
      <c r="F554" s="181"/>
      <c r="G554" s="181"/>
      <c r="H554" s="181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</row>
    <row r="555" spans="1:26" ht="12.75" customHeight="1">
      <c r="A555" s="181"/>
      <c r="B555" s="181"/>
      <c r="C555" s="181"/>
      <c r="D555" s="181"/>
      <c r="E555" s="181"/>
      <c r="F555" s="181"/>
      <c r="G555" s="181"/>
      <c r="H555" s="181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</row>
    <row r="556" spans="1:26" ht="12.75" customHeight="1">
      <c r="A556" s="181"/>
      <c r="B556" s="181"/>
      <c r="C556" s="181"/>
      <c r="D556" s="181"/>
      <c r="E556" s="181"/>
      <c r="F556" s="181"/>
      <c r="G556" s="181"/>
      <c r="H556" s="181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</row>
    <row r="557" spans="1:26" ht="12.75" customHeight="1">
      <c r="A557" s="181"/>
      <c r="B557" s="181"/>
      <c r="C557" s="181"/>
      <c r="D557" s="181"/>
      <c r="E557" s="181"/>
      <c r="F557" s="181"/>
      <c r="G557" s="181"/>
      <c r="H557" s="181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</row>
    <row r="558" spans="1:26" ht="12.75" customHeight="1">
      <c r="A558" s="181"/>
      <c r="B558" s="181"/>
      <c r="C558" s="181"/>
      <c r="D558" s="181"/>
      <c r="E558" s="181"/>
      <c r="F558" s="181"/>
      <c r="G558" s="181"/>
      <c r="H558" s="181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</row>
    <row r="559" spans="1:26" ht="12.75" customHeight="1">
      <c r="A559" s="181"/>
      <c r="B559" s="181"/>
      <c r="C559" s="181"/>
      <c r="D559" s="181"/>
      <c r="E559" s="181"/>
      <c r="F559" s="181"/>
      <c r="G559" s="181"/>
      <c r="H559" s="181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</row>
    <row r="560" spans="1:26" ht="12.75" customHeight="1">
      <c r="A560" s="181"/>
      <c r="B560" s="181"/>
      <c r="C560" s="181"/>
      <c r="D560" s="181"/>
      <c r="E560" s="181"/>
      <c r="F560" s="181"/>
      <c r="G560" s="181"/>
      <c r="H560" s="181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</row>
    <row r="561" spans="1:26" ht="12.75" customHeight="1">
      <c r="A561" s="181"/>
      <c r="B561" s="181"/>
      <c r="C561" s="181"/>
      <c r="D561" s="181"/>
      <c r="E561" s="181"/>
      <c r="F561" s="181"/>
      <c r="G561" s="181"/>
      <c r="H561" s="181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</row>
    <row r="562" spans="1:26" ht="12.75" customHeight="1">
      <c r="A562" s="181"/>
      <c r="B562" s="181"/>
      <c r="C562" s="181"/>
      <c r="D562" s="181"/>
      <c r="E562" s="181"/>
      <c r="F562" s="181"/>
      <c r="G562" s="181"/>
      <c r="H562" s="181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</row>
    <row r="563" spans="1:26" ht="12.75" customHeight="1">
      <c r="A563" s="181"/>
      <c r="B563" s="181"/>
      <c r="C563" s="181"/>
      <c r="D563" s="181"/>
      <c r="E563" s="181"/>
      <c r="F563" s="181"/>
      <c r="G563" s="181"/>
      <c r="H563" s="181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</row>
    <row r="564" spans="1:26" ht="12.75" customHeight="1">
      <c r="A564" s="181"/>
      <c r="B564" s="181"/>
      <c r="C564" s="181"/>
      <c r="D564" s="181"/>
      <c r="E564" s="181"/>
      <c r="F564" s="181"/>
      <c r="G564" s="181"/>
      <c r="H564" s="181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</row>
    <row r="565" spans="1:26" ht="12.75" customHeight="1">
      <c r="A565" s="181"/>
      <c r="B565" s="181"/>
      <c r="C565" s="181"/>
      <c r="D565" s="181"/>
      <c r="E565" s="181"/>
      <c r="F565" s="181"/>
      <c r="G565" s="181"/>
      <c r="H565" s="181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</row>
    <row r="566" spans="1:26" ht="12.75" customHeight="1">
      <c r="A566" s="181"/>
      <c r="B566" s="181"/>
      <c r="C566" s="181"/>
      <c r="D566" s="181"/>
      <c r="E566" s="181"/>
      <c r="F566" s="181"/>
      <c r="G566" s="181"/>
      <c r="H566" s="181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</row>
    <row r="567" spans="1:26" ht="12.75" customHeight="1">
      <c r="A567" s="181"/>
      <c r="B567" s="181"/>
      <c r="C567" s="181"/>
      <c r="D567" s="181"/>
      <c r="E567" s="181"/>
      <c r="F567" s="181"/>
      <c r="G567" s="181"/>
      <c r="H567" s="181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</row>
    <row r="568" spans="1:26" ht="12.75" customHeight="1">
      <c r="A568" s="181"/>
      <c r="B568" s="181"/>
      <c r="C568" s="181"/>
      <c r="D568" s="181"/>
      <c r="E568" s="181"/>
      <c r="F568" s="181"/>
      <c r="G568" s="181"/>
      <c r="H568" s="181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</row>
    <row r="569" spans="1:26" ht="12.75" customHeight="1">
      <c r="A569" s="181"/>
      <c r="B569" s="181"/>
      <c r="C569" s="181"/>
      <c r="D569" s="181"/>
      <c r="E569" s="181"/>
      <c r="F569" s="181"/>
      <c r="G569" s="181"/>
      <c r="H569" s="181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</row>
    <row r="570" spans="1:26" ht="12.75" customHeight="1">
      <c r="A570" s="181"/>
      <c r="B570" s="181"/>
      <c r="C570" s="181"/>
      <c r="D570" s="181"/>
      <c r="E570" s="181"/>
      <c r="F570" s="181"/>
      <c r="G570" s="181"/>
      <c r="H570" s="181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</row>
    <row r="571" spans="1:26" ht="12.75" customHeight="1">
      <c r="A571" s="181"/>
      <c r="B571" s="181"/>
      <c r="C571" s="181"/>
      <c r="D571" s="181"/>
      <c r="E571" s="181"/>
      <c r="F571" s="181"/>
      <c r="G571" s="181"/>
      <c r="H571" s="181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</row>
    <row r="572" spans="1:26" ht="12.75" customHeight="1">
      <c r="A572" s="181"/>
      <c r="B572" s="181"/>
      <c r="C572" s="181"/>
      <c r="D572" s="181"/>
      <c r="E572" s="181"/>
      <c r="F572" s="181"/>
      <c r="G572" s="181"/>
      <c r="H572" s="181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</row>
    <row r="573" spans="1:26" ht="12.75" customHeight="1">
      <c r="A573" s="181"/>
      <c r="B573" s="181"/>
      <c r="C573" s="181"/>
      <c r="D573" s="181"/>
      <c r="E573" s="181"/>
      <c r="F573" s="181"/>
      <c r="G573" s="181"/>
      <c r="H573" s="181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</row>
    <row r="574" spans="1:26" ht="12.75" customHeight="1">
      <c r="A574" s="181"/>
      <c r="B574" s="181"/>
      <c r="C574" s="181"/>
      <c r="D574" s="181"/>
      <c r="E574" s="181"/>
      <c r="F574" s="181"/>
      <c r="G574" s="181"/>
      <c r="H574" s="181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</row>
    <row r="575" spans="1:26" ht="12.75" customHeight="1">
      <c r="A575" s="181"/>
      <c r="B575" s="181"/>
      <c r="C575" s="181"/>
      <c r="D575" s="181"/>
      <c r="E575" s="181"/>
      <c r="F575" s="181"/>
      <c r="G575" s="181"/>
      <c r="H575" s="181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</row>
    <row r="576" spans="1:26" ht="12.75" customHeight="1">
      <c r="A576" s="181"/>
      <c r="B576" s="181"/>
      <c r="C576" s="181"/>
      <c r="D576" s="181"/>
      <c r="E576" s="181"/>
      <c r="F576" s="181"/>
      <c r="G576" s="181"/>
      <c r="H576" s="181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</row>
    <row r="577" spans="1:26" ht="12.75" customHeight="1">
      <c r="A577" s="181"/>
      <c r="B577" s="181"/>
      <c r="C577" s="181"/>
      <c r="D577" s="181"/>
      <c r="E577" s="181"/>
      <c r="F577" s="181"/>
      <c r="G577" s="181"/>
      <c r="H577" s="181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</row>
    <row r="578" spans="1:26" ht="12.75" customHeight="1">
      <c r="A578" s="181"/>
      <c r="B578" s="181"/>
      <c r="C578" s="181"/>
      <c r="D578" s="181"/>
      <c r="E578" s="181"/>
      <c r="F578" s="181"/>
      <c r="G578" s="181"/>
      <c r="H578" s="181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</row>
    <row r="579" spans="1:26" ht="12.75" customHeight="1">
      <c r="A579" s="181"/>
      <c r="B579" s="181"/>
      <c r="C579" s="181"/>
      <c r="D579" s="181"/>
      <c r="E579" s="181"/>
      <c r="F579" s="181"/>
      <c r="G579" s="181"/>
      <c r="H579" s="181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</row>
    <row r="580" spans="1:26" ht="12.75" customHeight="1">
      <c r="A580" s="181"/>
      <c r="B580" s="181"/>
      <c r="C580" s="181"/>
      <c r="D580" s="181"/>
      <c r="E580" s="181"/>
      <c r="F580" s="181"/>
      <c r="G580" s="181"/>
      <c r="H580" s="181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</row>
    <row r="581" spans="1:26" ht="12.75" customHeight="1">
      <c r="A581" s="181"/>
      <c r="B581" s="181"/>
      <c r="C581" s="181"/>
      <c r="D581" s="181"/>
      <c r="E581" s="181"/>
      <c r="F581" s="181"/>
      <c r="G581" s="181"/>
      <c r="H581" s="181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</row>
    <row r="582" spans="1:26" ht="12.75" customHeight="1">
      <c r="A582" s="181"/>
      <c r="B582" s="181"/>
      <c r="C582" s="181"/>
      <c r="D582" s="181"/>
      <c r="E582" s="181"/>
      <c r="F582" s="181"/>
      <c r="G582" s="181"/>
      <c r="H582" s="181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</row>
    <row r="583" spans="1:26" ht="12.75" customHeight="1">
      <c r="A583" s="181"/>
      <c r="B583" s="181"/>
      <c r="C583" s="181"/>
      <c r="D583" s="181"/>
      <c r="E583" s="181"/>
      <c r="F583" s="181"/>
      <c r="G583" s="181"/>
      <c r="H583" s="181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</row>
    <row r="584" spans="1:26" ht="12.75" customHeight="1">
      <c r="A584" s="181"/>
      <c r="B584" s="181"/>
      <c r="C584" s="181"/>
      <c r="D584" s="181"/>
      <c r="E584" s="181"/>
      <c r="F584" s="181"/>
      <c r="G584" s="181"/>
      <c r="H584" s="181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</row>
    <row r="585" spans="1:26" ht="12.75" customHeight="1">
      <c r="A585" s="181"/>
      <c r="B585" s="181"/>
      <c r="C585" s="181"/>
      <c r="D585" s="181"/>
      <c r="E585" s="181"/>
      <c r="F585" s="181"/>
      <c r="G585" s="181"/>
      <c r="H585" s="181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</row>
    <row r="586" spans="1:26" ht="12.75" customHeight="1">
      <c r="A586" s="181"/>
      <c r="B586" s="181"/>
      <c r="C586" s="181"/>
      <c r="D586" s="181"/>
      <c r="E586" s="181"/>
      <c r="F586" s="181"/>
      <c r="G586" s="181"/>
      <c r="H586" s="181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</row>
    <row r="587" spans="1:26" ht="12.75" customHeight="1">
      <c r="A587" s="181"/>
      <c r="B587" s="181"/>
      <c r="C587" s="181"/>
      <c r="D587" s="181"/>
      <c r="E587" s="181"/>
      <c r="F587" s="181"/>
      <c r="G587" s="181"/>
      <c r="H587" s="181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</row>
    <row r="588" spans="1:26" ht="12.75" customHeight="1">
      <c r="A588" s="181"/>
      <c r="B588" s="181"/>
      <c r="C588" s="181"/>
      <c r="D588" s="181"/>
      <c r="E588" s="181"/>
      <c r="F588" s="181"/>
      <c r="G588" s="181"/>
      <c r="H588" s="181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</row>
    <row r="589" spans="1:26" ht="12.75" customHeight="1">
      <c r="A589" s="181"/>
      <c r="B589" s="181"/>
      <c r="C589" s="181"/>
      <c r="D589" s="181"/>
      <c r="E589" s="181"/>
      <c r="F589" s="181"/>
      <c r="G589" s="181"/>
      <c r="H589" s="181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</row>
    <row r="590" spans="1:26" ht="12.75" customHeight="1">
      <c r="A590" s="181"/>
      <c r="B590" s="181"/>
      <c r="C590" s="181"/>
      <c r="D590" s="181"/>
      <c r="E590" s="181"/>
      <c r="F590" s="181"/>
      <c r="G590" s="181"/>
      <c r="H590" s="181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</row>
    <row r="591" spans="1:26" ht="12.75" customHeight="1">
      <c r="A591" s="181"/>
      <c r="B591" s="181"/>
      <c r="C591" s="181"/>
      <c r="D591" s="181"/>
      <c r="E591" s="181"/>
      <c r="F591" s="181"/>
      <c r="G591" s="181"/>
      <c r="H591" s="181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</row>
    <row r="592" spans="1:26" ht="12.75" customHeight="1">
      <c r="A592" s="181"/>
      <c r="B592" s="181"/>
      <c r="C592" s="181"/>
      <c r="D592" s="181"/>
      <c r="E592" s="181"/>
      <c r="F592" s="181"/>
      <c r="G592" s="181"/>
      <c r="H592" s="181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</row>
    <row r="593" spans="1:26" ht="12.75" customHeight="1">
      <c r="A593" s="181"/>
      <c r="B593" s="181"/>
      <c r="C593" s="181"/>
      <c r="D593" s="181"/>
      <c r="E593" s="181"/>
      <c r="F593" s="181"/>
      <c r="G593" s="181"/>
      <c r="H593" s="181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</row>
    <row r="594" spans="1:26" ht="12.75" customHeight="1">
      <c r="A594" s="181"/>
      <c r="B594" s="181"/>
      <c r="C594" s="181"/>
      <c r="D594" s="181"/>
      <c r="E594" s="181"/>
      <c r="F594" s="181"/>
      <c r="G594" s="181"/>
      <c r="H594" s="181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</row>
    <row r="595" spans="1:26" ht="12.75" customHeight="1">
      <c r="A595" s="181"/>
      <c r="B595" s="181"/>
      <c r="C595" s="181"/>
      <c r="D595" s="181"/>
      <c r="E595" s="181"/>
      <c r="F595" s="181"/>
      <c r="G595" s="181"/>
      <c r="H595" s="181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</row>
    <row r="596" spans="1:26" ht="12.75" customHeight="1">
      <c r="A596" s="181"/>
      <c r="B596" s="181"/>
      <c r="C596" s="181"/>
      <c r="D596" s="181"/>
      <c r="E596" s="181"/>
      <c r="F596" s="181"/>
      <c r="G596" s="181"/>
      <c r="H596" s="181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</row>
    <row r="597" spans="1:26" ht="12.75" customHeight="1">
      <c r="A597" s="181"/>
      <c r="B597" s="181"/>
      <c r="C597" s="181"/>
      <c r="D597" s="181"/>
      <c r="E597" s="181"/>
      <c r="F597" s="181"/>
      <c r="G597" s="181"/>
      <c r="H597" s="181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</row>
    <row r="598" spans="1:26" ht="12.75" customHeight="1">
      <c r="A598" s="181"/>
      <c r="B598" s="181"/>
      <c r="C598" s="181"/>
      <c r="D598" s="181"/>
      <c r="E598" s="181"/>
      <c r="F598" s="181"/>
      <c r="G598" s="181"/>
      <c r="H598" s="181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</row>
    <row r="599" spans="1:26" ht="12.75" customHeight="1">
      <c r="A599" s="181"/>
      <c r="B599" s="181"/>
      <c r="C599" s="181"/>
      <c r="D599" s="181"/>
      <c r="E599" s="181"/>
      <c r="F599" s="181"/>
      <c r="G599" s="181"/>
      <c r="H599" s="181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</row>
    <row r="600" spans="1:26" ht="12.75" customHeight="1">
      <c r="A600" s="181"/>
      <c r="B600" s="181"/>
      <c r="C600" s="181"/>
      <c r="D600" s="181"/>
      <c r="E600" s="181"/>
      <c r="F600" s="181"/>
      <c r="G600" s="181"/>
      <c r="H600" s="181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</row>
    <row r="601" spans="1:26" ht="12.75" customHeight="1">
      <c r="A601" s="181"/>
      <c r="B601" s="181"/>
      <c r="C601" s="181"/>
      <c r="D601" s="181"/>
      <c r="E601" s="181"/>
      <c r="F601" s="181"/>
      <c r="G601" s="181"/>
      <c r="H601" s="181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</row>
    <row r="602" spans="1:26" ht="12.75" customHeight="1">
      <c r="A602" s="181"/>
      <c r="B602" s="181"/>
      <c r="C602" s="181"/>
      <c r="D602" s="181"/>
      <c r="E602" s="181"/>
      <c r="F602" s="181"/>
      <c r="G602" s="181"/>
      <c r="H602" s="181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</row>
    <row r="603" spans="1:26" ht="12.75" customHeight="1">
      <c r="A603" s="181"/>
      <c r="B603" s="181"/>
      <c r="C603" s="181"/>
      <c r="D603" s="181"/>
      <c r="E603" s="181"/>
      <c r="F603" s="181"/>
      <c r="G603" s="181"/>
      <c r="H603" s="181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</row>
    <row r="604" spans="1:26" ht="12.75" customHeight="1">
      <c r="A604" s="181"/>
      <c r="B604" s="181"/>
      <c r="C604" s="181"/>
      <c r="D604" s="181"/>
      <c r="E604" s="181"/>
      <c r="F604" s="181"/>
      <c r="G604" s="181"/>
      <c r="H604" s="181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</row>
    <row r="605" spans="1:26" ht="12.75" customHeight="1">
      <c r="A605" s="181"/>
      <c r="B605" s="181"/>
      <c r="C605" s="181"/>
      <c r="D605" s="181"/>
      <c r="E605" s="181"/>
      <c r="F605" s="181"/>
      <c r="G605" s="181"/>
      <c r="H605" s="181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</row>
    <row r="606" spans="1:26" ht="12.75" customHeight="1">
      <c r="A606" s="181"/>
      <c r="B606" s="181"/>
      <c r="C606" s="181"/>
      <c r="D606" s="181"/>
      <c r="E606" s="181"/>
      <c r="F606" s="181"/>
      <c r="G606" s="181"/>
      <c r="H606" s="181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</row>
    <row r="607" spans="1:26" ht="12.75" customHeight="1">
      <c r="A607" s="181"/>
      <c r="B607" s="181"/>
      <c r="C607" s="181"/>
      <c r="D607" s="181"/>
      <c r="E607" s="181"/>
      <c r="F607" s="181"/>
      <c r="G607" s="181"/>
      <c r="H607" s="181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</row>
    <row r="608" spans="1:26" ht="12.75" customHeight="1">
      <c r="A608" s="181"/>
      <c r="B608" s="181"/>
      <c r="C608" s="181"/>
      <c r="D608" s="181"/>
      <c r="E608" s="181"/>
      <c r="F608" s="181"/>
      <c r="G608" s="181"/>
      <c r="H608" s="181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</row>
    <row r="609" spans="1:26" ht="12.75" customHeight="1">
      <c r="A609" s="181"/>
      <c r="B609" s="181"/>
      <c r="C609" s="181"/>
      <c r="D609" s="181"/>
      <c r="E609" s="181"/>
      <c r="F609" s="181"/>
      <c r="G609" s="181"/>
      <c r="H609" s="181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</row>
    <row r="610" spans="1:26" ht="12.75" customHeight="1">
      <c r="A610" s="181"/>
      <c r="B610" s="181"/>
      <c r="C610" s="181"/>
      <c r="D610" s="181"/>
      <c r="E610" s="181"/>
      <c r="F610" s="181"/>
      <c r="G610" s="181"/>
      <c r="H610" s="181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</row>
    <row r="611" spans="1:26" ht="12.75" customHeight="1">
      <c r="A611" s="181"/>
      <c r="B611" s="181"/>
      <c r="C611" s="181"/>
      <c r="D611" s="181"/>
      <c r="E611" s="181"/>
      <c r="F611" s="181"/>
      <c r="G611" s="181"/>
      <c r="H611" s="181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</row>
    <row r="612" spans="1:26" ht="12.75" customHeight="1">
      <c r="A612" s="181"/>
      <c r="B612" s="181"/>
      <c r="C612" s="181"/>
      <c r="D612" s="181"/>
      <c r="E612" s="181"/>
      <c r="F612" s="181"/>
      <c r="G612" s="181"/>
      <c r="H612" s="181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</row>
    <row r="613" spans="1:26" ht="12.75" customHeight="1">
      <c r="A613" s="181"/>
      <c r="B613" s="181"/>
      <c r="C613" s="181"/>
      <c r="D613" s="181"/>
      <c r="E613" s="181"/>
      <c r="F613" s="181"/>
      <c r="G613" s="181"/>
      <c r="H613" s="181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</row>
    <row r="614" spans="1:26" ht="12.75" customHeight="1">
      <c r="A614" s="181"/>
      <c r="B614" s="181"/>
      <c r="C614" s="181"/>
      <c r="D614" s="181"/>
      <c r="E614" s="181"/>
      <c r="F614" s="181"/>
      <c r="G614" s="181"/>
      <c r="H614" s="181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</row>
    <row r="615" spans="1:26" ht="12.75" customHeight="1">
      <c r="A615" s="181"/>
      <c r="B615" s="181"/>
      <c r="C615" s="181"/>
      <c r="D615" s="181"/>
      <c r="E615" s="181"/>
      <c r="F615" s="181"/>
      <c r="G615" s="181"/>
      <c r="H615" s="181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</row>
    <row r="616" spans="1:26" ht="12.75" customHeight="1">
      <c r="A616" s="181"/>
      <c r="B616" s="181"/>
      <c r="C616" s="181"/>
      <c r="D616" s="181"/>
      <c r="E616" s="181"/>
      <c r="F616" s="181"/>
      <c r="G616" s="181"/>
      <c r="H616" s="181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</row>
    <row r="617" spans="1:26" ht="12.75" customHeight="1">
      <c r="A617" s="181"/>
      <c r="B617" s="181"/>
      <c r="C617" s="181"/>
      <c r="D617" s="181"/>
      <c r="E617" s="181"/>
      <c r="F617" s="181"/>
      <c r="G617" s="181"/>
      <c r="H617" s="181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</row>
    <row r="618" spans="1:26" ht="12.75" customHeight="1">
      <c r="A618" s="181"/>
      <c r="B618" s="181"/>
      <c r="C618" s="181"/>
      <c r="D618" s="181"/>
      <c r="E618" s="181"/>
      <c r="F618" s="181"/>
      <c r="G618" s="181"/>
      <c r="H618" s="181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</row>
    <row r="619" spans="1:26" ht="12.75" customHeight="1">
      <c r="A619" s="181"/>
      <c r="B619" s="181"/>
      <c r="C619" s="181"/>
      <c r="D619" s="181"/>
      <c r="E619" s="181"/>
      <c r="F619" s="181"/>
      <c r="G619" s="181"/>
      <c r="H619" s="181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</row>
    <row r="620" spans="1:26" ht="12.75" customHeight="1">
      <c r="A620" s="181"/>
      <c r="B620" s="181"/>
      <c r="C620" s="181"/>
      <c r="D620" s="181"/>
      <c r="E620" s="181"/>
      <c r="F620" s="181"/>
      <c r="G620" s="181"/>
      <c r="H620" s="181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</row>
    <row r="621" spans="1:26" ht="12.75" customHeight="1">
      <c r="A621" s="181"/>
      <c r="B621" s="181"/>
      <c r="C621" s="181"/>
      <c r="D621" s="181"/>
      <c r="E621" s="181"/>
      <c r="F621" s="181"/>
      <c r="G621" s="181"/>
      <c r="H621" s="181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</row>
    <row r="622" spans="1:26" ht="12.75" customHeight="1">
      <c r="A622" s="181"/>
      <c r="B622" s="181"/>
      <c r="C622" s="181"/>
      <c r="D622" s="181"/>
      <c r="E622" s="181"/>
      <c r="F622" s="181"/>
      <c r="G622" s="181"/>
      <c r="H622" s="181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</row>
    <row r="623" spans="1:26" ht="12.75" customHeight="1">
      <c r="A623" s="181"/>
      <c r="B623" s="181"/>
      <c r="C623" s="181"/>
      <c r="D623" s="181"/>
      <c r="E623" s="181"/>
      <c r="F623" s="181"/>
      <c r="G623" s="181"/>
      <c r="H623" s="181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</row>
    <row r="624" spans="1:26" ht="12.75" customHeight="1">
      <c r="A624" s="181"/>
      <c r="B624" s="181"/>
      <c r="C624" s="181"/>
      <c r="D624" s="181"/>
      <c r="E624" s="181"/>
      <c r="F624" s="181"/>
      <c r="G624" s="181"/>
      <c r="H624" s="181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</row>
    <row r="625" spans="1:26" ht="12.75" customHeight="1">
      <c r="A625" s="181"/>
      <c r="B625" s="181"/>
      <c r="C625" s="181"/>
      <c r="D625" s="181"/>
      <c r="E625" s="181"/>
      <c r="F625" s="181"/>
      <c r="G625" s="181"/>
      <c r="H625" s="181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</row>
    <row r="626" spans="1:26" ht="12.75" customHeight="1">
      <c r="A626" s="181"/>
      <c r="B626" s="181"/>
      <c r="C626" s="181"/>
      <c r="D626" s="181"/>
      <c r="E626" s="181"/>
      <c r="F626" s="181"/>
      <c r="G626" s="181"/>
      <c r="H626" s="181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</row>
    <row r="627" spans="1:26" ht="12.75" customHeight="1">
      <c r="A627" s="181"/>
      <c r="B627" s="181"/>
      <c r="C627" s="181"/>
      <c r="D627" s="181"/>
      <c r="E627" s="181"/>
      <c r="F627" s="181"/>
      <c r="G627" s="181"/>
      <c r="H627" s="181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</row>
    <row r="628" spans="1:26" ht="12.75" customHeight="1">
      <c r="A628" s="181"/>
      <c r="B628" s="181"/>
      <c r="C628" s="181"/>
      <c r="D628" s="181"/>
      <c r="E628" s="181"/>
      <c r="F628" s="181"/>
      <c r="G628" s="181"/>
      <c r="H628" s="181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</row>
    <row r="629" spans="1:26" ht="12.75" customHeight="1">
      <c r="A629" s="181"/>
      <c r="B629" s="181"/>
      <c r="C629" s="181"/>
      <c r="D629" s="181"/>
      <c r="E629" s="181"/>
      <c r="F629" s="181"/>
      <c r="G629" s="181"/>
      <c r="H629" s="181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</row>
    <row r="630" spans="1:26" ht="12.75" customHeight="1">
      <c r="A630" s="181"/>
      <c r="B630" s="181"/>
      <c r="C630" s="181"/>
      <c r="D630" s="181"/>
      <c r="E630" s="181"/>
      <c r="F630" s="181"/>
      <c r="G630" s="181"/>
      <c r="H630" s="181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</row>
    <row r="631" spans="1:26" ht="12.75" customHeight="1">
      <c r="A631" s="181"/>
      <c r="B631" s="181"/>
      <c r="C631" s="181"/>
      <c r="D631" s="181"/>
      <c r="E631" s="181"/>
      <c r="F631" s="181"/>
      <c r="G631" s="181"/>
      <c r="H631" s="181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</row>
    <row r="632" spans="1:26" ht="12.75" customHeight="1">
      <c r="A632" s="181"/>
      <c r="B632" s="181"/>
      <c r="C632" s="181"/>
      <c r="D632" s="181"/>
      <c r="E632" s="181"/>
      <c r="F632" s="181"/>
      <c r="G632" s="181"/>
      <c r="H632" s="181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</row>
    <row r="633" spans="1:26" ht="12.75" customHeight="1">
      <c r="A633" s="181"/>
      <c r="B633" s="181"/>
      <c r="C633" s="181"/>
      <c r="D633" s="181"/>
      <c r="E633" s="181"/>
      <c r="F633" s="181"/>
      <c r="G633" s="181"/>
      <c r="H633" s="181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</row>
    <row r="634" spans="1:26" ht="12.75" customHeight="1">
      <c r="A634" s="181"/>
      <c r="B634" s="181"/>
      <c r="C634" s="181"/>
      <c r="D634" s="181"/>
      <c r="E634" s="181"/>
      <c r="F634" s="181"/>
      <c r="G634" s="181"/>
      <c r="H634" s="181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</row>
    <row r="635" spans="1:26" ht="12.75" customHeight="1">
      <c r="A635" s="181"/>
      <c r="B635" s="181"/>
      <c r="C635" s="181"/>
      <c r="D635" s="181"/>
      <c r="E635" s="181"/>
      <c r="F635" s="181"/>
      <c r="G635" s="181"/>
      <c r="H635" s="181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</row>
    <row r="636" spans="1:26" ht="12.75" customHeight="1">
      <c r="A636" s="181"/>
      <c r="B636" s="181"/>
      <c r="C636" s="181"/>
      <c r="D636" s="181"/>
      <c r="E636" s="181"/>
      <c r="F636" s="181"/>
      <c r="G636" s="181"/>
      <c r="H636" s="181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</row>
    <row r="637" spans="1:26" ht="12.75" customHeight="1">
      <c r="A637" s="181"/>
      <c r="B637" s="181"/>
      <c r="C637" s="181"/>
      <c r="D637" s="181"/>
      <c r="E637" s="181"/>
      <c r="F637" s="181"/>
      <c r="G637" s="181"/>
      <c r="H637" s="181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</row>
    <row r="638" spans="1:26" ht="12.75" customHeight="1">
      <c r="A638" s="181"/>
      <c r="B638" s="181"/>
      <c r="C638" s="181"/>
      <c r="D638" s="181"/>
      <c r="E638" s="181"/>
      <c r="F638" s="181"/>
      <c r="G638" s="181"/>
      <c r="H638" s="181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</row>
    <row r="639" spans="1:26" ht="12.75" customHeight="1">
      <c r="A639" s="181"/>
      <c r="B639" s="181"/>
      <c r="C639" s="181"/>
      <c r="D639" s="181"/>
      <c r="E639" s="181"/>
      <c r="F639" s="181"/>
      <c r="G639" s="181"/>
      <c r="H639" s="181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</row>
    <row r="640" spans="1:26" ht="12.75" customHeight="1">
      <c r="A640" s="181"/>
      <c r="B640" s="181"/>
      <c r="C640" s="181"/>
      <c r="D640" s="181"/>
      <c r="E640" s="181"/>
      <c r="F640" s="181"/>
      <c r="G640" s="181"/>
      <c r="H640" s="181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</row>
    <row r="641" spans="1:26" ht="12.75" customHeight="1">
      <c r="A641" s="181"/>
      <c r="B641" s="181"/>
      <c r="C641" s="181"/>
      <c r="D641" s="181"/>
      <c r="E641" s="181"/>
      <c r="F641" s="181"/>
      <c r="G641" s="181"/>
      <c r="H641" s="181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</row>
    <row r="642" spans="1:26" ht="12.75" customHeight="1">
      <c r="A642" s="181"/>
      <c r="B642" s="181"/>
      <c r="C642" s="181"/>
      <c r="D642" s="181"/>
      <c r="E642" s="181"/>
      <c r="F642" s="181"/>
      <c r="G642" s="181"/>
      <c r="H642" s="181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</row>
    <row r="643" spans="1:26" ht="12.75" customHeight="1">
      <c r="A643" s="181"/>
      <c r="B643" s="181"/>
      <c r="C643" s="181"/>
      <c r="D643" s="181"/>
      <c r="E643" s="181"/>
      <c r="F643" s="181"/>
      <c r="G643" s="181"/>
      <c r="H643" s="181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</row>
    <row r="644" spans="1:26" ht="12.75" customHeight="1">
      <c r="A644" s="181"/>
      <c r="B644" s="181"/>
      <c r="C644" s="181"/>
      <c r="D644" s="181"/>
      <c r="E644" s="181"/>
      <c r="F644" s="181"/>
      <c r="G644" s="181"/>
      <c r="H644" s="181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</row>
    <row r="645" spans="1:26" ht="12.75" customHeight="1">
      <c r="A645" s="181"/>
      <c r="B645" s="181"/>
      <c r="C645" s="181"/>
      <c r="D645" s="181"/>
      <c r="E645" s="181"/>
      <c r="F645" s="181"/>
      <c r="G645" s="181"/>
      <c r="H645" s="181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</row>
    <row r="646" spans="1:26" ht="12.75" customHeight="1">
      <c r="A646" s="181"/>
      <c r="B646" s="181"/>
      <c r="C646" s="181"/>
      <c r="D646" s="181"/>
      <c r="E646" s="181"/>
      <c r="F646" s="181"/>
      <c r="G646" s="181"/>
      <c r="H646" s="181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</row>
    <row r="647" spans="1:26" ht="12.75" customHeight="1">
      <c r="A647" s="181"/>
      <c r="B647" s="181"/>
      <c r="C647" s="181"/>
      <c r="D647" s="181"/>
      <c r="E647" s="181"/>
      <c r="F647" s="181"/>
      <c r="G647" s="181"/>
      <c r="H647" s="181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</row>
    <row r="648" spans="1:26" ht="12.75" customHeight="1">
      <c r="A648" s="181"/>
      <c r="B648" s="181"/>
      <c r="C648" s="181"/>
      <c r="D648" s="181"/>
      <c r="E648" s="181"/>
      <c r="F648" s="181"/>
      <c r="G648" s="181"/>
      <c r="H648" s="181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</row>
    <row r="649" spans="1:26" ht="12.75" customHeight="1">
      <c r="A649" s="181"/>
      <c r="B649" s="181"/>
      <c r="C649" s="181"/>
      <c r="D649" s="181"/>
      <c r="E649" s="181"/>
      <c r="F649" s="181"/>
      <c r="G649" s="181"/>
      <c r="H649" s="181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</row>
    <row r="650" spans="1:26" ht="12.75" customHeight="1">
      <c r="A650" s="181"/>
      <c r="B650" s="181"/>
      <c r="C650" s="181"/>
      <c r="D650" s="181"/>
      <c r="E650" s="181"/>
      <c r="F650" s="181"/>
      <c r="G650" s="181"/>
      <c r="H650" s="181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</row>
    <row r="651" spans="1:26" ht="12.75" customHeight="1">
      <c r="A651" s="181"/>
      <c r="B651" s="181"/>
      <c r="C651" s="181"/>
      <c r="D651" s="181"/>
      <c r="E651" s="181"/>
      <c r="F651" s="181"/>
      <c r="G651" s="181"/>
      <c r="H651" s="181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</row>
    <row r="652" spans="1:26" ht="12.75" customHeight="1">
      <c r="A652" s="181"/>
      <c r="B652" s="181"/>
      <c r="C652" s="181"/>
      <c r="D652" s="181"/>
      <c r="E652" s="181"/>
      <c r="F652" s="181"/>
      <c r="G652" s="181"/>
      <c r="H652" s="181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</row>
    <row r="653" spans="1:26" ht="12.75" customHeight="1">
      <c r="A653" s="181"/>
      <c r="B653" s="181"/>
      <c r="C653" s="181"/>
      <c r="D653" s="181"/>
      <c r="E653" s="181"/>
      <c r="F653" s="181"/>
      <c r="G653" s="181"/>
      <c r="H653" s="181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</row>
    <row r="654" spans="1:26" ht="12.75" customHeight="1">
      <c r="A654" s="181"/>
      <c r="B654" s="181"/>
      <c r="C654" s="181"/>
      <c r="D654" s="181"/>
      <c r="E654" s="181"/>
      <c r="F654" s="181"/>
      <c r="G654" s="181"/>
      <c r="H654" s="181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</row>
    <row r="655" spans="1:26" ht="12.75" customHeight="1">
      <c r="A655" s="181"/>
      <c r="B655" s="181"/>
      <c r="C655" s="181"/>
      <c r="D655" s="181"/>
      <c r="E655" s="181"/>
      <c r="F655" s="181"/>
      <c r="G655" s="181"/>
      <c r="H655" s="181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</row>
    <row r="656" spans="1:26" ht="12.75" customHeight="1">
      <c r="A656" s="181"/>
      <c r="B656" s="181"/>
      <c r="C656" s="181"/>
      <c r="D656" s="181"/>
      <c r="E656" s="181"/>
      <c r="F656" s="181"/>
      <c r="G656" s="181"/>
      <c r="H656" s="181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</row>
    <row r="657" spans="1:26" ht="12.75" customHeight="1">
      <c r="A657" s="181"/>
      <c r="B657" s="181"/>
      <c r="C657" s="181"/>
      <c r="D657" s="181"/>
      <c r="E657" s="181"/>
      <c r="F657" s="181"/>
      <c r="G657" s="181"/>
      <c r="H657" s="181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</row>
    <row r="658" spans="1:26" ht="12.75" customHeight="1">
      <c r="A658" s="181"/>
      <c r="B658" s="181"/>
      <c r="C658" s="181"/>
      <c r="D658" s="181"/>
      <c r="E658" s="181"/>
      <c r="F658" s="181"/>
      <c r="G658" s="181"/>
      <c r="H658" s="181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</row>
    <row r="659" spans="1:26" ht="12.75" customHeight="1">
      <c r="A659" s="181"/>
      <c r="B659" s="181"/>
      <c r="C659" s="181"/>
      <c r="D659" s="181"/>
      <c r="E659" s="181"/>
      <c r="F659" s="181"/>
      <c r="G659" s="181"/>
      <c r="H659" s="181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</row>
    <row r="660" spans="1:26" ht="12.75" customHeight="1">
      <c r="A660" s="181"/>
      <c r="B660" s="181"/>
      <c r="C660" s="181"/>
      <c r="D660" s="181"/>
      <c r="E660" s="181"/>
      <c r="F660" s="181"/>
      <c r="G660" s="181"/>
      <c r="H660" s="181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</row>
    <row r="661" spans="1:26" ht="12.75" customHeight="1">
      <c r="A661" s="181"/>
      <c r="B661" s="181"/>
      <c r="C661" s="181"/>
      <c r="D661" s="181"/>
      <c r="E661" s="181"/>
      <c r="F661" s="181"/>
      <c r="G661" s="181"/>
      <c r="H661" s="181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</row>
    <row r="662" spans="1:26" ht="12.75" customHeight="1">
      <c r="A662" s="181"/>
      <c r="B662" s="181"/>
      <c r="C662" s="181"/>
      <c r="D662" s="181"/>
      <c r="E662" s="181"/>
      <c r="F662" s="181"/>
      <c r="G662" s="181"/>
      <c r="H662" s="181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</row>
    <row r="663" spans="1:26" ht="12.75" customHeight="1">
      <c r="A663" s="181"/>
      <c r="B663" s="181"/>
      <c r="C663" s="181"/>
      <c r="D663" s="181"/>
      <c r="E663" s="181"/>
      <c r="F663" s="181"/>
      <c r="G663" s="181"/>
      <c r="H663" s="181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</row>
    <row r="664" spans="1:26" ht="12.75" customHeight="1">
      <c r="A664" s="181"/>
      <c r="B664" s="181"/>
      <c r="C664" s="181"/>
      <c r="D664" s="181"/>
      <c r="E664" s="181"/>
      <c r="F664" s="181"/>
      <c r="G664" s="181"/>
      <c r="H664" s="181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</row>
    <row r="665" spans="1:26" ht="12.75" customHeight="1">
      <c r="A665" s="181"/>
      <c r="B665" s="181"/>
      <c r="C665" s="181"/>
      <c r="D665" s="181"/>
      <c r="E665" s="181"/>
      <c r="F665" s="181"/>
      <c r="G665" s="181"/>
      <c r="H665" s="181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</row>
    <row r="666" spans="1:26" ht="12.75" customHeight="1">
      <c r="A666" s="181"/>
      <c r="B666" s="181"/>
      <c r="C666" s="181"/>
      <c r="D666" s="181"/>
      <c r="E666" s="181"/>
      <c r="F666" s="181"/>
      <c r="G666" s="181"/>
      <c r="H666" s="181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</row>
    <row r="667" spans="1:26" ht="12.75" customHeight="1">
      <c r="A667" s="181"/>
      <c r="B667" s="181"/>
      <c r="C667" s="181"/>
      <c r="D667" s="181"/>
      <c r="E667" s="181"/>
      <c r="F667" s="181"/>
      <c r="G667" s="181"/>
      <c r="H667" s="181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</row>
    <row r="668" spans="1:26" ht="12.75" customHeight="1">
      <c r="A668" s="181"/>
      <c r="B668" s="181"/>
      <c r="C668" s="181"/>
      <c r="D668" s="181"/>
      <c r="E668" s="181"/>
      <c r="F668" s="181"/>
      <c r="G668" s="181"/>
      <c r="H668" s="181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</row>
    <row r="669" spans="1:26" ht="12.75" customHeight="1">
      <c r="A669" s="181"/>
      <c r="B669" s="181"/>
      <c r="C669" s="181"/>
      <c r="D669" s="181"/>
      <c r="E669" s="181"/>
      <c r="F669" s="181"/>
      <c r="G669" s="181"/>
      <c r="H669" s="181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</row>
    <row r="670" spans="1:26" ht="12.75" customHeight="1">
      <c r="A670" s="181"/>
      <c r="B670" s="181"/>
      <c r="C670" s="181"/>
      <c r="D670" s="181"/>
      <c r="E670" s="181"/>
      <c r="F670" s="181"/>
      <c r="G670" s="181"/>
      <c r="H670" s="181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</row>
    <row r="671" spans="1:26" ht="12.75" customHeight="1">
      <c r="A671" s="181"/>
      <c r="B671" s="181"/>
      <c r="C671" s="181"/>
      <c r="D671" s="181"/>
      <c r="E671" s="181"/>
      <c r="F671" s="181"/>
      <c r="G671" s="181"/>
      <c r="H671" s="181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</row>
    <row r="672" spans="1:26" ht="12.75" customHeight="1">
      <c r="A672" s="181"/>
      <c r="B672" s="181"/>
      <c r="C672" s="181"/>
      <c r="D672" s="181"/>
      <c r="E672" s="181"/>
      <c r="F672" s="181"/>
      <c r="G672" s="181"/>
      <c r="H672" s="181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</row>
    <row r="673" spans="1:26" ht="12.75" customHeight="1">
      <c r="A673" s="181"/>
      <c r="B673" s="181"/>
      <c r="C673" s="181"/>
      <c r="D673" s="181"/>
      <c r="E673" s="181"/>
      <c r="F673" s="181"/>
      <c r="G673" s="181"/>
      <c r="H673" s="181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</row>
    <row r="674" spans="1:26" ht="12.75" customHeight="1">
      <c r="A674" s="181"/>
      <c r="B674" s="181"/>
      <c r="C674" s="181"/>
      <c r="D674" s="181"/>
      <c r="E674" s="181"/>
      <c r="F674" s="181"/>
      <c r="G674" s="181"/>
      <c r="H674" s="181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</row>
    <row r="675" spans="1:26" ht="12.75" customHeight="1">
      <c r="A675" s="181"/>
      <c r="B675" s="181"/>
      <c r="C675" s="181"/>
      <c r="D675" s="181"/>
      <c r="E675" s="181"/>
      <c r="F675" s="181"/>
      <c r="G675" s="181"/>
      <c r="H675" s="181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</row>
    <row r="676" spans="1:26" ht="12.75" customHeight="1">
      <c r="A676" s="181"/>
      <c r="B676" s="181"/>
      <c r="C676" s="181"/>
      <c r="D676" s="181"/>
      <c r="E676" s="181"/>
      <c r="F676" s="181"/>
      <c r="G676" s="181"/>
      <c r="H676" s="181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</row>
    <row r="677" spans="1:26" ht="12.75" customHeight="1">
      <c r="A677" s="181"/>
      <c r="B677" s="181"/>
      <c r="C677" s="181"/>
      <c r="D677" s="181"/>
      <c r="E677" s="181"/>
      <c r="F677" s="181"/>
      <c r="G677" s="181"/>
      <c r="H677" s="181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</row>
    <row r="678" spans="1:26" ht="12.75" customHeight="1">
      <c r="A678" s="181"/>
      <c r="B678" s="181"/>
      <c r="C678" s="181"/>
      <c r="D678" s="181"/>
      <c r="E678" s="181"/>
      <c r="F678" s="181"/>
      <c r="G678" s="181"/>
      <c r="H678" s="181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</row>
    <row r="679" spans="1:26" ht="12.75" customHeight="1">
      <c r="A679" s="181"/>
      <c r="B679" s="181"/>
      <c r="C679" s="181"/>
      <c r="D679" s="181"/>
      <c r="E679" s="181"/>
      <c r="F679" s="181"/>
      <c r="G679" s="181"/>
      <c r="H679" s="181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</row>
    <row r="680" spans="1:26" ht="12.75" customHeight="1">
      <c r="A680" s="181"/>
      <c r="B680" s="181"/>
      <c r="C680" s="181"/>
      <c r="D680" s="181"/>
      <c r="E680" s="181"/>
      <c r="F680" s="181"/>
      <c r="G680" s="181"/>
      <c r="H680" s="181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</row>
    <row r="681" spans="1:26" ht="12.75" customHeight="1">
      <c r="A681" s="181"/>
      <c r="B681" s="181"/>
      <c r="C681" s="181"/>
      <c r="D681" s="181"/>
      <c r="E681" s="181"/>
      <c r="F681" s="181"/>
      <c r="G681" s="181"/>
      <c r="H681" s="181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</row>
    <row r="682" spans="1:26" ht="12.75" customHeight="1">
      <c r="A682" s="181"/>
      <c r="B682" s="181"/>
      <c r="C682" s="181"/>
      <c r="D682" s="181"/>
      <c r="E682" s="181"/>
      <c r="F682" s="181"/>
      <c r="G682" s="181"/>
      <c r="H682" s="181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</row>
    <row r="683" spans="1:26" ht="12.75" customHeight="1">
      <c r="A683" s="181"/>
      <c r="B683" s="181"/>
      <c r="C683" s="181"/>
      <c r="D683" s="181"/>
      <c r="E683" s="181"/>
      <c r="F683" s="181"/>
      <c r="G683" s="181"/>
      <c r="H683" s="181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</row>
    <row r="684" spans="1:26" ht="12.75" customHeight="1">
      <c r="A684" s="181"/>
      <c r="B684" s="181"/>
      <c r="C684" s="181"/>
      <c r="D684" s="181"/>
      <c r="E684" s="181"/>
      <c r="F684" s="181"/>
      <c r="G684" s="181"/>
      <c r="H684" s="181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</row>
    <row r="685" spans="1:26" ht="12.75" customHeight="1">
      <c r="A685" s="181"/>
      <c r="B685" s="181"/>
      <c r="C685" s="181"/>
      <c r="D685" s="181"/>
      <c r="E685" s="181"/>
      <c r="F685" s="181"/>
      <c r="G685" s="181"/>
      <c r="H685" s="181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</row>
    <row r="686" spans="1:26" ht="12.75" customHeight="1">
      <c r="A686" s="181"/>
      <c r="B686" s="181"/>
      <c r="C686" s="181"/>
      <c r="D686" s="181"/>
      <c r="E686" s="181"/>
      <c r="F686" s="181"/>
      <c r="G686" s="181"/>
      <c r="H686" s="181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</row>
    <row r="687" spans="1:26" ht="12.75" customHeight="1">
      <c r="A687" s="181"/>
      <c r="B687" s="181"/>
      <c r="C687" s="181"/>
      <c r="D687" s="181"/>
      <c r="E687" s="181"/>
      <c r="F687" s="181"/>
      <c r="G687" s="181"/>
      <c r="H687" s="181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</row>
    <row r="688" spans="1:26" ht="12.75" customHeight="1">
      <c r="A688" s="181"/>
      <c r="B688" s="181"/>
      <c r="C688" s="181"/>
      <c r="D688" s="181"/>
      <c r="E688" s="181"/>
      <c r="F688" s="181"/>
      <c r="G688" s="181"/>
      <c r="H688" s="181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</row>
    <row r="689" spans="1:26" ht="12.75" customHeight="1">
      <c r="A689" s="181"/>
      <c r="B689" s="181"/>
      <c r="C689" s="181"/>
      <c r="D689" s="181"/>
      <c r="E689" s="181"/>
      <c r="F689" s="181"/>
      <c r="G689" s="181"/>
      <c r="H689" s="181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</row>
    <row r="690" spans="1:26" ht="12.75" customHeight="1">
      <c r="A690" s="181"/>
      <c r="B690" s="181"/>
      <c r="C690" s="181"/>
      <c r="D690" s="181"/>
      <c r="E690" s="181"/>
      <c r="F690" s="181"/>
      <c r="G690" s="181"/>
      <c r="H690" s="181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</row>
    <row r="691" spans="1:26" ht="12.75" customHeight="1">
      <c r="A691" s="181"/>
      <c r="B691" s="181"/>
      <c r="C691" s="181"/>
      <c r="D691" s="181"/>
      <c r="E691" s="181"/>
      <c r="F691" s="181"/>
      <c r="G691" s="181"/>
      <c r="H691" s="181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</row>
    <row r="692" spans="1:26" ht="12.75" customHeight="1">
      <c r="A692" s="181"/>
      <c r="B692" s="181"/>
      <c r="C692" s="181"/>
      <c r="D692" s="181"/>
      <c r="E692" s="181"/>
      <c r="F692" s="181"/>
      <c r="G692" s="181"/>
      <c r="H692" s="181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</row>
    <row r="693" spans="1:26" ht="12.75" customHeight="1">
      <c r="A693" s="181"/>
      <c r="B693" s="181"/>
      <c r="C693" s="181"/>
      <c r="D693" s="181"/>
      <c r="E693" s="181"/>
      <c r="F693" s="181"/>
      <c r="G693" s="181"/>
      <c r="H693" s="181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</row>
    <row r="694" spans="1:26" ht="12.75" customHeight="1">
      <c r="A694" s="181"/>
      <c r="B694" s="181"/>
      <c r="C694" s="181"/>
      <c r="D694" s="181"/>
      <c r="E694" s="181"/>
      <c r="F694" s="181"/>
      <c r="G694" s="181"/>
      <c r="H694" s="181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</row>
    <row r="695" spans="1:26" ht="12.75" customHeight="1">
      <c r="A695" s="181"/>
      <c r="B695" s="181"/>
      <c r="C695" s="181"/>
      <c r="D695" s="181"/>
      <c r="E695" s="181"/>
      <c r="F695" s="181"/>
      <c r="G695" s="181"/>
      <c r="H695" s="181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</row>
    <row r="696" spans="1:26" ht="12.75" customHeight="1">
      <c r="A696" s="181"/>
      <c r="B696" s="181"/>
      <c r="C696" s="181"/>
      <c r="D696" s="181"/>
      <c r="E696" s="181"/>
      <c r="F696" s="181"/>
      <c r="G696" s="181"/>
      <c r="H696" s="181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</row>
    <row r="697" spans="1:26" ht="12.75" customHeight="1">
      <c r="A697" s="181"/>
      <c r="B697" s="181"/>
      <c r="C697" s="181"/>
      <c r="D697" s="181"/>
      <c r="E697" s="181"/>
      <c r="F697" s="181"/>
      <c r="G697" s="181"/>
      <c r="H697" s="181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</row>
    <row r="698" spans="1:26" ht="12.75" customHeight="1">
      <c r="A698" s="181"/>
      <c r="B698" s="181"/>
      <c r="C698" s="181"/>
      <c r="D698" s="181"/>
      <c r="E698" s="181"/>
      <c r="F698" s="181"/>
      <c r="G698" s="181"/>
      <c r="H698" s="181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</row>
    <row r="699" spans="1:26" ht="12.75" customHeight="1">
      <c r="A699" s="181"/>
      <c r="B699" s="181"/>
      <c r="C699" s="181"/>
      <c r="D699" s="181"/>
      <c r="E699" s="181"/>
      <c r="F699" s="181"/>
      <c r="G699" s="181"/>
      <c r="H699" s="181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</row>
    <row r="700" spans="1:26" ht="12.75" customHeight="1">
      <c r="A700" s="181"/>
      <c r="B700" s="181"/>
      <c r="C700" s="181"/>
      <c r="D700" s="181"/>
      <c r="E700" s="181"/>
      <c r="F700" s="181"/>
      <c r="G700" s="181"/>
      <c r="H700" s="181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</row>
    <row r="701" spans="1:26" ht="12.75" customHeight="1">
      <c r="A701" s="181"/>
      <c r="B701" s="181"/>
      <c r="C701" s="181"/>
      <c r="D701" s="181"/>
      <c r="E701" s="181"/>
      <c r="F701" s="181"/>
      <c r="G701" s="181"/>
      <c r="H701" s="181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</row>
    <row r="702" spans="1:26" ht="12.75" customHeight="1">
      <c r="A702" s="181"/>
      <c r="B702" s="181"/>
      <c r="C702" s="181"/>
      <c r="D702" s="181"/>
      <c r="E702" s="181"/>
      <c r="F702" s="181"/>
      <c r="G702" s="181"/>
      <c r="H702" s="181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</row>
    <row r="703" spans="1:26" ht="12.75" customHeight="1">
      <c r="A703" s="181"/>
      <c r="B703" s="181"/>
      <c r="C703" s="181"/>
      <c r="D703" s="181"/>
      <c r="E703" s="181"/>
      <c r="F703" s="181"/>
      <c r="G703" s="181"/>
      <c r="H703" s="181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</row>
    <row r="704" spans="1:26" ht="12.75" customHeight="1">
      <c r="A704" s="181"/>
      <c r="B704" s="181"/>
      <c r="C704" s="181"/>
      <c r="D704" s="181"/>
      <c r="E704" s="181"/>
      <c r="F704" s="181"/>
      <c r="G704" s="181"/>
      <c r="H704" s="181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</row>
    <row r="705" spans="1:26" ht="12.75" customHeight="1">
      <c r="A705" s="181"/>
      <c r="B705" s="181"/>
      <c r="C705" s="181"/>
      <c r="D705" s="181"/>
      <c r="E705" s="181"/>
      <c r="F705" s="181"/>
      <c r="G705" s="181"/>
      <c r="H705" s="181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</row>
    <row r="706" spans="1:26" ht="12.75" customHeight="1">
      <c r="A706" s="181"/>
      <c r="B706" s="181"/>
      <c r="C706" s="181"/>
      <c r="D706" s="181"/>
      <c r="E706" s="181"/>
      <c r="F706" s="181"/>
      <c r="G706" s="181"/>
      <c r="H706" s="181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</row>
    <row r="707" spans="1:26" ht="12.75" customHeight="1">
      <c r="A707" s="181"/>
      <c r="B707" s="181"/>
      <c r="C707" s="181"/>
      <c r="D707" s="181"/>
      <c r="E707" s="181"/>
      <c r="F707" s="181"/>
      <c r="G707" s="181"/>
      <c r="H707" s="181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</row>
    <row r="708" spans="1:26" ht="12.75" customHeight="1">
      <c r="A708" s="181"/>
      <c r="B708" s="181"/>
      <c r="C708" s="181"/>
      <c r="D708" s="181"/>
      <c r="E708" s="181"/>
      <c r="F708" s="181"/>
      <c r="G708" s="181"/>
      <c r="H708" s="181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</row>
    <row r="709" spans="1:26" ht="12.75" customHeight="1">
      <c r="A709" s="181"/>
      <c r="B709" s="181"/>
      <c r="C709" s="181"/>
      <c r="D709" s="181"/>
      <c r="E709" s="181"/>
      <c r="F709" s="181"/>
      <c r="G709" s="181"/>
      <c r="H709" s="181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</row>
    <row r="710" spans="1:26" ht="12.75" customHeight="1">
      <c r="A710" s="181"/>
      <c r="B710" s="181"/>
      <c r="C710" s="181"/>
      <c r="D710" s="181"/>
      <c r="E710" s="181"/>
      <c r="F710" s="181"/>
      <c r="G710" s="181"/>
      <c r="H710" s="181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</row>
    <row r="711" spans="1:26" ht="12.75" customHeight="1">
      <c r="A711" s="181"/>
      <c r="B711" s="181"/>
      <c r="C711" s="181"/>
      <c r="D711" s="181"/>
      <c r="E711" s="181"/>
      <c r="F711" s="181"/>
      <c r="G711" s="181"/>
      <c r="H711" s="181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</row>
    <row r="712" spans="1:26" ht="12.75" customHeight="1">
      <c r="A712" s="181"/>
      <c r="B712" s="181"/>
      <c r="C712" s="181"/>
      <c r="D712" s="181"/>
      <c r="E712" s="181"/>
      <c r="F712" s="181"/>
      <c r="G712" s="181"/>
      <c r="H712" s="181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</row>
    <row r="713" spans="1:26" ht="12.75" customHeight="1">
      <c r="A713" s="181"/>
      <c r="B713" s="181"/>
      <c r="C713" s="181"/>
      <c r="D713" s="181"/>
      <c r="E713" s="181"/>
      <c r="F713" s="181"/>
      <c r="G713" s="181"/>
      <c r="H713" s="181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</row>
    <row r="714" spans="1:26" ht="12.75" customHeight="1">
      <c r="A714" s="181"/>
      <c r="B714" s="181"/>
      <c r="C714" s="181"/>
      <c r="D714" s="181"/>
      <c r="E714" s="181"/>
      <c r="F714" s="181"/>
      <c r="G714" s="181"/>
      <c r="H714" s="181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</row>
    <row r="715" spans="1:26" ht="12.75" customHeight="1">
      <c r="A715" s="181"/>
      <c r="B715" s="181"/>
      <c r="C715" s="181"/>
      <c r="D715" s="181"/>
      <c r="E715" s="181"/>
      <c r="F715" s="181"/>
      <c r="G715" s="181"/>
      <c r="H715" s="181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</row>
    <row r="716" spans="1:26" ht="12.75" customHeight="1">
      <c r="A716" s="181"/>
      <c r="B716" s="181"/>
      <c r="C716" s="181"/>
      <c r="D716" s="181"/>
      <c r="E716" s="181"/>
      <c r="F716" s="181"/>
      <c r="G716" s="181"/>
      <c r="H716" s="181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</row>
    <row r="717" spans="1:26" ht="12.75" customHeight="1">
      <c r="A717" s="181"/>
      <c r="B717" s="181"/>
      <c r="C717" s="181"/>
      <c r="D717" s="181"/>
      <c r="E717" s="181"/>
      <c r="F717" s="181"/>
      <c r="G717" s="181"/>
      <c r="H717" s="181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</row>
    <row r="718" spans="1:26" ht="12.75" customHeight="1">
      <c r="A718" s="181"/>
      <c r="B718" s="181"/>
      <c r="C718" s="181"/>
      <c r="D718" s="181"/>
      <c r="E718" s="181"/>
      <c r="F718" s="181"/>
      <c r="G718" s="181"/>
      <c r="H718" s="181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</row>
    <row r="719" spans="1:26" ht="12.75" customHeight="1">
      <c r="A719" s="181"/>
      <c r="B719" s="181"/>
      <c r="C719" s="181"/>
      <c r="D719" s="181"/>
      <c r="E719" s="181"/>
      <c r="F719" s="181"/>
      <c r="G719" s="181"/>
      <c r="H719" s="181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</row>
    <row r="720" spans="1:26" ht="12.75" customHeight="1">
      <c r="A720" s="181"/>
      <c r="B720" s="181"/>
      <c r="C720" s="181"/>
      <c r="D720" s="181"/>
      <c r="E720" s="181"/>
      <c r="F720" s="181"/>
      <c r="G720" s="181"/>
      <c r="H720" s="181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</row>
    <row r="721" spans="1:26" ht="12.75" customHeight="1">
      <c r="A721" s="181"/>
      <c r="B721" s="181"/>
      <c r="C721" s="181"/>
      <c r="D721" s="181"/>
      <c r="E721" s="181"/>
      <c r="F721" s="181"/>
      <c r="G721" s="181"/>
      <c r="H721" s="181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</row>
    <row r="722" spans="1:26" ht="12.75" customHeight="1">
      <c r="A722" s="181"/>
      <c r="B722" s="181"/>
      <c r="C722" s="181"/>
      <c r="D722" s="181"/>
      <c r="E722" s="181"/>
      <c r="F722" s="181"/>
      <c r="G722" s="181"/>
      <c r="H722" s="181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</row>
    <row r="723" spans="1:26" ht="12.75" customHeight="1">
      <c r="A723" s="181"/>
      <c r="B723" s="181"/>
      <c r="C723" s="181"/>
      <c r="D723" s="181"/>
      <c r="E723" s="181"/>
      <c r="F723" s="181"/>
      <c r="G723" s="181"/>
      <c r="H723" s="181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</row>
    <row r="724" spans="1:26" ht="12.75" customHeight="1">
      <c r="A724" s="181"/>
      <c r="B724" s="181"/>
      <c r="C724" s="181"/>
      <c r="D724" s="181"/>
      <c r="E724" s="181"/>
      <c r="F724" s="181"/>
      <c r="G724" s="181"/>
      <c r="H724" s="181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</row>
    <row r="725" spans="1:26" ht="12.75" customHeight="1">
      <c r="A725" s="181"/>
      <c r="B725" s="181"/>
      <c r="C725" s="181"/>
      <c r="D725" s="181"/>
      <c r="E725" s="181"/>
      <c r="F725" s="181"/>
      <c r="G725" s="181"/>
      <c r="H725" s="181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</row>
    <row r="726" spans="1:26" ht="12.75" customHeight="1">
      <c r="A726" s="181"/>
      <c r="B726" s="181"/>
      <c r="C726" s="181"/>
      <c r="D726" s="181"/>
      <c r="E726" s="181"/>
      <c r="F726" s="181"/>
      <c r="G726" s="181"/>
      <c r="H726" s="181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</row>
    <row r="727" spans="1:26" ht="12.75" customHeight="1">
      <c r="A727" s="181"/>
      <c r="B727" s="181"/>
      <c r="C727" s="181"/>
      <c r="D727" s="181"/>
      <c r="E727" s="181"/>
      <c r="F727" s="181"/>
      <c r="G727" s="181"/>
      <c r="H727" s="181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</row>
    <row r="728" spans="1:26" ht="12.75" customHeight="1">
      <c r="A728" s="181"/>
      <c r="B728" s="181"/>
      <c r="C728" s="181"/>
      <c r="D728" s="181"/>
      <c r="E728" s="181"/>
      <c r="F728" s="181"/>
      <c r="G728" s="181"/>
      <c r="H728" s="181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</row>
    <row r="729" spans="1:26" ht="12.75" customHeight="1">
      <c r="A729" s="181"/>
      <c r="B729" s="181"/>
      <c r="C729" s="181"/>
      <c r="D729" s="181"/>
      <c r="E729" s="181"/>
      <c r="F729" s="181"/>
      <c r="G729" s="181"/>
      <c r="H729" s="181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</row>
    <row r="730" spans="1:26" ht="12.75" customHeight="1">
      <c r="A730" s="181"/>
      <c r="B730" s="181"/>
      <c r="C730" s="181"/>
      <c r="D730" s="181"/>
      <c r="E730" s="181"/>
      <c r="F730" s="181"/>
      <c r="G730" s="181"/>
      <c r="H730" s="181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</row>
    <row r="731" spans="1:26" ht="12.75" customHeight="1">
      <c r="A731" s="181"/>
      <c r="B731" s="181"/>
      <c r="C731" s="181"/>
      <c r="D731" s="181"/>
      <c r="E731" s="181"/>
      <c r="F731" s="181"/>
      <c r="G731" s="181"/>
      <c r="H731" s="181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</row>
    <row r="732" spans="1:26" ht="12.75" customHeight="1">
      <c r="A732" s="181"/>
      <c r="B732" s="181"/>
      <c r="C732" s="181"/>
      <c r="D732" s="181"/>
      <c r="E732" s="181"/>
      <c r="F732" s="181"/>
      <c r="G732" s="181"/>
      <c r="H732" s="181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</row>
    <row r="733" spans="1:26" ht="12.75" customHeight="1">
      <c r="A733" s="181"/>
      <c r="B733" s="181"/>
      <c r="C733" s="181"/>
      <c r="D733" s="181"/>
      <c r="E733" s="181"/>
      <c r="F733" s="181"/>
      <c r="G733" s="181"/>
      <c r="H733" s="181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</row>
    <row r="734" spans="1:26" ht="12.75" customHeight="1">
      <c r="A734" s="181"/>
      <c r="B734" s="181"/>
      <c r="C734" s="181"/>
      <c r="D734" s="181"/>
      <c r="E734" s="181"/>
      <c r="F734" s="181"/>
      <c r="G734" s="181"/>
      <c r="H734" s="181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</row>
    <row r="735" spans="1:26" ht="12.75" customHeight="1">
      <c r="A735" s="181"/>
      <c r="B735" s="181"/>
      <c r="C735" s="181"/>
      <c r="D735" s="181"/>
      <c r="E735" s="181"/>
      <c r="F735" s="181"/>
      <c r="G735" s="181"/>
      <c r="H735" s="181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</row>
    <row r="736" spans="1:26" ht="12.75" customHeight="1">
      <c r="A736" s="181"/>
      <c r="B736" s="181"/>
      <c r="C736" s="181"/>
      <c r="D736" s="181"/>
      <c r="E736" s="181"/>
      <c r="F736" s="181"/>
      <c r="G736" s="181"/>
      <c r="H736" s="181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</row>
    <row r="737" spans="1:26" ht="12.75" customHeight="1">
      <c r="A737" s="181"/>
      <c r="B737" s="181"/>
      <c r="C737" s="181"/>
      <c r="D737" s="181"/>
      <c r="E737" s="181"/>
      <c r="F737" s="181"/>
      <c r="G737" s="181"/>
      <c r="H737" s="181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</row>
    <row r="738" spans="1:26" ht="12.75" customHeight="1">
      <c r="A738" s="181"/>
      <c r="B738" s="181"/>
      <c r="C738" s="181"/>
      <c r="D738" s="181"/>
      <c r="E738" s="181"/>
      <c r="F738" s="181"/>
      <c r="G738" s="181"/>
      <c r="H738" s="181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</row>
    <row r="739" spans="1:26" ht="12.75" customHeight="1">
      <c r="A739" s="181"/>
      <c r="B739" s="181"/>
      <c r="C739" s="181"/>
      <c r="D739" s="181"/>
      <c r="E739" s="181"/>
      <c r="F739" s="181"/>
      <c r="G739" s="181"/>
      <c r="H739" s="181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</row>
    <row r="740" spans="1:26" ht="12.75" customHeight="1">
      <c r="A740" s="181"/>
      <c r="B740" s="181"/>
      <c r="C740" s="181"/>
      <c r="D740" s="181"/>
      <c r="E740" s="181"/>
      <c r="F740" s="181"/>
      <c r="G740" s="181"/>
      <c r="H740" s="181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</row>
    <row r="741" spans="1:26" ht="12.75" customHeight="1">
      <c r="A741" s="181"/>
      <c r="B741" s="181"/>
      <c r="C741" s="181"/>
      <c r="D741" s="181"/>
      <c r="E741" s="181"/>
      <c r="F741" s="181"/>
      <c r="G741" s="181"/>
      <c r="H741" s="181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</row>
    <row r="742" spans="1:26" ht="12.75" customHeight="1">
      <c r="A742" s="181"/>
      <c r="B742" s="181"/>
      <c r="C742" s="181"/>
      <c r="D742" s="181"/>
      <c r="E742" s="181"/>
      <c r="F742" s="181"/>
      <c r="G742" s="181"/>
      <c r="H742" s="181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</row>
    <row r="743" spans="1:26" ht="12.75" customHeight="1">
      <c r="A743" s="181"/>
      <c r="B743" s="181"/>
      <c r="C743" s="181"/>
      <c r="D743" s="181"/>
      <c r="E743" s="181"/>
      <c r="F743" s="181"/>
      <c r="G743" s="181"/>
      <c r="H743" s="181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</row>
    <row r="744" spans="1:26" ht="12.75" customHeight="1">
      <c r="A744" s="181"/>
      <c r="B744" s="181"/>
      <c r="C744" s="181"/>
      <c r="D744" s="181"/>
      <c r="E744" s="181"/>
      <c r="F744" s="181"/>
      <c r="G744" s="181"/>
      <c r="H744" s="181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</row>
    <row r="745" spans="1:26" ht="12.75" customHeight="1">
      <c r="A745" s="181"/>
      <c r="B745" s="181"/>
      <c r="C745" s="181"/>
      <c r="D745" s="181"/>
      <c r="E745" s="181"/>
      <c r="F745" s="181"/>
      <c r="G745" s="181"/>
      <c r="H745" s="181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</row>
    <row r="746" spans="1:26" ht="12.75" customHeight="1">
      <c r="A746" s="181"/>
      <c r="B746" s="181"/>
      <c r="C746" s="181"/>
      <c r="D746" s="181"/>
      <c r="E746" s="181"/>
      <c r="F746" s="181"/>
      <c r="G746" s="181"/>
      <c r="H746" s="181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</row>
    <row r="747" spans="1:26" ht="12.75" customHeight="1">
      <c r="A747" s="181"/>
      <c r="B747" s="181"/>
      <c r="C747" s="181"/>
      <c r="D747" s="181"/>
      <c r="E747" s="181"/>
      <c r="F747" s="181"/>
      <c r="G747" s="181"/>
      <c r="H747" s="181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</row>
    <row r="748" spans="1:26" ht="12.75" customHeight="1">
      <c r="A748" s="181"/>
      <c r="B748" s="181"/>
      <c r="C748" s="181"/>
      <c r="D748" s="181"/>
      <c r="E748" s="181"/>
      <c r="F748" s="181"/>
      <c r="G748" s="181"/>
      <c r="H748" s="181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</row>
    <row r="749" spans="1:26" ht="12.75" customHeight="1">
      <c r="A749" s="181"/>
      <c r="B749" s="181"/>
      <c r="C749" s="181"/>
      <c r="D749" s="181"/>
      <c r="E749" s="181"/>
      <c r="F749" s="181"/>
      <c r="G749" s="181"/>
      <c r="H749" s="181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</row>
    <row r="750" spans="1:26" ht="12.75" customHeight="1">
      <c r="A750" s="181"/>
      <c r="B750" s="181"/>
      <c r="C750" s="181"/>
      <c r="D750" s="181"/>
      <c r="E750" s="181"/>
      <c r="F750" s="181"/>
      <c r="G750" s="181"/>
      <c r="H750" s="181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</row>
    <row r="751" spans="1:26" ht="12.75" customHeight="1">
      <c r="A751" s="181"/>
      <c r="B751" s="181"/>
      <c r="C751" s="181"/>
      <c r="D751" s="181"/>
      <c r="E751" s="181"/>
      <c r="F751" s="181"/>
      <c r="G751" s="181"/>
      <c r="H751" s="181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</row>
    <row r="752" spans="1:26" ht="12.75" customHeight="1">
      <c r="A752" s="181"/>
      <c r="B752" s="181"/>
      <c r="C752" s="181"/>
      <c r="D752" s="181"/>
      <c r="E752" s="181"/>
      <c r="F752" s="181"/>
      <c r="G752" s="181"/>
      <c r="H752" s="181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</row>
    <row r="753" spans="1:26" ht="12.75" customHeight="1">
      <c r="A753" s="181"/>
      <c r="B753" s="181"/>
      <c r="C753" s="181"/>
      <c r="D753" s="181"/>
      <c r="E753" s="181"/>
      <c r="F753" s="181"/>
      <c r="G753" s="181"/>
      <c r="H753" s="181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</row>
    <row r="754" spans="1:26" ht="12.75" customHeight="1">
      <c r="A754" s="181"/>
      <c r="B754" s="181"/>
      <c r="C754" s="181"/>
      <c r="D754" s="181"/>
      <c r="E754" s="181"/>
      <c r="F754" s="181"/>
      <c r="G754" s="181"/>
      <c r="H754" s="181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</row>
    <row r="755" spans="1:26" ht="12.75" customHeight="1">
      <c r="A755" s="181"/>
      <c r="B755" s="181"/>
      <c r="C755" s="181"/>
      <c r="D755" s="181"/>
      <c r="E755" s="181"/>
      <c r="F755" s="181"/>
      <c r="G755" s="181"/>
      <c r="H755" s="181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</row>
    <row r="756" spans="1:26" ht="12.75" customHeight="1">
      <c r="A756" s="181"/>
      <c r="B756" s="181"/>
      <c r="C756" s="181"/>
      <c r="D756" s="181"/>
      <c r="E756" s="181"/>
      <c r="F756" s="181"/>
      <c r="G756" s="181"/>
      <c r="H756" s="181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</row>
    <row r="757" spans="1:26" ht="12.75" customHeight="1">
      <c r="A757" s="181"/>
      <c r="B757" s="181"/>
      <c r="C757" s="181"/>
      <c r="D757" s="181"/>
      <c r="E757" s="181"/>
      <c r="F757" s="181"/>
      <c r="G757" s="181"/>
      <c r="H757" s="181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</row>
    <row r="758" spans="1:26" ht="12.75" customHeight="1">
      <c r="A758" s="181"/>
      <c r="B758" s="181"/>
      <c r="C758" s="181"/>
      <c r="D758" s="181"/>
      <c r="E758" s="181"/>
      <c r="F758" s="181"/>
      <c r="G758" s="181"/>
      <c r="H758" s="181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</row>
    <row r="759" spans="1:26" ht="12.75" customHeight="1">
      <c r="A759" s="181"/>
      <c r="B759" s="181"/>
      <c r="C759" s="181"/>
      <c r="D759" s="181"/>
      <c r="E759" s="181"/>
      <c r="F759" s="181"/>
      <c r="G759" s="181"/>
      <c r="H759" s="181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</row>
    <row r="760" spans="1:26" ht="12.75" customHeight="1">
      <c r="A760" s="181"/>
      <c r="B760" s="181"/>
      <c r="C760" s="181"/>
      <c r="D760" s="181"/>
      <c r="E760" s="181"/>
      <c r="F760" s="181"/>
      <c r="G760" s="181"/>
      <c r="H760" s="181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</row>
    <row r="761" spans="1:26" ht="12.75" customHeight="1">
      <c r="A761" s="181"/>
      <c r="B761" s="181"/>
      <c r="C761" s="181"/>
      <c r="D761" s="181"/>
      <c r="E761" s="181"/>
      <c r="F761" s="181"/>
      <c r="G761" s="181"/>
      <c r="H761" s="181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</row>
    <row r="762" spans="1:26" ht="12.75" customHeight="1">
      <c r="A762" s="181"/>
      <c r="B762" s="181"/>
      <c r="C762" s="181"/>
      <c r="D762" s="181"/>
      <c r="E762" s="181"/>
      <c r="F762" s="181"/>
      <c r="G762" s="181"/>
      <c r="H762" s="181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</row>
    <row r="763" spans="1:26" ht="12.75" customHeight="1">
      <c r="A763" s="181"/>
      <c r="B763" s="181"/>
      <c r="C763" s="181"/>
      <c r="D763" s="181"/>
      <c r="E763" s="181"/>
      <c r="F763" s="181"/>
      <c r="G763" s="181"/>
      <c r="H763" s="181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</row>
    <row r="764" spans="1:26" ht="12.75" customHeight="1">
      <c r="A764" s="181"/>
      <c r="B764" s="181"/>
      <c r="C764" s="181"/>
      <c r="D764" s="181"/>
      <c r="E764" s="181"/>
      <c r="F764" s="181"/>
      <c r="G764" s="181"/>
      <c r="H764" s="181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</row>
    <row r="765" spans="1:26" ht="12.75" customHeight="1">
      <c r="A765" s="181"/>
      <c r="B765" s="181"/>
      <c r="C765" s="181"/>
      <c r="D765" s="181"/>
      <c r="E765" s="181"/>
      <c r="F765" s="181"/>
      <c r="G765" s="181"/>
      <c r="H765" s="181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</row>
    <row r="766" spans="1:26" ht="12.75" customHeight="1">
      <c r="A766" s="181"/>
      <c r="B766" s="181"/>
      <c r="C766" s="181"/>
      <c r="D766" s="181"/>
      <c r="E766" s="181"/>
      <c r="F766" s="181"/>
      <c r="G766" s="181"/>
      <c r="H766" s="181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</row>
    <row r="767" spans="1:26" ht="12.75" customHeight="1">
      <c r="A767" s="181"/>
      <c r="B767" s="181"/>
      <c r="C767" s="181"/>
      <c r="D767" s="181"/>
      <c r="E767" s="181"/>
      <c r="F767" s="181"/>
      <c r="G767" s="181"/>
      <c r="H767" s="181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</row>
    <row r="768" spans="1:26" ht="12.75" customHeight="1">
      <c r="A768" s="181"/>
      <c r="B768" s="181"/>
      <c r="C768" s="181"/>
      <c r="D768" s="181"/>
      <c r="E768" s="181"/>
      <c r="F768" s="181"/>
      <c r="G768" s="181"/>
      <c r="H768" s="181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</row>
    <row r="769" spans="1:26" ht="12.75" customHeight="1">
      <c r="A769" s="181"/>
      <c r="B769" s="181"/>
      <c r="C769" s="181"/>
      <c r="D769" s="181"/>
      <c r="E769" s="181"/>
      <c r="F769" s="181"/>
      <c r="G769" s="181"/>
      <c r="H769" s="181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</row>
    <row r="770" spans="1:26" ht="12.75" customHeight="1">
      <c r="A770" s="181"/>
      <c r="B770" s="181"/>
      <c r="C770" s="181"/>
      <c r="D770" s="181"/>
      <c r="E770" s="181"/>
      <c r="F770" s="181"/>
      <c r="G770" s="181"/>
      <c r="H770" s="181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</row>
    <row r="771" spans="1:26" ht="12.75" customHeight="1">
      <c r="A771" s="181"/>
      <c r="B771" s="181"/>
      <c r="C771" s="181"/>
      <c r="D771" s="181"/>
      <c r="E771" s="181"/>
      <c r="F771" s="181"/>
      <c r="G771" s="181"/>
      <c r="H771" s="181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</row>
    <row r="772" spans="1:26" ht="12.75" customHeight="1">
      <c r="A772" s="181"/>
      <c r="B772" s="181"/>
      <c r="C772" s="181"/>
      <c r="D772" s="181"/>
      <c r="E772" s="181"/>
      <c r="F772" s="181"/>
      <c r="G772" s="181"/>
      <c r="H772" s="181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</row>
    <row r="773" spans="1:26" ht="12.75" customHeight="1">
      <c r="A773" s="181"/>
      <c r="B773" s="181"/>
      <c r="C773" s="181"/>
      <c r="D773" s="181"/>
      <c r="E773" s="181"/>
      <c r="F773" s="181"/>
      <c r="G773" s="181"/>
      <c r="H773" s="181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</row>
    <row r="774" spans="1:26" ht="12.75" customHeight="1">
      <c r="A774" s="181"/>
      <c r="B774" s="181"/>
      <c r="C774" s="181"/>
      <c r="D774" s="181"/>
      <c r="E774" s="181"/>
      <c r="F774" s="181"/>
      <c r="G774" s="181"/>
      <c r="H774" s="181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</row>
    <row r="775" spans="1:26" ht="12.75" customHeight="1">
      <c r="A775" s="181"/>
      <c r="B775" s="181"/>
      <c r="C775" s="181"/>
      <c r="D775" s="181"/>
      <c r="E775" s="181"/>
      <c r="F775" s="181"/>
      <c r="G775" s="181"/>
      <c r="H775" s="181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</row>
    <row r="776" spans="1:26" ht="12.75" customHeight="1">
      <c r="A776" s="181"/>
      <c r="B776" s="181"/>
      <c r="C776" s="181"/>
      <c r="D776" s="181"/>
      <c r="E776" s="181"/>
      <c r="F776" s="181"/>
      <c r="G776" s="181"/>
      <c r="H776" s="181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</row>
    <row r="777" spans="1:26" ht="12.75" customHeight="1">
      <c r="A777" s="181"/>
      <c r="B777" s="181"/>
      <c r="C777" s="181"/>
      <c r="D777" s="181"/>
      <c r="E777" s="181"/>
      <c r="F777" s="181"/>
      <c r="G777" s="181"/>
      <c r="H777" s="181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</row>
    <row r="778" spans="1:26" ht="12.75" customHeight="1">
      <c r="A778" s="181"/>
      <c r="B778" s="181"/>
      <c r="C778" s="181"/>
      <c r="D778" s="181"/>
      <c r="E778" s="181"/>
      <c r="F778" s="181"/>
      <c r="G778" s="181"/>
      <c r="H778" s="181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</row>
    <row r="779" spans="1:26" ht="12.75" customHeight="1">
      <c r="A779" s="181"/>
      <c r="B779" s="181"/>
      <c r="C779" s="181"/>
      <c r="D779" s="181"/>
      <c r="E779" s="181"/>
      <c r="F779" s="181"/>
      <c r="G779" s="181"/>
      <c r="H779" s="181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</row>
    <row r="780" spans="1:26" ht="12.75" customHeight="1">
      <c r="A780" s="181"/>
      <c r="B780" s="181"/>
      <c r="C780" s="181"/>
      <c r="D780" s="181"/>
      <c r="E780" s="181"/>
      <c r="F780" s="181"/>
      <c r="G780" s="181"/>
      <c r="H780" s="181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</row>
    <row r="781" spans="1:26" ht="12.75" customHeight="1">
      <c r="A781" s="181"/>
      <c r="B781" s="181"/>
      <c r="C781" s="181"/>
      <c r="D781" s="181"/>
      <c r="E781" s="181"/>
      <c r="F781" s="181"/>
      <c r="G781" s="181"/>
      <c r="H781" s="181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</row>
    <row r="782" spans="1:26" ht="12.75" customHeight="1">
      <c r="A782" s="181"/>
      <c r="B782" s="181"/>
      <c r="C782" s="181"/>
      <c r="D782" s="181"/>
      <c r="E782" s="181"/>
      <c r="F782" s="181"/>
      <c r="G782" s="181"/>
      <c r="H782" s="181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</row>
    <row r="783" spans="1:26" ht="12.75" customHeight="1">
      <c r="A783" s="181"/>
      <c r="B783" s="181"/>
      <c r="C783" s="181"/>
      <c r="D783" s="181"/>
      <c r="E783" s="181"/>
      <c r="F783" s="181"/>
      <c r="G783" s="181"/>
      <c r="H783" s="181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</row>
    <row r="784" spans="1:26" ht="12.75" customHeight="1">
      <c r="A784" s="181"/>
      <c r="B784" s="181"/>
      <c r="C784" s="181"/>
      <c r="D784" s="181"/>
      <c r="E784" s="181"/>
      <c r="F784" s="181"/>
      <c r="G784" s="181"/>
      <c r="H784" s="181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</row>
    <row r="785" spans="1:26" ht="12.75" customHeight="1">
      <c r="A785" s="181"/>
      <c r="B785" s="181"/>
      <c r="C785" s="181"/>
      <c r="D785" s="181"/>
      <c r="E785" s="181"/>
      <c r="F785" s="181"/>
      <c r="G785" s="181"/>
      <c r="H785" s="181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</row>
    <row r="786" spans="1:26" ht="12.75" customHeight="1">
      <c r="A786" s="181"/>
      <c r="B786" s="181"/>
      <c r="C786" s="181"/>
      <c r="D786" s="181"/>
      <c r="E786" s="181"/>
      <c r="F786" s="181"/>
      <c r="G786" s="181"/>
      <c r="H786" s="181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</row>
    <row r="787" spans="1:26" ht="12.75" customHeight="1">
      <c r="A787" s="181"/>
      <c r="B787" s="181"/>
      <c r="C787" s="181"/>
      <c r="D787" s="181"/>
      <c r="E787" s="181"/>
      <c r="F787" s="181"/>
      <c r="G787" s="181"/>
      <c r="H787" s="181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</row>
    <row r="788" spans="1:26" ht="12.75" customHeight="1">
      <c r="A788" s="181"/>
      <c r="B788" s="181"/>
      <c r="C788" s="181"/>
      <c r="D788" s="181"/>
      <c r="E788" s="181"/>
      <c r="F788" s="181"/>
      <c r="G788" s="181"/>
      <c r="H788" s="181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</row>
    <row r="789" spans="1:26" ht="12.75" customHeight="1">
      <c r="A789" s="181"/>
      <c r="B789" s="181"/>
      <c r="C789" s="181"/>
      <c r="D789" s="181"/>
      <c r="E789" s="181"/>
      <c r="F789" s="181"/>
      <c r="G789" s="181"/>
      <c r="H789" s="181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</row>
    <row r="790" spans="1:26" ht="12.75" customHeight="1">
      <c r="A790" s="181"/>
      <c r="B790" s="181"/>
      <c r="C790" s="181"/>
      <c r="D790" s="181"/>
      <c r="E790" s="181"/>
      <c r="F790" s="181"/>
      <c r="G790" s="181"/>
      <c r="H790" s="181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</row>
    <row r="791" spans="1:26" ht="12.75" customHeight="1">
      <c r="A791" s="181"/>
      <c r="B791" s="181"/>
      <c r="C791" s="181"/>
      <c r="D791" s="181"/>
      <c r="E791" s="181"/>
      <c r="F791" s="181"/>
      <c r="G791" s="181"/>
      <c r="H791" s="181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</row>
    <row r="792" spans="1:26" ht="12.75" customHeight="1">
      <c r="A792" s="181"/>
      <c r="B792" s="181"/>
      <c r="C792" s="181"/>
      <c r="D792" s="181"/>
      <c r="E792" s="181"/>
      <c r="F792" s="181"/>
      <c r="G792" s="181"/>
      <c r="H792" s="181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</row>
    <row r="793" spans="1:26" ht="12.75" customHeight="1">
      <c r="A793" s="181"/>
      <c r="B793" s="181"/>
      <c r="C793" s="181"/>
      <c r="D793" s="181"/>
      <c r="E793" s="181"/>
      <c r="F793" s="181"/>
      <c r="G793" s="181"/>
      <c r="H793" s="181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</row>
    <row r="794" spans="1:26" ht="12.75" customHeight="1">
      <c r="A794" s="181"/>
      <c r="B794" s="181"/>
      <c r="C794" s="181"/>
      <c r="D794" s="181"/>
      <c r="E794" s="181"/>
      <c r="F794" s="181"/>
      <c r="G794" s="181"/>
      <c r="H794" s="181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</row>
    <row r="795" spans="1:26" ht="12.75" customHeight="1">
      <c r="A795" s="181"/>
      <c r="B795" s="181"/>
      <c r="C795" s="181"/>
      <c r="D795" s="181"/>
      <c r="E795" s="181"/>
      <c r="F795" s="181"/>
      <c r="G795" s="181"/>
      <c r="H795" s="181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</row>
    <row r="796" spans="1:26" ht="12.75" customHeight="1">
      <c r="A796" s="181"/>
      <c r="B796" s="181"/>
      <c r="C796" s="181"/>
      <c r="D796" s="181"/>
      <c r="E796" s="181"/>
      <c r="F796" s="181"/>
      <c r="G796" s="181"/>
      <c r="H796" s="181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</row>
    <row r="797" spans="1:26" ht="12.75" customHeight="1">
      <c r="A797" s="181"/>
      <c r="B797" s="181"/>
      <c r="C797" s="181"/>
      <c r="D797" s="181"/>
      <c r="E797" s="181"/>
      <c r="F797" s="181"/>
      <c r="G797" s="181"/>
      <c r="H797" s="181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</row>
    <row r="798" spans="1:26" ht="12.75" customHeight="1">
      <c r="A798" s="181"/>
      <c r="B798" s="181"/>
      <c r="C798" s="181"/>
      <c r="D798" s="181"/>
      <c r="E798" s="181"/>
      <c r="F798" s="181"/>
      <c r="G798" s="181"/>
      <c r="H798" s="181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</row>
    <row r="799" spans="1:26" ht="12.75" customHeight="1">
      <c r="A799" s="181"/>
      <c r="B799" s="181"/>
      <c r="C799" s="181"/>
      <c r="D799" s="181"/>
      <c r="E799" s="181"/>
      <c r="F799" s="181"/>
      <c r="G799" s="181"/>
      <c r="H799" s="181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</row>
    <row r="800" spans="1:26" ht="12.75" customHeight="1">
      <c r="A800" s="181"/>
      <c r="B800" s="181"/>
      <c r="C800" s="181"/>
      <c r="D800" s="181"/>
      <c r="E800" s="181"/>
      <c r="F800" s="181"/>
      <c r="G800" s="181"/>
      <c r="H800" s="181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</row>
    <row r="801" spans="1:26" ht="12.75" customHeight="1">
      <c r="A801" s="181"/>
      <c r="B801" s="181"/>
      <c r="C801" s="181"/>
      <c r="D801" s="181"/>
      <c r="E801" s="181"/>
      <c r="F801" s="181"/>
      <c r="G801" s="181"/>
      <c r="H801" s="181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</row>
    <row r="802" spans="1:26" ht="12.75" customHeight="1">
      <c r="A802" s="181"/>
      <c r="B802" s="181"/>
      <c r="C802" s="181"/>
      <c r="D802" s="181"/>
      <c r="E802" s="181"/>
      <c r="F802" s="181"/>
      <c r="G802" s="181"/>
      <c r="H802" s="181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</row>
    <row r="803" spans="1:26" ht="12.75" customHeight="1">
      <c r="A803" s="181"/>
      <c r="B803" s="181"/>
      <c r="C803" s="181"/>
      <c r="D803" s="181"/>
      <c r="E803" s="181"/>
      <c r="F803" s="181"/>
      <c r="G803" s="181"/>
      <c r="H803" s="181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</row>
    <row r="804" spans="1:26" ht="12.75" customHeight="1">
      <c r="A804" s="181"/>
      <c r="B804" s="181"/>
      <c r="C804" s="181"/>
      <c r="D804" s="181"/>
      <c r="E804" s="181"/>
      <c r="F804" s="181"/>
      <c r="G804" s="181"/>
      <c r="H804" s="181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</row>
    <row r="805" spans="1:26" ht="12.75" customHeight="1">
      <c r="A805" s="181"/>
      <c r="B805" s="181"/>
      <c r="C805" s="181"/>
      <c r="D805" s="181"/>
      <c r="E805" s="181"/>
      <c r="F805" s="181"/>
      <c r="G805" s="181"/>
      <c r="H805" s="181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</row>
    <row r="806" spans="1:26" ht="12.75" customHeight="1">
      <c r="A806" s="181"/>
      <c r="B806" s="181"/>
      <c r="C806" s="181"/>
      <c r="D806" s="181"/>
      <c r="E806" s="181"/>
      <c r="F806" s="181"/>
      <c r="G806" s="181"/>
      <c r="H806" s="181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</row>
    <row r="807" spans="1:26" ht="12.75" customHeight="1">
      <c r="A807" s="181"/>
      <c r="B807" s="181"/>
      <c r="C807" s="181"/>
      <c r="D807" s="181"/>
      <c r="E807" s="181"/>
      <c r="F807" s="181"/>
      <c r="G807" s="181"/>
      <c r="H807" s="181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</row>
    <row r="808" spans="1:26" ht="12.75" customHeight="1">
      <c r="A808" s="181"/>
      <c r="B808" s="181"/>
      <c r="C808" s="181"/>
      <c r="D808" s="181"/>
      <c r="E808" s="181"/>
      <c r="F808" s="181"/>
      <c r="G808" s="181"/>
      <c r="H808" s="181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</row>
    <row r="809" spans="1:26" ht="12.75" customHeight="1">
      <c r="A809" s="181"/>
      <c r="B809" s="181"/>
      <c r="C809" s="181"/>
      <c r="D809" s="181"/>
      <c r="E809" s="181"/>
      <c r="F809" s="181"/>
      <c r="G809" s="181"/>
      <c r="H809" s="181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</row>
    <row r="810" spans="1:26" ht="12.75" customHeight="1">
      <c r="A810" s="181"/>
      <c r="B810" s="181"/>
      <c r="C810" s="181"/>
      <c r="D810" s="181"/>
      <c r="E810" s="181"/>
      <c r="F810" s="181"/>
      <c r="G810" s="181"/>
      <c r="H810" s="181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</row>
    <row r="811" spans="1:26" ht="12.75" customHeight="1">
      <c r="A811" s="181"/>
      <c r="B811" s="181"/>
      <c r="C811" s="181"/>
      <c r="D811" s="181"/>
      <c r="E811" s="181"/>
      <c r="F811" s="181"/>
      <c r="G811" s="181"/>
      <c r="H811" s="181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</row>
    <row r="812" spans="1:26" ht="12.75" customHeight="1">
      <c r="A812" s="181"/>
      <c r="B812" s="181"/>
      <c r="C812" s="181"/>
      <c r="D812" s="181"/>
      <c r="E812" s="181"/>
      <c r="F812" s="181"/>
      <c r="G812" s="181"/>
      <c r="H812" s="181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</row>
    <row r="813" spans="1:26" ht="12.75" customHeight="1">
      <c r="A813" s="181"/>
      <c r="B813" s="181"/>
      <c r="C813" s="181"/>
      <c r="D813" s="181"/>
      <c r="E813" s="181"/>
      <c r="F813" s="181"/>
      <c r="G813" s="181"/>
      <c r="H813" s="181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</row>
    <row r="814" spans="1:26" ht="12.75" customHeight="1">
      <c r="A814" s="181"/>
      <c r="B814" s="181"/>
      <c r="C814" s="181"/>
      <c r="D814" s="181"/>
      <c r="E814" s="181"/>
      <c r="F814" s="181"/>
      <c r="G814" s="181"/>
      <c r="H814" s="181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</row>
    <row r="815" spans="1:26" ht="12.75" customHeight="1">
      <c r="A815" s="181"/>
      <c r="B815" s="181"/>
      <c r="C815" s="181"/>
      <c r="D815" s="181"/>
      <c r="E815" s="181"/>
      <c r="F815" s="181"/>
      <c r="G815" s="181"/>
      <c r="H815" s="181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</row>
    <row r="816" spans="1:26" ht="12.75" customHeight="1">
      <c r="A816" s="181"/>
      <c r="B816" s="181"/>
      <c r="C816" s="181"/>
      <c r="D816" s="181"/>
      <c r="E816" s="181"/>
      <c r="F816" s="181"/>
      <c r="G816" s="181"/>
      <c r="H816" s="181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</row>
    <row r="817" spans="1:26" ht="12.75" customHeight="1">
      <c r="A817" s="181"/>
      <c r="B817" s="181"/>
      <c r="C817" s="181"/>
      <c r="D817" s="181"/>
      <c r="E817" s="181"/>
      <c r="F817" s="181"/>
      <c r="G817" s="181"/>
      <c r="H817" s="181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</row>
    <row r="818" spans="1:26" ht="12.75" customHeight="1">
      <c r="A818" s="181"/>
      <c r="B818" s="181"/>
      <c r="C818" s="181"/>
      <c r="D818" s="181"/>
      <c r="E818" s="181"/>
      <c r="F818" s="181"/>
      <c r="G818" s="181"/>
      <c r="H818" s="181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</row>
    <row r="819" spans="1:26" ht="12.75" customHeight="1">
      <c r="A819" s="181"/>
      <c r="B819" s="181"/>
      <c r="C819" s="181"/>
      <c r="D819" s="181"/>
      <c r="E819" s="181"/>
      <c r="F819" s="181"/>
      <c r="G819" s="181"/>
      <c r="H819" s="181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</row>
    <row r="820" spans="1:26" ht="12.75" customHeight="1">
      <c r="A820" s="181"/>
      <c r="B820" s="181"/>
      <c r="C820" s="181"/>
      <c r="D820" s="181"/>
      <c r="E820" s="181"/>
      <c r="F820" s="181"/>
      <c r="G820" s="181"/>
      <c r="H820" s="181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</row>
    <row r="821" spans="1:26" ht="12.75" customHeight="1">
      <c r="A821" s="181"/>
      <c r="B821" s="181"/>
      <c r="C821" s="181"/>
      <c r="D821" s="181"/>
      <c r="E821" s="181"/>
      <c r="F821" s="181"/>
      <c r="G821" s="181"/>
      <c r="H821" s="181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</row>
    <row r="822" spans="1:26" ht="12.75" customHeight="1">
      <c r="A822" s="181"/>
      <c r="B822" s="181"/>
      <c r="C822" s="181"/>
      <c r="D822" s="181"/>
      <c r="E822" s="181"/>
      <c r="F822" s="181"/>
      <c r="G822" s="181"/>
      <c r="H822" s="181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</row>
    <row r="823" spans="1:26" ht="12.75" customHeight="1">
      <c r="A823" s="181"/>
      <c r="B823" s="181"/>
      <c r="C823" s="181"/>
      <c r="D823" s="181"/>
      <c r="E823" s="181"/>
      <c r="F823" s="181"/>
      <c r="G823" s="181"/>
      <c r="H823" s="181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</row>
    <row r="824" spans="1:26" ht="12.75" customHeight="1">
      <c r="A824" s="181"/>
      <c r="B824" s="181"/>
      <c r="C824" s="181"/>
      <c r="D824" s="181"/>
      <c r="E824" s="181"/>
      <c r="F824" s="181"/>
      <c r="G824" s="181"/>
      <c r="H824" s="181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</row>
    <row r="825" spans="1:26" ht="12.75" customHeight="1">
      <c r="A825" s="181"/>
      <c r="B825" s="181"/>
      <c r="C825" s="181"/>
      <c r="D825" s="181"/>
      <c r="E825" s="181"/>
      <c r="F825" s="181"/>
      <c r="G825" s="181"/>
      <c r="H825" s="181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</row>
    <row r="826" spans="1:26" ht="12.75" customHeight="1">
      <c r="A826" s="181"/>
      <c r="B826" s="181"/>
      <c r="C826" s="181"/>
      <c r="D826" s="181"/>
      <c r="E826" s="181"/>
      <c r="F826" s="181"/>
      <c r="G826" s="181"/>
      <c r="H826" s="181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</row>
    <row r="827" spans="1:26" ht="12.75" customHeight="1">
      <c r="A827" s="181"/>
      <c r="B827" s="181"/>
      <c r="C827" s="181"/>
      <c r="D827" s="181"/>
      <c r="E827" s="181"/>
      <c r="F827" s="181"/>
      <c r="G827" s="181"/>
      <c r="H827" s="181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</row>
    <row r="828" spans="1:26" ht="12.75" customHeight="1">
      <c r="A828" s="181"/>
      <c r="B828" s="181"/>
      <c r="C828" s="181"/>
      <c r="D828" s="181"/>
      <c r="E828" s="181"/>
      <c r="F828" s="181"/>
      <c r="G828" s="181"/>
      <c r="H828" s="181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</row>
    <row r="829" spans="1:26" ht="12.75" customHeight="1">
      <c r="A829" s="181"/>
      <c r="B829" s="181"/>
      <c r="C829" s="181"/>
      <c r="D829" s="181"/>
      <c r="E829" s="181"/>
      <c r="F829" s="181"/>
      <c r="G829" s="181"/>
      <c r="H829" s="181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</row>
    <row r="830" spans="1:26" ht="12.75" customHeight="1">
      <c r="A830" s="181"/>
      <c r="B830" s="181"/>
      <c r="C830" s="181"/>
      <c r="D830" s="181"/>
      <c r="E830" s="181"/>
      <c r="F830" s="181"/>
      <c r="G830" s="181"/>
      <c r="H830" s="181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</row>
    <row r="831" spans="1:26" ht="12.75" customHeight="1">
      <c r="A831" s="181"/>
      <c r="B831" s="181"/>
      <c r="C831" s="181"/>
      <c r="D831" s="181"/>
      <c r="E831" s="181"/>
      <c r="F831" s="181"/>
      <c r="G831" s="181"/>
      <c r="H831" s="181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</row>
    <row r="832" spans="1:26" ht="12.75" customHeight="1">
      <c r="A832" s="181"/>
      <c r="B832" s="181"/>
      <c r="C832" s="181"/>
      <c r="D832" s="181"/>
      <c r="E832" s="181"/>
      <c r="F832" s="181"/>
      <c r="G832" s="181"/>
      <c r="H832" s="181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</row>
    <row r="833" spans="1:26" ht="12.75" customHeight="1">
      <c r="A833" s="181"/>
      <c r="B833" s="181"/>
      <c r="C833" s="181"/>
      <c r="D833" s="181"/>
      <c r="E833" s="181"/>
      <c r="F833" s="181"/>
      <c r="G833" s="181"/>
      <c r="H833" s="181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</row>
    <row r="834" spans="1:26" ht="12.75" customHeight="1">
      <c r="A834" s="181"/>
      <c r="B834" s="181"/>
      <c r="C834" s="181"/>
      <c r="D834" s="181"/>
      <c r="E834" s="181"/>
      <c r="F834" s="181"/>
      <c r="G834" s="181"/>
      <c r="H834" s="181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</row>
    <row r="835" spans="1:26" ht="12.75" customHeight="1">
      <c r="A835" s="181"/>
      <c r="B835" s="181"/>
      <c r="C835" s="181"/>
      <c r="D835" s="181"/>
      <c r="E835" s="181"/>
      <c r="F835" s="181"/>
      <c r="G835" s="181"/>
      <c r="H835" s="181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</row>
    <row r="836" spans="1:26" ht="12.75" customHeight="1">
      <c r="A836" s="181"/>
      <c r="B836" s="181"/>
      <c r="C836" s="181"/>
      <c r="D836" s="181"/>
      <c r="E836" s="181"/>
      <c r="F836" s="181"/>
      <c r="G836" s="181"/>
      <c r="H836" s="181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</row>
    <row r="837" spans="1:26" ht="12.75" customHeight="1">
      <c r="A837" s="181"/>
      <c r="B837" s="181"/>
      <c r="C837" s="181"/>
      <c r="D837" s="181"/>
      <c r="E837" s="181"/>
      <c r="F837" s="181"/>
      <c r="G837" s="181"/>
      <c r="H837" s="181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</row>
    <row r="838" spans="1:26" ht="12.75" customHeight="1">
      <c r="A838" s="181"/>
      <c r="B838" s="181"/>
      <c r="C838" s="181"/>
      <c r="D838" s="181"/>
      <c r="E838" s="181"/>
      <c r="F838" s="181"/>
      <c r="G838" s="181"/>
      <c r="H838" s="181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</row>
    <row r="839" spans="1:26" ht="12.75" customHeight="1">
      <c r="A839" s="181"/>
      <c r="B839" s="181"/>
      <c r="C839" s="181"/>
      <c r="D839" s="181"/>
      <c r="E839" s="181"/>
      <c r="F839" s="181"/>
      <c r="G839" s="181"/>
      <c r="H839" s="181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</row>
    <row r="840" spans="1:26" ht="12.75" customHeight="1">
      <c r="A840" s="181"/>
      <c r="B840" s="181"/>
      <c r="C840" s="181"/>
      <c r="D840" s="181"/>
      <c r="E840" s="181"/>
      <c r="F840" s="181"/>
      <c r="G840" s="181"/>
      <c r="H840" s="181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</row>
    <row r="841" spans="1:26" ht="12.75" customHeight="1">
      <c r="A841" s="181"/>
      <c r="B841" s="181"/>
      <c r="C841" s="181"/>
      <c r="D841" s="181"/>
      <c r="E841" s="181"/>
      <c r="F841" s="181"/>
      <c r="G841" s="181"/>
      <c r="H841" s="181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</row>
    <row r="842" spans="1:26" ht="12.75" customHeight="1">
      <c r="A842" s="181"/>
      <c r="B842" s="181"/>
      <c r="C842" s="181"/>
      <c r="D842" s="181"/>
      <c r="E842" s="181"/>
      <c r="F842" s="181"/>
      <c r="G842" s="181"/>
      <c r="H842" s="181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</row>
    <row r="843" spans="1:26" ht="12.75" customHeight="1">
      <c r="A843" s="181"/>
      <c r="B843" s="181"/>
      <c r="C843" s="181"/>
      <c r="D843" s="181"/>
      <c r="E843" s="181"/>
      <c r="F843" s="181"/>
      <c r="G843" s="181"/>
      <c r="H843" s="181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</row>
    <row r="844" spans="1:26" ht="12.75" customHeight="1">
      <c r="A844" s="181"/>
      <c r="B844" s="181"/>
      <c r="C844" s="181"/>
      <c r="D844" s="181"/>
      <c r="E844" s="181"/>
      <c r="F844" s="181"/>
      <c r="G844" s="181"/>
      <c r="H844" s="181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</row>
    <row r="845" spans="1:26" ht="12.75" customHeight="1">
      <c r="A845" s="181"/>
      <c r="B845" s="181"/>
      <c r="C845" s="181"/>
      <c r="D845" s="181"/>
      <c r="E845" s="181"/>
      <c r="F845" s="181"/>
      <c r="G845" s="181"/>
      <c r="H845" s="181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</row>
    <row r="846" spans="1:26" ht="12.75" customHeight="1">
      <c r="A846" s="181"/>
      <c r="B846" s="181"/>
      <c r="C846" s="181"/>
      <c r="D846" s="181"/>
      <c r="E846" s="181"/>
      <c r="F846" s="181"/>
      <c r="G846" s="181"/>
      <c r="H846" s="181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</row>
    <row r="847" spans="1:26" ht="12.75" customHeight="1">
      <c r="A847" s="181"/>
      <c r="B847" s="181"/>
      <c r="C847" s="181"/>
      <c r="D847" s="181"/>
      <c r="E847" s="181"/>
      <c r="F847" s="181"/>
      <c r="G847" s="181"/>
      <c r="H847" s="181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</row>
    <row r="848" spans="1:26" ht="12.75" customHeight="1">
      <c r="A848" s="181"/>
      <c r="B848" s="181"/>
      <c r="C848" s="181"/>
      <c r="D848" s="181"/>
      <c r="E848" s="181"/>
      <c r="F848" s="181"/>
      <c r="G848" s="181"/>
      <c r="H848" s="181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</row>
    <row r="849" spans="1:26" ht="12.75" customHeight="1">
      <c r="A849" s="181"/>
      <c r="B849" s="181"/>
      <c r="C849" s="181"/>
      <c r="D849" s="181"/>
      <c r="E849" s="181"/>
      <c r="F849" s="181"/>
      <c r="G849" s="181"/>
      <c r="H849" s="181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</row>
    <row r="850" spans="1:26" ht="12.75" customHeight="1">
      <c r="A850" s="181"/>
      <c r="B850" s="181"/>
      <c r="C850" s="181"/>
      <c r="D850" s="181"/>
      <c r="E850" s="181"/>
      <c r="F850" s="181"/>
      <c r="G850" s="181"/>
      <c r="H850" s="181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</row>
    <row r="851" spans="1:26" ht="12.75" customHeight="1">
      <c r="A851" s="181"/>
      <c r="B851" s="181"/>
      <c r="C851" s="181"/>
      <c r="D851" s="181"/>
      <c r="E851" s="181"/>
      <c r="F851" s="181"/>
      <c r="G851" s="181"/>
      <c r="H851" s="181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</row>
    <row r="852" spans="1:26" ht="12.75" customHeight="1">
      <c r="A852" s="181"/>
      <c r="B852" s="181"/>
      <c r="C852" s="181"/>
      <c r="D852" s="181"/>
      <c r="E852" s="181"/>
      <c r="F852" s="181"/>
      <c r="G852" s="181"/>
      <c r="H852" s="181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</row>
    <row r="853" spans="1:26" ht="12.75" customHeight="1">
      <c r="A853" s="181"/>
      <c r="B853" s="181"/>
      <c r="C853" s="181"/>
      <c r="D853" s="181"/>
      <c r="E853" s="181"/>
      <c r="F853" s="181"/>
      <c r="G853" s="181"/>
      <c r="H853" s="181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</row>
    <row r="854" spans="1:26" ht="12.75" customHeight="1">
      <c r="A854" s="181"/>
      <c r="B854" s="181"/>
      <c r="C854" s="181"/>
      <c r="D854" s="181"/>
      <c r="E854" s="181"/>
      <c r="F854" s="181"/>
      <c r="G854" s="181"/>
      <c r="H854" s="181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</row>
    <row r="855" spans="1:26" ht="12.75" customHeight="1">
      <c r="A855" s="181"/>
      <c r="B855" s="181"/>
      <c r="C855" s="181"/>
      <c r="D855" s="181"/>
      <c r="E855" s="181"/>
      <c r="F855" s="181"/>
      <c r="G855" s="181"/>
      <c r="H855" s="181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</row>
    <row r="856" spans="1:26" ht="12.75" customHeight="1">
      <c r="A856" s="181"/>
      <c r="B856" s="181"/>
      <c r="C856" s="181"/>
      <c r="D856" s="181"/>
      <c r="E856" s="181"/>
      <c r="F856" s="181"/>
      <c r="G856" s="181"/>
      <c r="H856" s="181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</row>
    <row r="857" spans="1:26" ht="12.75" customHeight="1">
      <c r="A857" s="181"/>
      <c r="B857" s="181"/>
      <c r="C857" s="181"/>
      <c r="D857" s="181"/>
      <c r="E857" s="181"/>
      <c r="F857" s="181"/>
      <c r="G857" s="181"/>
      <c r="H857" s="181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</row>
    <row r="858" spans="1:26" ht="12.75" customHeight="1">
      <c r="A858" s="181"/>
      <c r="B858" s="181"/>
      <c r="C858" s="181"/>
      <c r="D858" s="181"/>
      <c r="E858" s="181"/>
      <c r="F858" s="181"/>
      <c r="G858" s="181"/>
      <c r="H858" s="181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</row>
    <row r="859" spans="1:26" ht="12.75" customHeight="1">
      <c r="A859" s="181"/>
      <c r="B859" s="181"/>
      <c r="C859" s="181"/>
      <c r="D859" s="181"/>
      <c r="E859" s="181"/>
      <c r="F859" s="181"/>
      <c r="G859" s="181"/>
      <c r="H859" s="181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</row>
    <row r="860" spans="1:26" ht="12.75" customHeight="1">
      <c r="A860" s="181"/>
      <c r="B860" s="181"/>
      <c r="C860" s="181"/>
      <c r="D860" s="181"/>
      <c r="E860" s="181"/>
      <c r="F860" s="181"/>
      <c r="G860" s="181"/>
      <c r="H860" s="181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</row>
    <row r="861" spans="1:26" ht="12.75" customHeight="1">
      <c r="A861" s="181"/>
      <c r="B861" s="181"/>
      <c r="C861" s="181"/>
      <c r="D861" s="181"/>
      <c r="E861" s="181"/>
      <c r="F861" s="181"/>
      <c r="G861" s="181"/>
      <c r="H861" s="181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</row>
    <row r="862" spans="1:26" ht="12.75" customHeight="1">
      <c r="A862" s="181"/>
      <c r="B862" s="181"/>
      <c r="C862" s="181"/>
      <c r="D862" s="181"/>
      <c r="E862" s="181"/>
      <c r="F862" s="181"/>
      <c r="G862" s="181"/>
      <c r="H862" s="181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</row>
    <row r="863" spans="1:26" ht="12.75" customHeight="1">
      <c r="A863" s="181"/>
      <c r="B863" s="181"/>
      <c r="C863" s="181"/>
      <c r="D863" s="181"/>
      <c r="E863" s="181"/>
      <c r="F863" s="181"/>
      <c r="G863" s="181"/>
      <c r="H863" s="181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</row>
    <row r="864" spans="1:26" ht="12.75" customHeight="1">
      <c r="A864" s="181"/>
      <c r="B864" s="181"/>
      <c r="C864" s="181"/>
      <c r="D864" s="181"/>
      <c r="E864" s="181"/>
      <c r="F864" s="181"/>
      <c r="G864" s="181"/>
      <c r="H864" s="181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</row>
    <row r="865" spans="1:26" ht="12.75" customHeight="1">
      <c r="A865" s="181"/>
      <c r="B865" s="181"/>
      <c r="C865" s="181"/>
      <c r="D865" s="181"/>
      <c r="E865" s="181"/>
      <c r="F865" s="181"/>
      <c r="G865" s="181"/>
      <c r="H865" s="181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</row>
    <row r="866" spans="1:26" ht="12.75" customHeight="1">
      <c r="A866" s="181"/>
      <c r="B866" s="181"/>
      <c r="C866" s="181"/>
      <c r="D866" s="181"/>
      <c r="E866" s="181"/>
      <c r="F866" s="181"/>
      <c r="G866" s="181"/>
      <c r="H866" s="181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</row>
    <row r="867" spans="1:26" ht="12.75" customHeight="1">
      <c r="A867" s="181"/>
      <c r="B867" s="181"/>
      <c r="C867" s="181"/>
      <c r="D867" s="181"/>
      <c r="E867" s="181"/>
      <c r="F867" s="181"/>
      <c r="G867" s="181"/>
      <c r="H867" s="181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</row>
    <row r="868" spans="1:26" ht="12.75" customHeight="1">
      <c r="A868" s="181"/>
      <c r="B868" s="181"/>
      <c r="C868" s="181"/>
      <c r="D868" s="181"/>
      <c r="E868" s="181"/>
      <c r="F868" s="181"/>
      <c r="G868" s="181"/>
      <c r="H868" s="181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</row>
    <row r="869" spans="1:26" ht="12.75" customHeight="1">
      <c r="A869" s="181"/>
      <c r="B869" s="181"/>
      <c r="C869" s="181"/>
      <c r="D869" s="181"/>
      <c r="E869" s="181"/>
      <c r="F869" s="181"/>
      <c r="G869" s="181"/>
      <c r="H869" s="181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</row>
    <row r="870" spans="1:26" ht="12.75" customHeight="1">
      <c r="A870" s="181"/>
      <c r="B870" s="181"/>
      <c r="C870" s="181"/>
      <c r="D870" s="181"/>
      <c r="E870" s="181"/>
      <c r="F870" s="181"/>
      <c r="G870" s="181"/>
      <c r="H870" s="181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</row>
    <row r="871" spans="1:26" ht="12.75" customHeight="1">
      <c r="A871" s="181"/>
      <c r="B871" s="181"/>
      <c r="C871" s="181"/>
      <c r="D871" s="181"/>
      <c r="E871" s="181"/>
      <c r="F871" s="181"/>
      <c r="G871" s="181"/>
      <c r="H871" s="181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</row>
    <row r="872" spans="1:26" ht="12.75" customHeight="1">
      <c r="A872" s="181"/>
      <c r="B872" s="181"/>
      <c r="C872" s="181"/>
      <c r="D872" s="181"/>
      <c r="E872" s="181"/>
      <c r="F872" s="181"/>
      <c r="G872" s="181"/>
      <c r="H872" s="181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</row>
    <row r="873" spans="1:26" ht="12.75" customHeight="1">
      <c r="A873" s="181"/>
      <c r="B873" s="181"/>
      <c r="C873" s="181"/>
      <c r="D873" s="181"/>
      <c r="E873" s="181"/>
      <c r="F873" s="181"/>
      <c r="G873" s="181"/>
      <c r="H873" s="181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</row>
    <row r="874" spans="1:26" ht="12.75" customHeight="1">
      <c r="A874" s="181"/>
      <c r="B874" s="181"/>
      <c r="C874" s="181"/>
      <c r="D874" s="181"/>
      <c r="E874" s="181"/>
      <c r="F874" s="181"/>
      <c r="G874" s="181"/>
      <c r="H874" s="181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</row>
    <row r="875" spans="1:26" ht="12.75" customHeight="1">
      <c r="A875" s="181"/>
      <c r="B875" s="181"/>
      <c r="C875" s="181"/>
      <c r="D875" s="181"/>
      <c r="E875" s="181"/>
      <c r="F875" s="181"/>
      <c r="G875" s="181"/>
      <c r="H875" s="181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</row>
    <row r="876" spans="1:26" ht="12.75" customHeight="1">
      <c r="A876" s="181"/>
      <c r="B876" s="181"/>
      <c r="C876" s="181"/>
      <c r="D876" s="181"/>
      <c r="E876" s="181"/>
      <c r="F876" s="181"/>
      <c r="G876" s="181"/>
      <c r="H876" s="181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</row>
    <row r="877" spans="1:26" ht="12.75" customHeight="1">
      <c r="A877" s="181"/>
      <c r="B877" s="181"/>
      <c r="C877" s="181"/>
      <c r="D877" s="181"/>
      <c r="E877" s="181"/>
      <c r="F877" s="181"/>
      <c r="G877" s="181"/>
      <c r="H877" s="181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</row>
    <row r="878" spans="1:26" ht="12.75" customHeight="1">
      <c r="A878" s="181"/>
      <c r="B878" s="181"/>
      <c r="C878" s="181"/>
      <c r="D878" s="181"/>
      <c r="E878" s="181"/>
      <c r="F878" s="181"/>
      <c r="G878" s="181"/>
      <c r="H878" s="181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</row>
    <row r="879" spans="1:26" ht="12.75" customHeight="1">
      <c r="A879" s="181"/>
      <c r="B879" s="181"/>
      <c r="C879" s="181"/>
      <c r="D879" s="181"/>
      <c r="E879" s="181"/>
      <c r="F879" s="181"/>
      <c r="G879" s="181"/>
      <c r="H879" s="181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</row>
    <row r="880" spans="1:26" ht="12.75" customHeight="1">
      <c r="A880" s="181"/>
      <c r="B880" s="181"/>
      <c r="C880" s="181"/>
      <c r="D880" s="181"/>
      <c r="E880" s="181"/>
      <c r="F880" s="181"/>
      <c r="G880" s="181"/>
      <c r="H880" s="181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</row>
    <row r="881" spans="1:26" ht="12.75" customHeight="1">
      <c r="A881" s="181"/>
      <c r="B881" s="181"/>
      <c r="C881" s="181"/>
      <c r="D881" s="181"/>
      <c r="E881" s="181"/>
      <c r="F881" s="181"/>
      <c r="G881" s="181"/>
      <c r="H881" s="181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</row>
    <row r="882" spans="1:26" ht="12.75" customHeight="1">
      <c r="A882" s="181"/>
      <c r="B882" s="181"/>
      <c r="C882" s="181"/>
      <c r="D882" s="181"/>
      <c r="E882" s="181"/>
      <c r="F882" s="181"/>
      <c r="G882" s="181"/>
      <c r="H882" s="181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</row>
    <row r="883" spans="1:26" ht="12.75" customHeight="1">
      <c r="A883" s="181"/>
      <c r="B883" s="181"/>
      <c r="C883" s="181"/>
      <c r="D883" s="181"/>
      <c r="E883" s="181"/>
      <c r="F883" s="181"/>
      <c r="G883" s="181"/>
      <c r="H883" s="181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</row>
    <row r="884" spans="1:26" ht="12.75" customHeight="1">
      <c r="A884" s="181"/>
      <c r="B884" s="181"/>
      <c r="C884" s="181"/>
      <c r="D884" s="181"/>
      <c r="E884" s="181"/>
      <c r="F884" s="181"/>
      <c r="G884" s="181"/>
      <c r="H884" s="181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</row>
    <row r="885" spans="1:26" ht="12.75" customHeight="1">
      <c r="A885" s="181"/>
      <c r="B885" s="181"/>
      <c r="C885" s="181"/>
      <c r="D885" s="181"/>
      <c r="E885" s="181"/>
      <c r="F885" s="181"/>
      <c r="G885" s="181"/>
      <c r="H885" s="181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</row>
    <row r="886" spans="1:26" ht="12.75" customHeight="1">
      <c r="A886" s="181"/>
      <c r="B886" s="181"/>
      <c r="C886" s="181"/>
      <c r="D886" s="181"/>
      <c r="E886" s="181"/>
      <c r="F886" s="181"/>
      <c r="G886" s="181"/>
      <c r="H886" s="181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</row>
    <row r="887" spans="1:26" ht="12.75" customHeight="1">
      <c r="A887" s="181"/>
      <c r="B887" s="181"/>
      <c r="C887" s="181"/>
      <c r="D887" s="181"/>
      <c r="E887" s="181"/>
      <c r="F887" s="181"/>
      <c r="G887" s="181"/>
      <c r="H887" s="181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</row>
    <row r="888" spans="1:26" ht="12.75" customHeight="1">
      <c r="A888" s="181"/>
      <c r="B888" s="181"/>
      <c r="C888" s="181"/>
      <c r="D888" s="181"/>
      <c r="E888" s="181"/>
      <c r="F888" s="181"/>
      <c r="G888" s="181"/>
      <c r="H888" s="181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</row>
    <row r="889" spans="1:26" ht="12.75" customHeight="1">
      <c r="A889" s="181"/>
      <c r="B889" s="181"/>
      <c r="C889" s="181"/>
      <c r="D889" s="181"/>
      <c r="E889" s="181"/>
      <c r="F889" s="181"/>
      <c r="G889" s="181"/>
      <c r="H889" s="181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</row>
    <row r="890" spans="1:26" ht="12.75" customHeight="1">
      <c r="A890" s="181"/>
      <c r="B890" s="181"/>
      <c r="C890" s="181"/>
      <c r="D890" s="181"/>
      <c r="E890" s="181"/>
      <c r="F890" s="181"/>
      <c r="G890" s="181"/>
      <c r="H890" s="181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</row>
    <row r="891" spans="1:26" ht="12.75" customHeight="1">
      <c r="A891" s="181"/>
      <c r="B891" s="181"/>
      <c r="C891" s="181"/>
      <c r="D891" s="181"/>
      <c r="E891" s="181"/>
      <c r="F891" s="181"/>
      <c r="G891" s="181"/>
      <c r="H891" s="181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</row>
    <row r="892" spans="1:26" ht="12.75" customHeight="1">
      <c r="A892" s="181"/>
      <c r="B892" s="181"/>
      <c r="C892" s="181"/>
      <c r="D892" s="181"/>
      <c r="E892" s="181"/>
      <c r="F892" s="181"/>
      <c r="G892" s="181"/>
      <c r="H892" s="181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</row>
    <row r="893" spans="1:26" ht="12.75" customHeight="1">
      <c r="A893" s="181"/>
      <c r="B893" s="181"/>
      <c r="C893" s="181"/>
      <c r="D893" s="181"/>
      <c r="E893" s="181"/>
      <c r="F893" s="181"/>
      <c r="G893" s="181"/>
      <c r="H893" s="181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</row>
    <row r="894" spans="1:26" ht="12.75" customHeight="1">
      <c r="A894" s="181"/>
      <c r="B894" s="181"/>
      <c r="C894" s="181"/>
      <c r="D894" s="181"/>
      <c r="E894" s="181"/>
      <c r="F894" s="181"/>
      <c r="G894" s="181"/>
      <c r="H894" s="181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</row>
    <row r="895" spans="1:26" ht="12.75" customHeight="1">
      <c r="A895" s="181"/>
      <c r="B895" s="181"/>
      <c r="C895" s="181"/>
      <c r="D895" s="181"/>
      <c r="E895" s="181"/>
      <c r="F895" s="181"/>
      <c r="G895" s="181"/>
      <c r="H895" s="181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</row>
    <row r="896" spans="1:26" ht="12.75" customHeight="1">
      <c r="A896" s="181"/>
      <c r="B896" s="181"/>
      <c r="C896" s="181"/>
      <c r="D896" s="181"/>
      <c r="E896" s="181"/>
      <c r="F896" s="181"/>
      <c r="G896" s="181"/>
      <c r="H896" s="181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</row>
    <row r="897" spans="1:26" ht="12.75" customHeight="1">
      <c r="A897" s="181"/>
      <c r="B897" s="181"/>
      <c r="C897" s="181"/>
      <c r="D897" s="181"/>
      <c r="E897" s="181"/>
      <c r="F897" s="181"/>
      <c r="G897" s="181"/>
      <c r="H897" s="181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</row>
    <row r="898" spans="1:26" ht="12.75" customHeight="1">
      <c r="A898" s="181"/>
      <c r="B898" s="181"/>
      <c r="C898" s="181"/>
      <c r="D898" s="181"/>
      <c r="E898" s="181"/>
      <c r="F898" s="181"/>
      <c r="G898" s="181"/>
      <c r="H898" s="181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</row>
    <row r="899" spans="1:26" ht="12.75" customHeight="1">
      <c r="A899" s="181"/>
      <c r="B899" s="181"/>
      <c r="C899" s="181"/>
      <c r="D899" s="181"/>
      <c r="E899" s="181"/>
      <c r="F899" s="181"/>
      <c r="G899" s="181"/>
      <c r="H899" s="181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</row>
    <row r="900" spans="1:26" ht="12.75" customHeight="1">
      <c r="A900" s="181"/>
      <c r="B900" s="181"/>
      <c r="C900" s="181"/>
      <c r="D900" s="181"/>
      <c r="E900" s="181"/>
      <c r="F900" s="181"/>
      <c r="G900" s="181"/>
      <c r="H900" s="181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</row>
    <row r="901" spans="1:26" ht="12.75" customHeight="1">
      <c r="A901" s="181"/>
      <c r="B901" s="181"/>
      <c r="C901" s="181"/>
      <c r="D901" s="181"/>
      <c r="E901" s="181"/>
      <c r="F901" s="181"/>
      <c r="G901" s="181"/>
      <c r="H901" s="181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</row>
    <row r="902" spans="1:26" ht="12.75" customHeight="1">
      <c r="A902" s="181"/>
      <c r="B902" s="181"/>
      <c r="C902" s="181"/>
      <c r="D902" s="181"/>
      <c r="E902" s="181"/>
      <c r="F902" s="181"/>
      <c r="G902" s="181"/>
      <c r="H902" s="181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</row>
    <row r="903" spans="1:26" ht="12.75" customHeight="1">
      <c r="A903" s="181"/>
      <c r="B903" s="181"/>
      <c r="C903" s="181"/>
      <c r="D903" s="181"/>
      <c r="E903" s="181"/>
      <c r="F903" s="181"/>
      <c r="G903" s="181"/>
      <c r="H903" s="181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</row>
    <row r="904" spans="1:26" ht="12.75" customHeight="1">
      <c r="A904" s="181"/>
      <c r="B904" s="181"/>
      <c r="C904" s="181"/>
      <c r="D904" s="181"/>
      <c r="E904" s="181"/>
      <c r="F904" s="181"/>
      <c r="G904" s="181"/>
      <c r="H904" s="181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</row>
    <row r="905" spans="1:26" ht="12.75" customHeight="1">
      <c r="A905" s="181"/>
      <c r="B905" s="181"/>
      <c r="C905" s="181"/>
      <c r="D905" s="181"/>
      <c r="E905" s="181"/>
      <c r="F905" s="181"/>
      <c r="G905" s="181"/>
      <c r="H905" s="181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</row>
    <row r="906" spans="1:26" ht="12.75" customHeight="1">
      <c r="A906" s="181"/>
      <c r="B906" s="181"/>
      <c r="C906" s="181"/>
      <c r="D906" s="181"/>
      <c r="E906" s="181"/>
      <c r="F906" s="181"/>
      <c r="G906" s="181"/>
      <c r="H906" s="181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</row>
    <row r="907" spans="1:26" ht="12.75" customHeight="1">
      <c r="A907" s="181"/>
      <c r="B907" s="181"/>
      <c r="C907" s="181"/>
      <c r="D907" s="181"/>
      <c r="E907" s="181"/>
      <c r="F907" s="181"/>
      <c r="G907" s="181"/>
      <c r="H907" s="181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</row>
    <row r="908" spans="1:26" ht="12.75" customHeight="1">
      <c r="A908" s="181"/>
      <c r="B908" s="181"/>
      <c r="C908" s="181"/>
      <c r="D908" s="181"/>
      <c r="E908" s="181"/>
      <c r="F908" s="181"/>
      <c r="G908" s="181"/>
      <c r="H908" s="181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</row>
    <row r="909" spans="1:26" ht="12.75" customHeight="1">
      <c r="A909" s="181"/>
      <c r="B909" s="181"/>
      <c r="C909" s="181"/>
      <c r="D909" s="181"/>
      <c r="E909" s="181"/>
      <c r="F909" s="181"/>
      <c r="G909" s="181"/>
      <c r="H909" s="181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</row>
    <row r="910" spans="1:26" ht="12.75" customHeight="1">
      <c r="A910" s="181"/>
      <c r="B910" s="181"/>
      <c r="C910" s="181"/>
      <c r="D910" s="181"/>
      <c r="E910" s="181"/>
      <c r="F910" s="181"/>
      <c r="G910" s="181"/>
      <c r="H910" s="181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</row>
    <row r="911" spans="1:26" ht="12.75" customHeight="1">
      <c r="A911" s="181"/>
      <c r="B911" s="181"/>
      <c r="C911" s="181"/>
      <c r="D911" s="181"/>
      <c r="E911" s="181"/>
      <c r="F911" s="181"/>
      <c r="G911" s="181"/>
      <c r="H911" s="181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</row>
    <row r="912" spans="1:26" ht="12.75" customHeight="1">
      <c r="A912" s="181"/>
      <c r="B912" s="181"/>
      <c r="C912" s="181"/>
      <c r="D912" s="181"/>
      <c r="E912" s="181"/>
      <c r="F912" s="181"/>
      <c r="G912" s="181"/>
      <c r="H912" s="181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</row>
    <row r="913" spans="1:26" ht="12.75" customHeight="1">
      <c r="A913" s="181"/>
      <c r="B913" s="181"/>
      <c r="C913" s="181"/>
      <c r="D913" s="181"/>
      <c r="E913" s="181"/>
      <c r="F913" s="181"/>
      <c r="G913" s="181"/>
      <c r="H913" s="181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</row>
    <row r="914" spans="1:26" ht="12.75" customHeight="1">
      <c r="A914" s="181"/>
      <c r="B914" s="181"/>
      <c r="C914" s="181"/>
      <c r="D914" s="181"/>
      <c r="E914" s="181"/>
      <c r="F914" s="181"/>
      <c r="G914" s="181"/>
      <c r="H914" s="181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</row>
    <row r="915" spans="1:26" ht="12.75" customHeight="1">
      <c r="A915" s="181"/>
      <c r="B915" s="181"/>
      <c r="C915" s="181"/>
      <c r="D915" s="181"/>
      <c r="E915" s="181"/>
      <c r="F915" s="181"/>
      <c r="G915" s="181"/>
      <c r="H915" s="181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</row>
    <row r="916" spans="1:26" ht="12.75" customHeight="1">
      <c r="A916" s="181"/>
      <c r="B916" s="181"/>
      <c r="C916" s="181"/>
      <c r="D916" s="181"/>
      <c r="E916" s="181"/>
      <c r="F916" s="181"/>
      <c r="G916" s="181"/>
      <c r="H916" s="181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</row>
    <row r="917" spans="1:26" ht="12.75" customHeight="1">
      <c r="A917" s="181"/>
      <c r="B917" s="181"/>
      <c r="C917" s="181"/>
      <c r="D917" s="181"/>
      <c r="E917" s="181"/>
      <c r="F917" s="181"/>
      <c r="G917" s="181"/>
      <c r="H917" s="181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</row>
    <row r="918" spans="1:26" ht="12.75" customHeight="1">
      <c r="A918" s="181"/>
      <c r="B918" s="181"/>
      <c r="C918" s="181"/>
      <c r="D918" s="181"/>
      <c r="E918" s="181"/>
      <c r="F918" s="181"/>
      <c r="G918" s="181"/>
      <c r="H918" s="181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</row>
    <row r="919" spans="1:26" ht="12.75" customHeight="1">
      <c r="A919" s="181"/>
      <c r="B919" s="181"/>
      <c r="C919" s="181"/>
      <c r="D919" s="181"/>
      <c r="E919" s="181"/>
      <c r="F919" s="181"/>
      <c r="G919" s="181"/>
      <c r="H919" s="181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</row>
    <row r="920" spans="1:26" ht="12.75" customHeight="1">
      <c r="A920" s="181"/>
      <c r="B920" s="181"/>
      <c r="C920" s="181"/>
      <c r="D920" s="181"/>
      <c r="E920" s="181"/>
      <c r="F920" s="181"/>
      <c r="G920" s="181"/>
      <c r="H920" s="181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</row>
    <row r="921" spans="1:26" ht="12.75" customHeight="1">
      <c r="A921" s="181"/>
      <c r="B921" s="181"/>
      <c r="C921" s="181"/>
      <c r="D921" s="181"/>
      <c r="E921" s="181"/>
      <c r="F921" s="181"/>
      <c r="G921" s="181"/>
      <c r="H921" s="181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</row>
    <row r="922" spans="1:26" ht="12.75" customHeight="1">
      <c r="A922" s="181"/>
      <c r="B922" s="181"/>
      <c r="C922" s="181"/>
      <c r="D922" s="181"/>
      <c r="E922" s="181"/>
      <c r="F922" s="181"/>
      <c r="G922" s="181"/>
      <c r="H922" s="181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</row>
    <row r="923" spans="1:26" ht="12.75" customHeight="1">
      <c r="A923" s="181"/>
      <c r="B923" s="181"/>
      <c r="C923" s="181"/>
      <c r="D923" s="181"/>
      <c r="E923" s="181"/>
      <c r="F923" s="181"/>
      <c r="G923" s="181"/>
      <c r="H923" s="181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</row>
    <row r="924" spans="1:26" ht="12.75" customHeight="1">
      <c r="A924" s="181"/>
      <c r="B924" s="181"/>
      <c r="C924" s="181"/>
      <c r="D924" s="181"/>
      <c r="E924" s="181"/>
      <c r="F924" s="181"/>
      <c r="G924" s="181"/>
      <c r="H924" s="181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</row>
    <row r="925" spans="1:26" ht="12.75" customHeight="1">
      <c r="A925" s="181"/>
      <c r="B925" s="181"/>
      <c r="C925" s="181"/>
      <c r="D925" s="181"/>
      <c r="E925" s="181"/>
      <c r="F925" s="181"/>
      <c r="G925" s="181"/>
      <c r="H925" s="181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</row>
    <row r="926" spans="1:26" ht="12.75" customHeight="1">
      <c r="A926" s="181"/>
      <c r="B926" s="181"/>
      <c r="C926" s="181"/>
      <c r="D926" s="181"/>
      <c r="E926" s="181"/>
      <c r="F926" s="181"/>
      <c r="G926" s="181"/>
      <c r="H926" s="181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</row>
    <row r="927" spans="1:26" ht="12.75" customHeight="1">
      <c r="A927" s="181"/>
      <c r="B927" s="181"/>
      <c r="C927" s="181"/>
      <c r="D927" s="181"/>
      <c r="E927" s="181"/>
      <c r="F927" s="181"/>
      <c r="G927" s="181"/>
      <c r="H927" s="181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</row>
    <row r="928" spans="1:26" ht="12.75" customHeight="1">
      <c r="A928" s="181"/>
      <c r="B928" s="181"/>
      <c r="C928" s="181"/>
      <c r="D928" s="181"/>
      <c r="E928" s="181"/>
      <c r="F928" s="181"/>
      <c r="G928" s="181"/>
      <c r="H928" s="181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</row>
    <row r="929" spans="1:26" ht="12.75" customHeight="1">
      <c r="A929" s="181"/>
      <c r="B929" s="181"/>
      <c r="C929" s="181"/>
      <c r="D929" s="181"/>
      <c r="E929" s="181"/>
      <c r="F929" s="181"/>
      <c r="G929" s="181"/>
      <c r="H929" s="181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</row>
    <row r="930" spans="1:26" ht="12.75" customHeight="1">
      <c r="A930" s="181"/>
      <c r="B930" s="181"/>
      <c r="C930" s="181"/>
      <c r="D930" s="181"/>
      <c r="E930" s="181"/>
      <c r="F930" s="181"/>
      <c r="G930" s="181"/>
      <c r="H930" s="181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</row>
    <row r="931" spans="1:26" ht="12.75" customHeight="1">
      <c r="A931" s="181"/>
      <c r="B931" s="181"/>
      <c r="C931" s="181"/>
      <c r="D931" s="181"/>
      <c r="E931" s="181"/>
      <c r="F931" s="181"/>
      <c r="G931" s="181"/>
      <c r="H931" s="181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</row>
    <row r="932" spans="1:26" ht="12.75" customHeight="1">
      <c r="A932" s="181"/>
      <c r="B932" s="181"/>
      <c r="C932" s="181"/>
      <c r="D932" s="181"/>
      <c r="E932" s="181"/>
      <c r="F932" s="181"/>
      <c r="G932" s="181"/>
      <c r="H932" s="181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</row>
    <row r="933" spans="1:26" ht="12.75" customHeight="1">
      <c r="A933" s="181"/>
      <c r="B933" s="181"/>
      <c r="C933" s="181"/>
      <c r="D933" s="181"/>
      <c r="E933" s="181"/>
      <c r="F933" s="181"/>
      <c r="G933" s="181"/>
      <c r="H933" s="181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</row>
    <row r="934" spans="1:26" ht="12.75" customHeight="1">
      <c r="A934" s="181"/>
      <c r="B934" s="181"/>
      <c r="C934" s="181"/>
      <c r="D934" s="181"/>
      <c r="E934" s="181"/>
      <c r="F934" s="181"/>
      <c r="G934" s="181"/>
      <c r="H934" s="181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</row>
    <row r="935" spans="1:26" ht="12.75" customHeight="1">
      <c r="A935" s="181"/>
      <c r="B935" s="181"/>
      <c r="C935" s="181"/>
      <c r="D935" s="181"/>
      <c r="E935" s="181"/>
      <c r="F935" s="181"/>
      <c r="G935" s="181"/>
      <c r="H935" s="181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</row>
    <row r="936" spans="1:26" ht="12.75" customHeight="1">
      <c r="A936" s="181"/>
      <c r="B936" s="181"/>
      <c r="C936" s="181"/>
      <c r="D936" s="181"/>
      <c r="E936" s="181"/>
      <c r="F936" s="181"/>
      <c r="G936" s="181"/>
      <c r="H936" s="181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</row>
    <row r="937" spans="1:26" ht="12.75" customHeight="1">
      <c r="A937" s="181"/>
      <c r="B937" s="181"/>
      <c r="C937" s="181"/>
      <c r="D937" s="181"/>
      <c r="E937" s="181"/>
      <c r="F937" s="181"/>
      <c r="G937" s="181"/>
      <c r="H937" s="181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</row>
    <row r="938" spans="1:26" ht="12.75" customHeight="1">
      <c r="A938" s="181"/>
      <c r="B938" s="181"/>
      <c r="C938" s="181"/>
      <c r="D938" s="181"/>
      <c r="E938" s="181"/>
      <c r="F938" s="181"/>
      <c r="G938" s="181"/>
      <c r="H938" s="181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</row>
    <row r="939" spans="1:26" ht="12.75" customHeight="1">
      <c r="A939" s="181"/>
      <c r="B939" s="181"/>
      <c r="C939" s="181"/>
      <c r="D939" s="181"/>
      <c r="E939" s="181"/>
      <c r="F939" s="181"/>
      <c r="G939" s="181"/>
      <c r="H939" s="181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</row>
    <row r="940" spans="1:26" ht="12.75" customHeight="1">
      <c r="A940" s="181"/>
      <c r="B940" s="181"/>
      <c r="C940" s="181"/>
      <c r="D940" s="181"/>
      <c r="E940" s="181"/>
      <c r="F940" s="181"/>
      <c r="G940" s="181"/>
      <c r="H940" s="181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</row>
    <row r="941" spans="1:26" ht="12.75" customHeight="1">
      <c r="A941" s="181"/>
      <c r="B941" s="181"/>
      <c r="C941" s="181"/>
      <c r="D941" s="181"/>
      <c r="E941" s="181"/>
      <c r="F941" s="181"/>
      <c r="G941" s="181"/>
      <c r="H941" s="181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</row>
    <row r="942" spans="1:26" ht="12.75" customHeight="1">
      <c r="A942" s="181"/>
      <c r="B942" s="181"/>
      <c r="C942" s="181"/>
      <c r="D942" s="181"/>
      <c r="E942" s="181"/>
      <c r="F942" s="181"/>
      <c r="G942" s="181"/>
      <c r="H942" s="181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</row>
    <row r="943" spans="1:26" ht="12.75" customHeight="1">
      <c r="A943" s="181"/>
      <c r="B943" s="181"/>
      <c r="C943" s="181"/>
      <c r="D943" s="181"/>
      <c r="E943" s="181"/>
      <c r="F943" s="181"/>
      <c r="G943" s="181"/>
      <c r="H943" s="181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</row>
    <row r="944" spans="1:26" ht="12.75" customHeight="1">
      <c r="A944" s="181"/>
      <c r="B944" s="181"/>
      <c r="C944" s="181"/>
      <c r="D944" s="181"/>
      <c r="E944" s="181"/>
      <c r="F944" s="181"/>
      <c r="G944" s="181"/>
      <c r="H944" s="181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</row>
    <row r="945" spans="1:26" ht="12.75" customHeight="1">
      <c r="A945" s="181"/>
      <c r="B945" s="181"/>
      <c r="C945" s="181"/>
      <c r="D945" s="181"/>
      <c r="E945" s="181"/>
      <c r="F945" s="181"/>
      <c r="G945" s="181"/>
      <c r="H945" s="181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</row>
    <row r="946" spans="1:26" ht="12.75" customHeight="1">
      <c r="A946" s="181"/>
      <c r="B946" s="181"/>
      <c r="C946" s="181"/>
      <c r="D946" s="181"/>
      <c r="E946" s="181"/>
      <c r="F946" s="181"/>
      <c r="G946" s="181"/>
      <c r="H946" s="181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</row>
    <row r="947" spans="1:26" ht="12.75" customHeight="1">
      <c r="A947" s="181"/>
      <c r="B947" s="181"/>
      <c r="C947" s="181"/>
      <c r="D947" s="181"/>
      <c r="E947" s="181"/>
      <c r="F947" s="181"/>
      <c r="G947" s="181"/>
      <c r="H947" s="181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</row>
    <row r="948" spans="1:26" ht="12.75" customHeight="1">
      <c r="A948" s="181"/>
      <c r="B948" s="181"/>
      <c r="C948" s="181"/>
      <c r="D948" s="181"/>
      <c r="E948" s="181"/>
      <c r="F948" s="181"/>
      <c r="G948" s="181"/>
      <c r="H948" s="181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</row>
    <row r="949" spans="1:26" ht="12.75" customHeight="1">
      <c r="A949" s="181"/>
      <c r="B949" s="181"/>
      <c r="C949" s="181"/>
      <c r="D949" s="181"/>
      <c r="E949" s="181"/>
      <c r="F949" s="181"/>
      <c r="G949" s="181"/>
      <c r="H949" s="181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</row>
    <row r="950" spans="1:26" ht="12.75" customHeight="1">
      <c r="A950" s="181"/>
      <c r="B950" s="181"/>
      <c r="C950" s="181"/>
      <c r="D950" s="181"/>
      <c r="E950" s="181"/>
      <c r="F950" s="181"/>
      <c r="G950" s="181"/>
      <c r="H950" s="181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</row>
    <row r="951" spans="1:26" ht="12.75" customHeight="1">
      <c r="A951" s="181"/>
      <c r="B951" s="181"/>
      <c r="C951" s="181"/>
      <c r="D951" s="181"/>
      <c r="E951" s="181"/>
      <c r="F951" s="181"/>
      <c r="G951" s="181"/>
      <c r="H951" s="181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</row>
    <row r="952" spans="1:26" ht="12.75" customHeight="1">
      <c r="A952" s="181"/>
      <c r="B952" s="181"/>
      <c r="C952" s="181"/>
      <c r="D952" s="181"/>
      <c r="E952" s="181"/>
      <c r="F952" s="181"/>
      <c r="G952" s="181"/>
      <c r="H952" s="181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</row>
    <row r="953" spans="1:26" ht="12.75" customHeight="1">
      <c r="A953" s="181"/>
      <c r="B953" s="181"/>
      <c r="C953" s="181"/>
      <c r="D953" s="181"/>
      <c r="E953" s="181"/>
      <c r="F953" s="181"/>
      <c r="G953" s="181"/>
      <c r="H953" s="181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</row>
    <row r="954" spans="1:26" ht="12.75" customHeight="1">
      <c r="A954" s="181"/>
      <c r="B954" s="181"/>
      <c r="C954" s="181"/>
      <c r="D954" s="181"/>
      <c r="E954" s="181"/>
      <c r="F954" s="181"/>
      <c r="G954" s="181"/>
      <c r="H954" s="181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</row>
    <row r="955" spans="1:26" ht="12.75" customHeight="1">
      <c r="A955" s="181"/>
      <c r="B955" s="181"/>
      <c r="C955" s="181"/>
      <c r="D955" s="181"/>
      <c r="E955" s="181"/>
      <c r="F955" s="181"/>
      <c r="G955" s="181"/>
      <c r="H955" s="181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</row>
    <row r="956" spans="1:26" ht="12.75" customHeight="1">
      <c r="A956" s="181"/>
      <c r="B956" s="181"/>
      <c r="C956" s="181"/>
      <c r="D956" s="181"/>
      <c r="E956" s="181"/>
      <c r="F956" s="181"/>
      <c r="G956" s="181"/>
      <c r="H956" s="181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</row>
    <row r="957" spans="1:26" ht="12.75" customHeight="1">
      <c r="A957" s="181"/>
      <c r="B957" s="181"/>
      <c r="C957" s="181"/>
      <c r="D957" s="181"/>
      <c r="E957" s="181"/>
      <c r="F957" s="181"/>
      <c r="G957" s="181"/>
      <c r="H957" s="181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</row>
    <row r="958" spans="1:26" ht="12.75" customHeight="1">
      <c r="A958" s="181"/>
      <c r="B958" s="181"/>
      <c r="C958" s="181"/>
      <c r="D958" s="181"/>
      <c r="E958" s="181"/>
      <c r="F958" s="181"/>
      <c r="G958" s="181"/>
      <c r="H958" s="181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</row>
    <row r="959" spans="1:26" ht="12.75" customHeight="1">
      <c r="A959" s="181"/>
      <c r="B959" s="181"/>
      <c r="C959" s="181"/>
      <c r="D959" s="181"/>
      <c r="E959" s="181"/>
      <c r="F959" s="181"/>
      <c r="G959" s="181"/>
      <c r="H959" s="181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</row>
    <row r="960" spans="1:26" ht="12.75" customHeight="1">
      <c r="A960" s="181"/>
      <c r="B960" s="181"/>
      <c r="C960" s="181"/>
      <c r="D960" s="181"/>
      <c r="E960" s="181"/>
      <c r="F960" s="181"/>
      <c r="G960" s="181"/>
      <c r="H960" s="181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</row>
    <row r="961" spans="1:26" ht="12.75" customHeight="1">
      <c r="A961" s="181"/>
      <c r="B961" s="181"/>
      <c r="C961" s="181"/>
      <c r="D961" s="181"/>
      <c r="E961" s="181"/>
      <c r="F961" s="181"/>
      <c r="G961" s="181"/>
      <c r="H961" s="181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</row>
    <row r="962" spans="1:26" ht="12.75" customHeight="1">
      <c r="A962" s="181"/>
      <c r="B962" s="181"/>
      <c r="C962" s="181"/>
      <c r="D962" s="181"/>
      <c r="E962" s="181"/>
      <c r="F962" s="181"/>
      <c r="G962" s="181"/>
      <c r="H962" s="181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</row>
    <row r="963" spans="1:26" ht="12.75" customHeight="1">
      <c r="A963" s="181"/>
      <c r="B963" s="181"/>
      <c r="C963" s="181"/>
      <c r="D963" s="181"/>
      <c r="E963" s="181"/>
      <c r="F963" s="181"/>
      <c r="G963" s="181"/>
      <c r="H963" s="181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</row>
    <row r="964" spans="1:26" ht="12.75" customHeight="1">
      <c r="A964" s="181"/>
      <c r="B964" s="181"/>
      <c r="C964" s="181"/>
      <c r="D964" s="181"/>
      <c r="E964" s="181"/>
      <c r="F964" s="181"/>
      <c r="G964" s="181"/>
      <c r="H964" s="181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</row>
    <row r="965" spans="1:26" ht="12.75" customHeight="1">
      <c r="A965" s="181"/>
      <c r="B965" s="181"/>
      <c r="C965" s="181"/>
      <c r="D965" s="181"/>
      <c r="E965" s="181"/>
      <c r="F965" s="181"/>
      <c r="G965" s="181"/>
      <c r="H965" s="181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</row>
    <row r="966" spans="1:26" ht="12.75" customHeight="1">
      <c r="A966" s="181"/>
      <c r="B966" s="181"/>
      <c r="C966" s="181"/>
      <c r="D966" s="181"/>
      <c r="E966" s="181"/>
      <c r="F966" s="181"/>
      <c r="G966" s="181"/>
      <c r="H966" s="181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</row>
    <row r="967" spans="1:26" ht="12.75" customHeight="1">
      <c r="A967" s="181"/>
      <c r="B967" s="181"/>
      <c r="C967" s="181"/>
      <c r="D967" s="181"/>
      <c r="E967" s="181"/>
      <c r="F967" s="181"/>
      <c r="G967" s="181"/>
      <c r="H967" s="181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</row>
    <row r="968" spans="1:26" ht="12.75" customHeight="1">
      <c r="A968" s="181"/>
      <c r="B968" s="181"/>
      <c r="C968" s="181"/>
      <c r="D968" s="181"/>
      <c r="E968" s="181"/>
      <c r="F968" s="181"/>
      <c r="G968" s="181"/>
      <c r="H968" s="181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</row>
    <row r="969" spans="1:26" ht="12.75" customHeight="1">
      <c r="A969" s="181"/>
      <c r="B969" s="181"/>
      <c r="C969" s="181"/>
      <c r="D969" s="181"/>
      <c r="E969" s="181"/>
      <c r="F969" s="181"/>
      <c r="G969" s="181"/>
      <c r="H969" s="181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</row>
    <row r="970" spans="1:26" ht="12.75" customHeight="1">
      <c r="A970" s="181"/>
      <c r="B970" s="181"/>
      <c r="C970" s="181"/>
      <c r="D970" s="181"/>
      <c r="E970" s="181"/>
      <c r="F970" s="181"/>
      <c r="G970" s="181"/>
      <c r="H970" s="181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</row>
    <row r="971" spans="1:26" ht="12.75" customHeight="1">
      <c r="A971" s="181"/>
      <c r="B971" s="181"/>
      <c r="C971" s="181"/>
      <c r="D971" s="181"/>
      <c r="E971" s="181"/>
      <c r="F971" s="181"/>
      <c r="G971" s="181"/>
      <c r="H971" s="181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</row>
    <row r="972" spans="1:26" ht="12.75" customHeight="1">
      <c r="A972" s="181"/>
      <c r="B972" s="181"/>
      <c r="C972" s="181"/>
      <c r="D972" s="181"/>
      <c r="E972" s="181"/>
      <c r="F972" s="181"/>
      <c r="G972" s="181"/>
      <c r="H972" s="181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</row>
    <row r="973" spans="1:26" ht="12.75" customHeight="1">
      <c r="A973" s="181"/>
      <c r="B973" s="181"/>
      <c r="C973" s="181"/>
      <c r="D973" s="181"/>
      <c r="E973" s="181"/>
      <c r="F973" s="181"/>
      <c r="G973" s="181"/>
      <c r="H973" s="181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</row>
    <row r="974" spans="1:26" ht="12.75" customHeight="1">
      <c r="A974" s="181"/>
      <c r="B974" s="181"/>
      <c r="C974" s="181"/>
      <c r="D974" s="181"/>
      <c r="E974" s="181"/>
      <c r="F974" s="181"/>
      <c r="G974" s="181"/>
      <c r="H974" s="181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</row>
    <row r="975" spans="1:26" ht="12.75" customHeight="1">
      <c r="A975" s="181"/>
      <c r="B975" s="181"/>
      <c r="C975" s="181"/>
      <c r="D975" s="181"/>
      <c r="E975" s="181"/>
      <c r="F975" s="181"/>
      <c r="G975" s="181"/>
      <c r="H975" s="181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</row>
    <row r="976" spans="1:26" ht="12.75" customHeight="1">
      <c r="A976" s="181"/>
      <c r="B976" s="181"/>
      <c r="C976" s="181"/>
      <c r="D976" s="181"/>
      <c r="E976" s="181"/>
      <c r="F976" s="181"/>
      <c r="G976" s="181"/>
      <c r="H976" s="181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</row>
    <row r="977" spans="1:26" ht="12.75" customHeight="1">
      <c r="A977" s="181"/>
      <c r="B977" s="181"/>
      <c r="C977" s="181"/>
      <c r="D977" s="181"/>
      <c r="E977" s="181"/>
      <c r="F977" s="181"/>
      <c r="G977" s="181"/>
      <c r="H977" s="181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</row>
    <row r="978" spans="1:26" ht="12.75" customHeight="1">
      <c r="A978" s="181"/>
      <c r="B978" s="181"/>
      <c r="C978" s="181"/>
      <c r="D978" s="181"/>
      <c r="E978" s="181"/>
      <c r="F978" s="181"/>
      <c r="G978" s="181"/>
      <c r="H978" s="181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</row>
    <row r="979" spans="1:26" ht="12.75" customHeight="1">
      <c r="A979" s="181"/>
      <c r="B979" s="181"/>
      <c r="C979" s="181"/>
      <c r="D979" s="181"/>
      <c r="E979" s="181"/>
      <c r="F979" s="181"/>
      <c r="G979" s="181"/>
      <c r="H979" s="181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</row>
    <row r="980" spans="1:26" ht="12.75" customHeight="1">
      <c r="A980" s="181"/>
      <c r="B980" s="181"/>
      <c r="C980" s="181"/>
      <c r="D980" s="181"/>
      <c r="E980" s="181"/>
      <c r="F980" s="181"/>
      <c r="G980" s="181"/>
      <c r="H980" s="181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</row>
    <row r="981" spans="1:26" ht="12.75" customHeight="1">
      <c r="A981" s="181"/>
      <c r="B981" s="181"/>
      <c r="C981" s="181"/>
      <c r="D981" s="181"/>
      <c r="E981" s="181"/>
      <c r="F981" s="181"/>
      <c r="G981" s="181"/>
      <c r="H981" s="181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</row>
    <row r="982" spans="1:26" ht="12.75" customHeight="1">
      <c r="A982" s="181"/>
      <c r="B982" s="181"/>
      <c r="C982" s="181"/>
      <c r="D982" s="181"/>
      <c r="E982" s="181"/>
      <c r="F982" s="181"/>
      <c r="G982" s="181"/>
      <c r="H982" s="181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</row>
    <row r="983" spans="1:26" ht="12.75" customHeight="1">
      <c r="A983" s="181"/>
      <c r="B983" s="181"/>
      <c r="C983" s="181"/>
      <c r="D983" s="181"/>
      <c r="E983" s="181"/>
      <c r="F983" s="181"/>
      <c r="G983" s="181"/>
      <c r="H983" s="181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</row>
    <row r="984" spans="1:26" ht="12.75" customHeight="1">
      <c r="A984" s="181"/>
      <c r="B984" s="181"/>
      <c r="C984" s="181"/>
      <c r="D984" s="181"/>
      <c r="E984" s="181"/>
      <c r="F984" s="181"/>
      <c r="G984" s="181"/>
      <c r="H984" s="181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</row>
    <row r="985" spans="1:26" ht="12.75" customHeight="1">
      <c r="A985" s="181"/>
      <c r="B985" s="181"/>
      <c r="C985" s="181"/>
      <c r="D985" s="181"/>
      <c r="E985" s="181"/>
      <c r="F985" s="181"/>
      <c r="G985" s="181"/>
      <c r="H985" s="181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</row>
    <row r="986" spans="1:26" ht="12.75" customHeight="1">
      <c r="A986" s="181"/>
      <c r="B986" s="181"/>
      <c r="C986" s="181"/>
      <c r="D986" s="181"/>
      <c r="E986" s="181"/>
      <c r="F986" s="181"/>
      <c r="G986" s="181"/>
      <c r="H986" s="181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</row>
    <row r="987" spans="1:26" ht="12.75" customHeight="1">
      <c r="A987" s="181"/>
      <c r="B987" s="181"/>
      <c r="C987" s="181"/>
      <c r="D987" s="181"/>
      <c r="E987" s="181"/>
      <c r="F987" s="181"/>
      <c r="G987" s="181"/>
      <c r="H987" s="181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</row>
    <row r="988" spans="1:26" ht="12.75" customHeight="1">
      <c r="A988" s="181"/>
      <c r="B988" s="181"/>
      <c r="C988" s="181"/>
      <c r="D988" s="181"/>
      <c r="E988" s="181"/>
      <c r="F988" s="181"/>
      <c r="G988" s="181"/>
      <c r="H988" s="181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</row>
    <row r="989" spans="1:26" ht="12.75" customHeight="1">
      <c r="A989" s="181"/>
      <c r="B989" s="181"/>
      <c r="C989" s="181"/>
      <c r="D989" s="181"/>
      <c r="E989" s="181"/>
      <c r="F989" s="181"/>
      <c r="G989" s="181"/>
      <c r="H989" s="181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</row>
    <row r="990" spans="1:26" ht="12.75" customHeight="1">
      <c r="A990" s="181"/>
      <c r="B990" s="181"/>
      <c r="C990" s="181"/>
      <c r="D990" s="181"/>
      <c r="E990" s="181"/>
      <c r="F990" s="181"/>
      <c r="G990" s="181"/>
      <c r="H990" s="181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</row>
    <row r="991" spans="1:26" ht="12.75" customHeight="1">
      <c r="A991" s="181"/>
      <c r="B991" s="181"/>
      <c r="C991" s="181"/>
      <c r="D991" s="181"/>
      <c r="E991" s="181"/>
      <c r="F991" s="181"/>
      <c r="G991" s="181"/>
      <c r="H991" s="181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</row>
    <row r="992" spans="1:26" ht="12.75" customHeight="1">
      <c r="A992" s="181"/>
      <c r="B992" s="181"/>
      <c r="C992" s="181"/>
      <c r="D992" s="181"/>
      <c r="E992" s="181"/>
      <c r="F992" s="181"/>
      <c r="G992" s="181"/>
      <c r="H992" s="181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</row>
    <row r="993" spans="1:26" ht="12.75" customHeight="1">
      <c r="A993" s="181"/>
      <c r="B993" s="181"/>
      <c r="C993" s="181"/>
      <c r="D993" s="181"/>
      <c r="E993" s="181"/>
      <c r="F993" s="181"/>
      <c r="G993" s="181"/>
      <c r="H993" s="181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</row>
    <row r="994" spans="1:26" ht="12.75" customHeight="1">
      <c r="A994" s="181"/>
      <c r="B994" s="181"/>
      <c r="C994" s="181"/>
      <c r="D994" s="181"/>
      <c r="E994" s="181"/>
      <c r="F994" s="181"/>
      <c r="G994" s="181"/>
      <c r="H994" s="181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</row>
    <row r="995" spans="1:26" ht="12.75" customHeight="1">
      <c r="A995" s="181"/>
      <c r="B995" s="181"/>
      <c r="C995" s="181"/>
      <c r="D995" s="181"/>
      <c r="E995" s="181"/>
      <c r="F995" s="181"/>
      <c r="G995" s="181"/>
      <c r="H995" s="181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</row>
    <row r="996" spans="1:26" ht="12.75" customHeight="1">
      <c r="A996" s="181"/>
      <c r="B996" s="181"/>
      <c r="C996" s="181"/>
      <c r="D996" s="181"/>
      <c r="E996" s="181"/>
      <c r="F996" s="181"/>
      <c r="G996" s="181"/>
      <c r="H996" s="181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</row>
    <row r="997" spans="1:26" ht="12.75" customHeight="1">
      <c r="A997" s="181"/>
      <c r="B997" s="181"/>
      <c r="C997" s="181"/>
      <c r="D997" s="181"/>
      <c r="E997" s="181"/>
      <c r="F997" s="181"/>
      <c r="G997" s="181"/>
      <c r="H997" s="181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</row>
    <row r="998" spans="1:26" ht="12.75" customHeight="1">
      <c r="A998" s="181"/>
      <c r="B998" s="181"/>
      <c r="C998" s="181"/>
      <c r="D998" s="181"/>
      <c r="E998" s="181"/>
      <c r="F998" s="181"/>
      <c r="G998" s="181"/>
      <c r="H998" s="181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</row>
    <row r="999" spans="1:26" ht="12.75" customHeight="1">
      <c r="A999" s="181"/>
      <c r="B999" s="181"/>
      <c r="C999" s="181"/>
      <c r="D999" s="181"/>
      <c r="E999" s="181"/>
      <c r="F999" s="181"/>
      <c r="G999" s="181"/>
      <c r="H999" s="181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</row>
    <row r="1000" spans="1:26" ht="12.75" customHeight="1">
      <c r="A1000" s="181"/>
      <c r="B1000" s="181"/>
      <c r="C1000" s="181"/>
      <c r="D1000" s="181"/>
      <c r="E1000" s="181"/>
      <c r="F1000" s="181"/>
      <c r="G1000" s="181"/>
      <c r="H1000" s="181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</row>
  </sheetData>
  <mergeCells count="23">
    <mergeCell ref="E36:G36"/>
    <mergeCell ref="A24:C24"/>
    <mergeCell ref="A25:C25"/>
    <mergeCell ref="A26:C26"/>
    <mergeCell ref="A29:B29"/>
    <mergeCell ref="A30:B30"/>
    <mergeCell ref="A31:B31"/>
    <mergeCell ref="A32:B32"/>
    <mergeCell ref="A17:C17"/>
    <mergeCell ref="A20:C20"/>
    <mergeCell ref="A22:C22"/>
    <mergeCell ref="A23:C23"/>
    <mergeCell ref="A33:B33"/>
    <mergeCell ref="A11:C11"/>
    <mergeCell ref="A12:C12"/>
    <mergeCell ref="A13:C13"/>
    <mergeCell ref="A15:C15"/>
    <mergeCell ref="A16:C16"/>
    <mergeCell ref="A1:H1"/>
    <mergeCell ref="A2:H2"/>
    <mergeCell ref="A4:F4"/>
    <mergeCell ref="A6:H6"/>
    <mergeCell ref="B7:G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1000"/>
  <sheetViews>
    <sheetView workbookViewId="0">
      <selection sqref="A1:H1"/>
    </sheetView>
  </sheetViews>
  <sheetFormatPr baseColWidth="10" defaultColWidth="12.5703125" defaultRowHeight="15" customHeight="1"/>
  <cols>
    <col min="1" max="1" width="19.85546875" customWidth="1"/>
    <col min="2" max="2" width="18" customWidth="1"/>
    <col min="3" max="7" width="10.5703125" customWidth="1"/>
    <col min="8" max="8" width="14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+PRESUPUESTO!B35</f>
        <v>Limpieza de cajas de inspección.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+PRESUPUESTO!A35</f>
        <v>9.1</v>
      </c>
      <c r="B8" s="364"/>
      <c r="C8" s="342"/>
      <c r="D8" s="342"/>
      <c r="E8" s="342"/>
      <c r="F8" s="342"/>
      <c r="G8" s="362"/>
      <c r="H8" s="126" t="s">
        <v>207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 t="s">
        <v>265</v>
      </c>
      <c r="B12" s="337"/>
      <c r="C12" s="338"/>
      <c r="D12" s="137" t="s">
        <v>136</v>
      </c>
      <c r="E12" s="138">
        <v>28558</v>
      </c>
      <c r="F12" s="139">
        <v>1</v>
      </c>
      <c r="G12" s="185">
        <f>+E12*F12</f>
        <v>28558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0.32379859531499999</v>
      </c>
      <c r="H17" s="151"/>
    </row>
    <row r="18" spans="1:9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28558.323798595316</v>
      </c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9" ht="12.75" customHeight="1">
      <c r="A21" s="386"/>
      <c r="B21" s="337"/>
      <c r="C21" s="338"/>
      <c r="D21" s="188"/>
      <c r="E21" s="210"/>
      <c r="F21" s="139"/>
      <c r="G21" s="210"/>
      <c r="H21" s="141"/>
    </row>
    <row r="22" spans="1:9" ht="12.75" customHeight="1">
      <c r="A22" s="385"/>
      <c r="B22" s="337"/>
      <c r="C22" s="338"/>
      <c r="D22" s="188"/>
      <c r="E22" s="210"/>
      <c r="F22" s="139"/>
      <c r="G22" s="210"/>
      <c r="H22" s="141"/>
    </row>
    <row r="23" spans="1:9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9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9" ht="12.75" customHeight="1">
      <c r="A25" s="388"/>
      <c r="B25" s="337"/>
      <c r="C25" s="338"/>
      <c r="E25" s="210"/>
      <c r="F25" s="234"/>
      <c r="G25" s="210"/>
      <c r="H25" s="141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9" ht="12.75" customHeight="1">
      <c r="A30" s="376" t="s">
        <v>241</v>
      </c>
      <c r="B30" s="338"/>
      <c r="C30" s="210">
        <v>33.332999999999998</v>
      </c>
      <c r="D30" s="167">
        <v>0.75819999999999999</v>
      </c>
      <c r="E30" s="314">
        <f>+C30*(1+D30)*1.3</f>
        <v>76.187904779999997</v>
      </c>
      <c r="F30" s="190">
        <v>8.5000000000000006E-2</v>
      </c>
      <c r="G30" s="292">
        <f t="shared" ref="G30:G31" si="0">+E30*F30</f>
        <v>6.4759719062999999</v>
      </c>
      <c r="H30" s="141"/>
      <c r="I30" s="130"/>
    </row>
    <row r="31" spans="1:9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</row>
    <row r="32" spans="1:9" ht="12.75" customHeight="1">
      <c r="A32" s="368"/>
      <c r="B32" s="338"/>
      <c r="C32" s="172"/>
      <c r="D32" s="173"/>
      <c r="E32" s="174"/>
      <c r="F32" s="174"/>
      <c r="G32" s="249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6.4759719062999999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28564.799770501617</v>
      </c>
    </row>
    <row r="37" spans="1:8" ht="12.75" customHeight="1">
      <c r="A37" s="181"/>
      <c r="B37" s="181"/>
      <c r="C37" s="181"/>
      <c r="D37" s="181"/>
      <c r="E37" s="181"/>
      <c r="F37" s="181"/>
      <c r="G37" s="181"/>
      <c r="H37" s="181"/>
    </row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32.7109375" customWidth="1"/>
    <col min="3" max="3" width="13" customWidth="1"/>
    <col min="4" max="7" width="10.5703125" customWidth="1"/>
    <col min="8" max="8" width="13.8554687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+PRESUPUESTO!B36</f>
        <v xml:space="preserve">Mantenimiento desagüe lavamanos, orinal, rejilla de piso, pozuelo, poceta. Incluye cambio de rejilla, sifón y/o desobstrucción por medios manuales 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+PRESUPUESTO!A36</f>
        <v>9.1999999999999993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1336.9596520000002</v>
      </c>
      <c r="H17" s="151"/>
      <c r="I17" s="130"/>
    </row>
    <row r="18" spans="1:9" ht="12.75" customHeight="1">
      <c r="A18" s="206"/>
      <c r="B18" s="206"/>
      <c r="C18" s="206"/>
      <c r="D18" s="129"/>
      <c r="E18" s="129"/>
      <c r="F18" s="129"/>
      <c r="G18" s="127" t="s">
        <v>139</v>
      </c>
      <c r="H18" s="220">
        <f>SUM(G12:G17)</f>
        <v>1336.9596520000002</v>
      </c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9" ht="12.75" customHeight="1">
      <c r="A21" s="376" t="s">
        <v>266</v>
      </c>
      <c r="B21" s="337"/>
      <c r="C21" s="338"/>
      <c r="D21" s="315" t="s">
        <v>174</v>
      </c>
      <c r="E21" s="210">
        <v>17900</v>
      </c>
      <c r="F21" s="316">
        <v>0.01</v>
      </c>
      <c r="G21" s="210">
        <f t="shared" ref="G21:G24" si="0">F21*E21</f>
        <v>179</v>
      </c>
      <c r="H21" s="141"/>
    </row>
    <row r="22" spans="1:9" ht="12.75" customHeight="1">
      <c r="A22" s="376" t="s">
        <v>267</v>
      </c>
      <c r="B22" s="337"/>
      <c r="C22" s="338"/>
      <c r="D22" s="317" t="s">
        <v>174</v>
      </c>
      <c r="E22" s="210">
        <v>775</v>
      </c>
      <c r="F22" s="316">
        <v>0.5</v>
      </c>
      <c r="G22" s="210">
        <f t="shared" si="0"/>
        <v>387.5</v>
      </c>
      <c r="H22" s="141"/>
    </row>
    <row r="23" spans="1:9" ht="12.75" customHeight="1">
      <c r="A23" s="376" t="s">
        <v>268</v>
      </c>
      <c r="B23" s="337"/>
      <c r="C23" s="338"/>
      <c r="D23" s="318" t="s">
        <v>174</v>
      </c>
      <c r="E23" s="210">
        <v>24740</v>
      </c>
      <c r="F23" s="316">
        <v>0.5</v>
      </c>
      <c r="G23" s="210">
        <f t="shared" si="0"/>
        <v>12370</v>
      </c>
      <c r="H23" s="141"/>
    </row>
    <row r="24" spans="1:9" ht="12.75" customHeight="1">
      <c r="A24" s="376" t="s">
        <v>269</v>
      </c>
      <c r="B24" s="337"/>
      <c r="C24" s="338"/>
      <c r="D24" s="318" t="s">
        <v>174</v>
      </c>
      <c r="E24" s="210">
        <v>3868</v>
      </c>
      <c r="F24" s="316">
        <v>0.5</v>
      </c>
      <c r="G24" s="210">
        <f t="shared" si="0"/>
        <v>1934</v>
      </c>
      <c r="H24" s="141"/>
    </row>
    <row r="25" spans="1:9" ht="12.75" customHeight="1">
      <c r="A25" s="388"/>
      <c r="B25" s="337"/>
      <c r="C25" s="338"/>
      <c r="E25" s="210"/>
      <c r="F25" s="234"/>
      <c r="G25" s="210"/>
      <c r="H25" s="141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9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14870.5</v>
      </c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9" ht="12.75" customHeight="1">
      <c r="A30" s="368" t="s">
        <v>172</v>
      </c>
      <c r="B30" s="338"/>
      <c r="C30" s="140">
        <v>33333</v>
      </c>
      <c r="D30" s="167">
        <v>0.75819999999999999</v>
      </c>
      <c r="E30" s="140">
        <f>+C30*(1+D30)</f>
        <v>58606.080600000001</v>
      </c>
      <c r="F30" s="168"/>
      <c r="G30" s="292">
        <f t="shared" ref="G30:G31" si="1">+E30*F30</f>
        <v>0</v>
      </c>
      <c r="H30" s="141"/>
    </row>
    <row r="31" spans="1:9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>+C31*(1+D31)</f>
        <v>108513.8759</v>
      </c>
      <c r="F31" s="168"/>
      <c r="G31" s="292">
        <f t="shared" si="1"/>
        <v>0</v>
      </c>
      <c r="H31" s="141"/>
    </row>
    <row r="32" spans="1:9" ht="12.75" customHeight="1">
      <c r="A32" s="368" t="s">
        <v>270</v>
      </c>
      <c r="B32" s="338"/>
      <c r="C32" s="172"/>
      <c r="D32" s="173"/>
      <c r="E32" s="174"/>
      <c r="F32" s="174">
        <v>0.16</v>
      </c>
      <c r="G32" s="292">
        <f>SUM(E30:E31)*F32</f>
        <v>26739.193040000002</v>
      </c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24">
        <f>SUM(G30:G33)</f>
        <v>26739.193040000002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24">
        <f>H18+H27+H34</f>
        <v>42946.652692000003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000"/>
  <sheetViews>
    <sheetView workbookViewId="0">
      <pane ySplit="1" topLeftCell="A38" activePane="bottomLeft" state="frozen"/>
      <selection pane="bottomLeft" activeCell="B3" sqref="B3"/>
    </sheetView>
  </sheetViews>
  <sheetFormatPr baseColWidth="10" defaultColWidth="12.5703125" defaultRowHeight="15" customHeight="1"/>
  <cols>
    <col min="1" max="1" width="45.85546875" customWidth="1"/>
    <col min="2" max="2" width="10.5703125" customWidth="1"/>
    <col min="3" max="3" width="15.5703125" customWidth="1"/>
    <col min="4" max="4" width="19.7109375" customWidth="1"/>
    <col min="5" max="5" width="20.42578125" customWidth="1"/>
    <col min="6" max="6" width="38.5703125" customWidth="1"/>
    <col min="7" max="7" width="59.140625" customWidth="1"/>
    <col min="8" max="25" width="10.5703125" customWidth="1"/>
  </cols>
  <sheetData>
    <row r="1" spans="1:25" ht="12.75" customHeight="1">
      <c r="A1" s="110" t="s">
        <v>95</v>
      </c>
      <c r="B1" s="110" t="s">
        <v>96</v>
      </c>
      <c r="C1" s="110" t="s">
        <v>97</v>
      </c>
      <c r="D1" s="110" t="s">
        <v>98</v>
      </c>
      <c r="E1" s="110" t="s">
        <v>99</v>
      </c>
      <c r="F1" s="110" t="s">
        <v>100</v>
      </c>
      <c r="G1" s="111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</row>
    <row r="2" spans="1:25" ht="138" customHeight="1">
      <c r="A2" s="13" t="s">
        <v>101</v>
      </c>
      <c r="B2" s="113" t="s">
        <v>102</v>
      </c>
      <c r="C2" s="114">
        <v>15490</v>
      </c>
      <c r="D2" s="113" t="s">
        <v>103</v>
      </c>
      <c r="E2" s="113" t="s">
        <v>103</v>
      </c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</row>
    <row r="3" spans="1:25" ht="121.5" customHeight="1">
      <c r="A3" s="115" t="s">
        <v>104</v>
      </c>
      <c r="B3" s="115" t="s">
        <v>105</v>
      </c>
      <c r="C3" s="116">
        <v>77900</v>
      </c>
      <c r="D3" s="115" t="s">
        <v>106</v>
      </c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</row>
    <row r="4" spans="1:25" ht="115.5" customHeight="1">
      <c r="A4" s="115" t="s">
        <v>107</v>
      </c>
      <c r="B4" s="115" t="s">
        <v>105</v>
      </c>
      <c r="C4" s="116">
        <v>65900</v>
      </c>
      <c r="D4" s="115" t="s">
        <v>106</v>
      </c>
      <c r="E4" s="115" t="s">
        <v>108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</row>
    <row r="5" spans="1:25" ht="177.75" customHeight="1">
      <c r="A5" s="115" t="s">
        <v>109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</row>
    <row r="6" spans="1:25" ht="190.5" customHeight="1">
      <c r="A6" s="112" t="s">
        <v>110</v>
      </c>
      <c r="B6" s="112" t="s">
        <v>111</v>
      </c>
      <c r="C6" s="116">
        <v>16900</v>
      </c>
      <c r="D6" s="112" t="s">
        <v>106</v>
      </c>
      <c r="E6" s="112" t="s">
        <v>112</v>
      </c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</row>
    <row r="7" spans="1:25" ht="105.75" customHeight="1">
      <c r="A7" s="112" t="s">
        <v>113</v>
      </c>
      <c r="B7" s="112" t="s">
        <v>96</v>
      </c>
      <c r="C7" s="116">
        <v>26900</v>
      </c>
      <c r="D7" s="112" t="s">
        <v>106</v>
      </c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</row>
    <row r="8" spans="1:25" ht="129.75" customHeight="1">
      <c r="A8" s="112" t="s">
        <v>114</v>
      </c>
      <c r="B8" s="112" t="s">
        <v>96</v>
      </c>
      <c r="C8" s="116">
        <v>103000</v>
      </c>
      <c r="D8" s="112" t="s">
        <v>106</v>
      </c>
      <c r="E8" s="112" t="s">
        <v>115</v>
      </c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</row>
    <row r="9" spans="1:25" ht="148.5" customHeight="1">
      <c r="A9" s="112" t="s">
        <v>116</v>
      </c>
      <c r="B9" s="112" t="s">
        <v>96</v>
      </c>
      <c r="C9" s="116">
        <v>103000</v>
      </c>
      <c r="D9" s="112" t="s">
        <v>106</v>
      </c>
      <c r="E9" s="112" t="s">
        <v>117</v>
      </c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</row>
    <row r="10" spans="1:25" ht="151.5" customHeight="1">
      <c r="A10" s="112" t="s">
        <v>118</v>
      </c>
      <c r="B10" s="112" t="s">
        <v>13</v>
      </c>
      <c r="C10" s="116">
        <v>44999</v>
      </c>
      <c r="D10" s="112" t="s">
        <v>119</v>
      </c>
      <c r="E10" s="112" t="s">
        <v>120</v>
      </c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</row>
    <row r="11" spans="1:25" ht="149.25" customHeight="1">
      <c r="A11" s="112" t="s">
        <v>121</v>
      </c>
      <c r="B11" s="112" t="s">
        <v>122</v>
      </c>
      <c r="C11" s="116">
        <v>58900</v>
      </c>
      <c r="D11" s="112" t="s">
        <v>106</v>
      </c>
      <c r="E11" s="112" t="s">
        <v>123</v>
      </c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</row>
    <row r="12" spans="1:25" ht="148.5" customHeight="1">
      <c r="A12" s="112" t="s">
        <v>121</v>
      </c>
      <c r="B12" s="112" t="s">
        <v>122</v>
      </c>
      <c r="C12" s="116">
        <v>83900</v>
      </c>
      <c r="D12" s="112" t="s">
        <v>106</v>
      </c>
      <c r="E12" s="112" t="s">
        <v>124</v>
      </c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</row>
    <row r="13" spans="1:25" ht="12.75" customHeight="1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</row>
    <row r="14" spans="1:25" ht="12.75" customHeight="1">
      <c r="A14" s="112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</row>
    <row r="15" spans="1:25" ht="12.75" customHeight="1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</row>
    <row r="16" spans="1:25" ht="12.75" customHeight="1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</row>
    <row r="17" spans="1:25" ht="12.75" customHeight="1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</row>
    <row r="18" spans="1:25" ht="12.75" customHeight="1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</row>
    <row r="19" spans="1:25" ht="12.75" customHeight="1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</row>
    <row r="20" spans="1:25" ht="12.75" customHeight="1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</row>
    <row r="21" spans="1:25" ht="12.75" customHeight="1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</row>
    <row r="22" spans="1:25" ht="12.75" customHeight="1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</row>
    <row r="23" spans="1:25" ht="12.75" customHeight="1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</row>
    <row r="24" spans="1:25" ht="12.75" customHeight="1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</row>
    <row r="25" spans="1:25" ht="12.75" customHeight="1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</row>
    <row r="26" spans="1:25" ht="12.75" customHeight="1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</row>
    <row r="27" spans="1:25" ht="12.75" customHeight="1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</row>
    <row r="28" spans="1:25" ht="12.75" customHeight="1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</row>
    <row r="29" spans="1:25" ht="12.75" customHeight="1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</row>
    <row r="30" spans="1:25" ht="12.75" customHeight="1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</row>
    <row r="31" spans="1:25" ht="12.75" customHeight="1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</row>
    <row r="32" spans="1:25" ht="12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</row>
    <row r="33" spans="1:25" ht="12.75" customHeight="1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</row>
    <row r="34" spans="1:25" ht="12.75" customHeight="1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</row>
    <row r="35" spans="1:25" ht="12.75" customHeight="1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</row>
    <row r="36" spans="1:25" ht="12.75" customHeight="1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</row>
    <row r="37" spans="1:25" ht="12.75" customHeight="1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</row>
    <row r="38" spans="1:25" ht="12.75" customHeight="1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</row>
    <row r="39" spans="1:25" ht="12.75" customHeight="1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</row>
    <row r="40" spans="1:25" ht="12.75" customHeight="1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</row>
    <row r="41" spans="1:25" ht="12.75" customHeight="1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</row>
    <row r="42" spans="1:25" ht="12.75" customHeight="1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</row>
    <row r="43" spans="1:25" ht="12.75" customHeight="1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</row>
    <row r="44" spans="1:25" ht="12.7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</row>
    <row r="45" spans="1:25" ht="12.7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</row>
    <row r="46" spans="1:25" ht="12.75" customHeight="1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</row>
    <row r="47" spans="1:25" ht="12.75" customHeight="1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</row>
    <row r="48" spans="1:25" ht="12.75" customHeight="1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</row>
    <row r="49" spans="1:25" ht="12.75" customHeight="1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</row>
    <row r="50" spans="1:25" ht="12.75" customHeight="1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</row>
    <row r="51" spans="1:25" ht="12.75" customHeight="1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</row>
    <row r="52" spans="1:25" ht="12.75" customHeight="1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</row>
    <row r="53" spans="1:25" ht="12.7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</row>
    <row r="54" spans="1:25" ht="12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</row>
    <row r="55" spans="1:25" ht="12.7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</row>
    <row r="56" spans="1:25" ht="12.75" customHeight="1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</row>
    <row r="57" spans="1:25" ht="12.7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</row>
    <row r="58" spans="1:25" ht="12.75" customHeight="1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</row>
    <row r="59" spans="1:25" ht="12.75" customHeight="1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</row>
    <row r="60" spans="1:25" ht="12.75" customHeight="1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</row>
    <row r="61" spans="1:25" ht="12.75" customHeight="1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</row>
    <row r="62" spans="1:25" ht="12.75" customHeight="1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</row>
    <row r="63" spans="1:25" ht="12.7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</row>
    <row r="64" spans="1:25" ht="12.7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</row>
    <row r="65" spans="1:25" ht="12.75" customHeight="1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</row>
    <row r="66" spans="1:25" ht="12.75" customHeight="1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</row>
    <row r="67" spans="1:25" ht="12.75" customHeight="1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</row>
    <row r="68" spans="1:25" ht="12.7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</row>
    <row r="69" spans="1:25" ht="12.75" customHeight="1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</row>
    <row r="70" spans="1:25" ht="12.75" customHeight="1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</row>
    <row r="71" spans="1:25" ht="12.7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</row>
    <row r="72" spans="1:25" ht="12.7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</row>
    <row r="73" spans="1:25" ht="12.75" customHeight="1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</row>
    <row r="74" spans="1:25" ht="12.75" customHeight="1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</row>
    <row r="75" spans="1:25" ht="12.7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</row>
    <row r="76" spans="1:25" ht="12.75" customHeight="1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</row>
    <row r="77" spans="1:25" ht="12.75" customHeight="1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</row>
    <row r="78" spans="1:25" ht="12.75" customHeight="1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</row>
    <row r="79" spans="1:25" ht="12.75" customHeight="1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</row>
    <row r="80" spans="1:25" ht="12.7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</row>
    <row r="81" spans="1:25" ht="12.75" customHeight="1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</row>
    <row r="82" spans="1:25" ht="12.75" customHeight="1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</row>
    <row r="83" spans="1:25" ht="12.75" customHeight="1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</row>
    <row r="84" spans="1:25" ht="12.75" customHeight="1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</row>
    <row r="85" spans="1:25" ht="12.75" customHeight="1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</row>
    <row r="86" spans="1:25" ht="12.75" customHeight="1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</row>
    <row r="87" spans="1:25" ht="12.75" customHeight="1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</row>
    <row r="88" spans="1:25" ht="12.75" customHeight="1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</row>
    <row r="89" spans="1:25" ht="12.75" customHeight="1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</row>
    <row r="90" spans="1:25" ht="12.75" customHeight="1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</row>
    <row r="91" spans="1:25" ht="12.75" customHeight="1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</row>
    <row r="92" spans="1:25" ht="12.75" customHeight="1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</row>
    <row r="93" spans="1:25" ht="12.75" customHeight="1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</row>
    <row r="94" spans="1:25" ht="12.75" customHeight="1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</row>
    <row r="95" spans="1:25" ht="12.75" customHeight="1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</row>
    <row r="96" spans="1:25" ht="12.7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</row>
    <row r="97" spans="1:25" ht="12.75" customHeight="1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</row>
    <row r="98" spans="1:25" ht="12.7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</row>
    <row r="99" spans="1:25" ht="12.75" customHeight="1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</row>
    <row r="100" spans="1:25" ht="12.75" customHeight="1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</row>
    <row r="101" spans="1:25" ht="12.75" customHeight="1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</row>
    <row r="102" spans="1:25" ht="12.75" customHeight="1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</row>
    <row r="103" spans="1:25" ht="12.7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</row>
    <row r="104" spans="1:25" ht="12.75" customHeight="1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</row>
    <row r="105" spans="1:25" ht="12.75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</row>
    <row r="106" spans="1:25" ht="12.7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</row>
    <row r="107" spans="1:25" ht="12.7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</row>
    <row r="108" spans="1:25" ht="12.75" customHeight="1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</row>
    <row r="109" spans="1:25" ht="12.75" customHeight="1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</row>
    <row r="110" spans="1:25" ht="12.7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</row>
    <row r="111" spans="1:25" ht="12.75" customHeight="1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</row>
    <row r="112" spans="1:25" ht="12.75" customHeight="1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</row>
    <row r="113" spans="1:25" ht="12.75" customHeight="1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</row>
    <row r="114" spans="1:25" ht="12.75" customHeight="1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</row>
    <row r="115" spans="1:25" ht="12.7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</row>
    <row r="116" spans="1:25" ht="12.75" customHeight="1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</row>
    <row r="117" spans="1:25" ht="12.75" customHeight="1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</row>
    <row r="118" spans="1:25" ht="12.75" customHeight="1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</row>
    <row r="119" spans="1:25" ht="12.75" customHeight="1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</row>
    <row r="120" spans="1:25" ht="12.75" customHeight="1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</row>
    <row r="121" spans="1:25" ht="12.75" customHeight="1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</row>
    <row r="122" spans="1:25" ht="12.75" customHeight="1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</row>
    <row r="123" spans="1:25" ht="12.75" customHeight="1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</row>
    <row r="124" spans="1:25" ht="12.75" customHeight="1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</row>
    <row r="125" spans="1:25" ht="12.75" customHeight="1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</row>
    <row r="126" spans="1:25" ht="12.75" customHeight="1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</row>
    <row r="127" spans="1:25" ht="12.75" customHeight="1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</row>
    <row r="128" spans="1:25" ht="12.75" customHeight="1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</row>
    <row r="129" spans="1:25" ht="12.75" customHeight="1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</row>
    <row r="130" spans="1:25" ht="12.75" customHeight="1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</row>
    <row r="131" spans="1:25" ht="12.75" customHeight="1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</row>
    <row r="132" spans="1:25" ht="12.75" customHeight="1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</row>
    <row r="133" spans="1:25" ht="12.75" customHeight="1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</row>
    <row r="134" spans="1:25" ht="12.75" customHeight="1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</row>
    <row r="135" spans="1:25" ht="12.75" customHeight="1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</row>
    <row r="136" spans="1:25" ht="12.75" customHeight="1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</row>
    <row r="137" spans="1:25" ht="12.75" customHeight="1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</row>
    <row r="138" spans="1:25" ht="12.75" customHeight="1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</row>
    <row r="139" spans="1:25" ht="12.75" customHeight="1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</row>
    <row r="140" spans="1:25" ht="12.75" customHeight="1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</row>
    <row r="141" spans="1:25" ht="12.75" customHeight="1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</row>
    <row r="142" spans="1:25" ht="12.75" customHeight="1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</row>
    <row r="143" spans="1:25" ht="12.75" customHeight="1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</row>
    <row r="144" spans="1:25" ht="12.75" customHeight="1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</row>
    <row r="145" spans="1:25" ht="12.75" customHeight="1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</row>
    <row r="146" spans="1:25" ht="12.75" customHeight="1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</row>
    <row r="147" spans="1:25" ht="12.75" customHeight="1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</row>
    <row r="148" spans="1:25" ht="12.75" customHeight="1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</row>
    <row r="149" spans="1:25" ht="12.75" customHeight="1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</row>
    <row r="150" spans="1:25" ht="12.75" customHeight="1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</row>
    <row r="151" spans="1:25" ht="12.75" customHeight="1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</row>
    <row r="152" spans="1:25" ht="12.75" customHeight="1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</row>
    <row r="153" spans="1:25" ht="12.75" customHeight="1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</row>
    <row r="154" spans="1:25" ht="12.75" customHeight="1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</row>
    <row r="155" spans="1:25" ht="12.75" customHeight="1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</row>
    <row r="156" spans="1:25" ht="12.75" customHeight="1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</row>
    <row r="157" spans="1:25" ht="12.75" customHeight="1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</row>
    <row r="158" spans="1:25" ht="12.75" customHeight="1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</row>
    <row r="159" spans="1:25" ht="12.75" customHeight="1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</row>
    <row r="160" spans="1:25" ht="12.75" customHeight="1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</row>
    <row r="161" spans="1:25" ht="12.75" customHeight="1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</row>
    <row r="162" spans="1:25" ht="12.75" customHeight="1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</row>
    <row r="163" spans="1:25" ht="12.75" customHeight="1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</row>
    <row r="164" spans="1:25" ht="12.75" customHeight="1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</row>
    <row r="165" spans="1:25" ht="12.75" customHeight="1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</row>
    <row r="166" spans="1:25" ht="12.75" customHeight="1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</row>
    <row r="167" spans="1:25" ht="12.75" customHeight="1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</row>
    <row r="168" spans="1:25" ht="12.75" customHeight="1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</row>
    <row r="169" spans="1:25" ht="12.75" customHeight="1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</row>
    <row r="170" spans="1:25" ht="12.75" customHeigh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</row>
    <row r="171" spans="1:25" ht="12.7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</row>
    <row r="172" spans="1:25" ht="12.7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</row>
    <row r="173" spans="1:25" ht="12.75" customHeigh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</row>
    <row r="174" spans="1:25" ht="12.75" customHeight="1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</row>
    <row r="175" spans="1:25" ht="12.75" customHeight="1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</row>
    <row r="176" spans="1:25" ht="12.75" customHeight="1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</row>
    <row r="177" spans="1:25" ht="12.75" customHeight="1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</row>
    <row r="178" spans="1:25" ht="12.75" customHeight="1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</row>
    <row r="179" spans="1:25" ht="12.75" customHeight="1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</row>
    <row r="180" spans="1:25" ht="12.75" customHeight="1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</row>
    <row r="181" spans="1:25" ht="12.75" customHeight="1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</row>
    <row r="182" spans="1:25" ht="12.75" customHeight="1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</row>
    <row r="183" spans="1:25" ht="12.75" customHeight="1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</row>
    <row r="184" spans="1:25" ht="12.75" customHeight="1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</row>
    <row r="185" spans="1:25" ht="12.75" customHeight="1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</row>
    <row r="186" spans="1:25" ht="12.75" customHeight="1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</row>
    <row r="187" spans="1:25" ht="12.75" customHeight="1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</row>
    <row r="188" spans="1:25" ht="12.75" customHeight="1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</row>
    <row r="189" spans="1:25" ht="12.75" customHeight="1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</row>
    <row r="190" spans="1:25" ht="12.75" customHeight="1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</row>
    <row r="191" spans="1:25" ht="12.75" customHeight="1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</row>
    <row r="192" spans="1:25" ht="12.75" customHeight="1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</row>
    <row r="193" spans="1:25" ht="12.75" customHeight="1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</row>
    <row r="194" spans="1:25" ht="12.75" customHeight="1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</row>
    <row r="195" spans="1:25" ht="12.75" customHeight="1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</row>
    <row r="196" spans="1:25" ht="12.75" customHeight="1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</row>
    <row r="197" spans="1:25" ht="12.75" customHeight="1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</row>
    <row r="198" spans="1:25" ht="12.75" customHeight="1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</row>
    <row r="199" spans="1:25" ht="12.75" customHeight="1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</row>
    <row r="200" spans="1:25" ht="12.75" customHeight="1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</row>
    <row r="201" spans="1:25" ht="12.75" customHeight="1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</row>
    <row r="202" spans="1:25" ht="12.75" customHeight="1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</row>
    <row r="203" spans="1:25" ht="12.75" customHeight="1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</row>
    <row r="204" spans="1:25" ht="12.75" customHeight="1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</row>
    <row r="205" spans="1:25" ht="12.75" customHeight="1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</row>
    <row r="206" spans="1:25" ht="12.75" customHeight="1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</row>
    <row r="207" spans="1:25" ht="12.75" customHeight="1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</row>
    <row r="208" spans="1:25" ht="12.75" customHeight="1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</row>
    <row r="209" spans="1:25" ht="12.75" customHeight="1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</row>
    <row r="210" spans="1:25" ht="12.75" customHeight="1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</row>
    <row r="211" spans="1:25" ht="12.75" customHeight="1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</row>
    <row r="212" spans="1:25" ht="12.75" customHeight="1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</row>
    <row r="213" spans="1:25" ht="12.75" customHeight="1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</row>
    <row r="214" spans="1:25" ht="12.75" customHeight="1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</row>
    <row r="215" spans="1:25" ht="12.75" customHeight="1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</row>
    <row r="216" spans="1:25" ht="12.75" customHeight="1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</row>
    <row r="217" spans="1:25" ht="12.75" customHeight="1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</row>
    <row r="218" spans="1:25" ht="12.75" customHeight="1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</row>
    <row r="219" spans="1:25" ht="12.75" customHeight="1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</row>
    <row r="220" spans="1:25" ht="12.75" customHeight="1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</row>
    <row r="221" spans="1:25" ht="12.75" customHeight="1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</row>
    <row r="222" spans="1:25" ht="12.75" customHeight="1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</row>
    <row r="223" spans="1:25" ht="12.75" customHeight="1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</row>
    <row r="224" spans="1:25" ht="12.75" customHeight="1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</row>
    <row r="225" spans="1:25" ht="12.75" customHeight="1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</row>
    <row r="226" spans="1:25" ht="12.75" customHeight="1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</row>
    <row r="227" spans="1:25" ht="12.75" customHeight="1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</row>
    <row r="228" spans="1:25" ht="12.75" customHeight="1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</row>
    <row r="229" spans="1:25" ht="12.75" customHeight="1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</row>
    <row r="230" spans="1:25" ht="12.75" customHeight="1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</row>
    <row r="231" spans="1:25" ht="12.75" customHeight="1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</row>
    <row r="232" spans="1:25" ht="12.75" customHeight="1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</row>
    <row r="233" spans="1:25" ht="12.75" customHeight="1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</row>
    <row r="234" spans="1:25" ht="12.75" customHeight="1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</row>
    <row r="235" spans="1:25" ht="12.75" customHeight="1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</row>
    <row r="236" spans="1:25" ht="12.75" customHeight="1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</row>
    <row r="237" spans="1:25" ht="12.75" customHeight="1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</row>
    <row r="238" spans="1:25" ht="12.75" customHeight="1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</row>
    <row r="239" spans="1:25" ht="12.75" customHeight="1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</row>
    <row r="240" spans="1:25" ht="12.75" customHeight="1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</row>
    <row r="241" spans="1:25" ht="12.75" customHeight="1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</row>
    <row r="242" spans="1:25" ht="12.75" customHeight="1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</row>
    <row r="243" spans="1:25" ht="12.75" customHeight="1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</row>
    <row r="244" spans="1:25" ht="12.75" customHeight="1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</row>
    <row r="245" spans="1:25" ht="12.75" customHeight="1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</row>
    <row r="246" spans="1:25" ht="12.75" customHeight="1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</row>
    <row r="247" spans="1:25" ht="12.75" customHeight="1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</row>
    <row r="248" spans="1:25" ht="12.75" customHeight="1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</row>
    <row r="249" spans="1:25" ht="12.75" customHeight="1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</row>
    <row r="250" spans="1:25" ht="12.75" customHeight="1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</row>
    <row r="251" spans="1:25" ht="12.75" customHeight="1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</row>
    <row r="252" spans="1:25" ht="12.75" customHeight="1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</row>
    <row r="253" spans="1:25" ht="12.75" customHeight="1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</row>
    <row r="254" spans="1:25" ht="12.75" customHeight="1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</row>
    <row r="255" spans="1:25" ht="12.75" customHeight="1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</row>
    <row r="256" spans="1:25" ht="12.75" customHeight="1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</row>
    <row r="257" spans="1:25" ht="12.75" customHeight="1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</row>
    <row r="258" spans="1:25" ht="12.75" customHeight="1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</row>
    <row r="259" spans="1:25" ht="12.75" customHeight="1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</row>
    <row r="260" spans="1:25" ht="12.75" customHeight="1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</row>
    <row r="261" spans="1:25" ht="12.75" customHeight="1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</row>
    <row r="262" spans="1:25" ht="12.75" customHeight="1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</row>
    <row r="263" spans="1:25" ht="12.75" customHeight="1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</row>
    <row r="264" spans="1:25" ht="12.75" customHeight="1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</row>
    <row r="265" spans="1:25" ht="12.75" customHeight="1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</row>
    <row r="266" spans="1:25" ht="12.75" customHeight="1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</row>
    <row r="267" spans="1:25" ht="12.75" customHeight="1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</row>
    <row r="268" spans="1:25" ht="12.75" customHeight="1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</row>
    <row r="269" spans="1:25" ht="12.75" customHeight="1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</row>
    <row r="270" spans="1:25" ht="12.75" customHeight="1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</row>
    <row r="271" spans="1:25" ht="12.75" customHeight="1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</row>
    <row r="272" spans="1:25" ht="12.75" customHeight="1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</row>
    <row r="273" spans="1:25" ht="12.75" customHeight="1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</row>
    <row r="274" spans="1:25" ht="12.75" customHeight="1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</row>
    <row r="275" spans="1:25" ht="12.75" customHeight="1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</row>
    <row r="276" spans="1:25" ht="12.75" customHeight="1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</row>
    <row r="277" spans="1:25" ht="12.75" customHeight="1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</row>
    <row r="278" spans="1:25" ht="12.75" customHeight="1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</row>
    <row r="279" spans="1:25" ht="12.75" customHeight="1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</row>
    <row r="280" spans="1:25" ht="12.75" customHeight="1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</row>
    <row r="281" spans="1:25" ht="12.75" customHeight="1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</row>
    <row r="282" spans="1:25" ht="12.75" customHeight="1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</row>
    <row r="283" spans="1:25" ht="12.75" customHeight="1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</row>
    <row r="284" spans="1:25" ht="12.75" customHeight="1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</row>
    <row r="285" spans="1:25" ht="12.75" customHeight="1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</row>
    <row r="286" spans="1:25" ht="12.75" customHeight="1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</row>
    <row r="287" spans="1:25" ht="12.75" customHeight="1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</row>
    <row r="288" spans="1:25" ht="12.75" customHeight="1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</row>
    <row r="289" spans="1:25" ht="12.75" customHeight="1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</row>
    <row r="290" spans="1:25" ht="12.75" customHeight="1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</row>
    <row r="291" spans="1:25" ht="12.75" customHeight="1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</row>
    <row r="292" spans="1:25" ht="12.75" customHeight="1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</row>
    <row r="293" spans="1:25" ht="12.75" customHeight="1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</row>
    <row r="294" spans="1:25" ht="12.75" customHeight="1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</row>
    <row r="295" spans="1:25" ht="12.75" customHeight="1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</row>
    <row r="296" spans="1:25" ht="12.75" customHeight="1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</row>
    <row r="297" spans="1:25" ht="12.75" customHeight="1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</row>
    <row r="298" spans="1:25" ht="12.75" customHeight="1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</row>
    <row r="299" spans="1:25" ht="12.75" customHeight="1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</row>
    <row r="300" spans="1:25" ht="12.75" customHeight="1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</row>
    <row r="301" spans="1:25" ht="12.75" customHeight="1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</row>
    <row r="302" spans="1:25" ht="12.75" customHeight="1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</row>
    <row r="303" spans="1:25" ht="12.75" customHeight="1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</row>
    <row r="304" spans="1:25" ht="12.75" customHeight="1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</row>
    <row r="305" spans="1:25" ht="12.75" customHeight="1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</row>
    <row r="306" spans="1:25" ht="12.75" customHeight="1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</row>
    <row r="307" spans="1:25" ht="12.75" customHeight="1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</row>
    <row r="308" spans="1:25" ht="12.75" customHeight="1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</row>
    <row r="309" spans="1:25" ht="12.75" customHeight="1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</row>
    <row r="310" spans="1:25" ht="12.75" customHeight="1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</row>
    <row r="311" spans="1:25" ht="12.75" customHeight="1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</row>
    <row r="312" spans="1:25" ht="12.75" customHeight="1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</row>
    <row r="313" spans="1:25" ht="12.75" customHeight="1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</row>
    <row r="314" spans="1:25" ht="12.75" customHeight="1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</row>
    <row r="315" spans="1:25" ht="12.75" customHeight="1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</row>
    <row r="316" spans="1:25" ht="12.75" customHeight="1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</row>
    <row r="317" spans="1:25" ht="12.75" customHeight="1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</row>
    <row r="318" spans="1:25" ht="12.75" customHeight="1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</row>
    <row r="319" spans="1:25" ht="12.75" customHeight="1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</row>
    <row r="320" spans="1:25" ht="12.75" customHeight="1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</row>
    <row r="321" spans="1:25" ht="12.75" customHeight="1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</row>
    <row r="322" spans="1:25" ht="12.75" customHeight="1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</row>
    <row r="323" spans="1:25" ht="12.75" customHeight="1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</row>
    <row r="324" spans="1:25" ht="12.75" customHeight="1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</row>
    <row r="325" spans="1:25" ht="12.75" customHeight="1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</row>
    <row r="326" spans="1:25" ht="12.75" customHeight="1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</row>
    <row r="327" spans="1:25" ht="12.75" customHeight="1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</row>
    <row r="328" spans="1:25" ht="12.75" customHeight="1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</row>
    <row r="329" spans="1:25" ht="12.75" customHeight="1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</row>
    <row r="330" spans="1:25" ht="12.75" customHeight="1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</row>
    <row r="331" spans="1:25" ht="12.75" customHeight="1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</row>
    <row r="332" spans="1:25" ht="12.75" customHeight="1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</row>
    <row r="333" spans="1:25" ht="12.75" customHeight="1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</row>
    <row r="334" spans="1:25" ht="12.75" customHeight="1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</row>
    <row r="335" spans="1:25" ht="12.75" customHeight="1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</row>
    <row r="336" spans="1:25" ht="12.75" customHeight="1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</row>
    <row r="337" spans="1:25" ht="12.75" customHeight="1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</row>
    <row r="338" spans="1:25" ht="12.75" customHeight="1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</row>
    <row r="339" spans="1:25" ht="12.75" customHeight="1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</row>
    <row r="340" spans="1:25" ht="12.75" customHeight="1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</row>
    <row r="341" spans="1:25" ht="12.75" customHeight="1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</row>
    <row r="342" spans="1:25" ht="12.75" customHeight="1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</row>
    <row r="343" spans="1:25" ht="12.75" customHeight="1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</row>
    <row r="344" spans="1:25" ht="12.75" customHeight="1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</row>
    <row r="345" spans="1:25" ht="12.75" customHeight="1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</row>
    <row r="346" spans="1:25" ht="12.75" customHeight="1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</row>
    <row r="347" spans="1:25" ht="12.75" customHeight="1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</row>
    <row r="348" spans="1:25" ht="12.75" customHeight="1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</row>
    <row r="349" spans="1:25" ht="12.75" customHeight="1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</row>
    <row r="350" spans="1:25" ht="12.75" customHeight="1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</row>
    <row r="351" spans="1:25" ht="12.75" customHeight="1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</row>
    <row r="352" spans="1:25" ht="12.75" customHeight="1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</row>
    <row r="353" spans="1:25" ht="12.75" customHeight="1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</row>
    <row r="354" spans="1:25" ht="12.75" customHeight="1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</row>
    <row r="355" spans="1:25" ht="12.75" customHeight="1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</row>
    <row r="356" spans="1:25" ht="12.75" customHeight="1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</row>
    <row r="357" spans="1:25" ht="12.75" customHeight="1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</row>
    <row r="358" spans="1:25" ht="12.75" customHeight="1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</row>
    <row r="359" spans="1:25" ht="12.75" customHeight="1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</row>
    <row r="360" spans="1:25" ht="12.75" customHeight="1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</row>
    <row r="361" spans="1:25" ht="12.75" customHeight="1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</row>
    <row r="362" spans="1:25" ht="12.75" customHeight="1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</row>
    <row r="363" spans="1:25" ht="12.75" customHeight="1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</row>
    <row r="364" spans="1:25" ht="12.75" customHeight="1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</row>
    <row r="365" spans="1:25" ht="12.75" customHeight="1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</row>
    <row r="366" spans="1:25" ht="12.75" customHeight="1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</row>
    <row r="367" spans="1:25" ht="12.75" customHeight="1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</row>
    <row r="368" spans="1:25" ht="12.75" customHeight="1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</row>
    <row r="369" spans="1:25" ht="12.75" customHeight="1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</row>
    <row r="370" spans="1:25" ht="12.75" customHeight="1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</row>
    <row r="371" spans="1:25" ht="12.75" customHeight="1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</row>
    <row r="372" spans="1:25" ht="12.75" customHeight="1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</row>
    <row r="373" spans="1:25" ht="12.75" customHeight="1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</row>
    <row r="374" spans="1:25" ht="12.75" customHeight="1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</row>
    <row r="375" spans="1:25" ht="12.75" customHeight="1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</row>
    <row r="376" spans="1:25" ht="12.75" customHeight="1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</row>
    <row r="377" spans="1:25" ht="12.75" customHeight="1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</row>
    <row r="378" spans="1:25" ht="12.75" customHeight="1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</row>
    <row r="379" spans="1:25" ht="12.75" customHeight="1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</row>
    <row r="380" spans="1:25" ht="12.75" customHeight="1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</row>
    <row r="381" spans="1:25" ht="12.75" customHeight="1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</row>
    <row r="382" spans="1:25" ht="12.75" customHeight="1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</row>
    <row r="383" spans="1:25" ht="12.75" customHeight="1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</row>
    <row r="384" spans="1:25" ht="12.75" customHeight="1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</row>
    <row r="385" spans="1:25" ht="12.75" customHeight="1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</row>
    <row r="386" spans="1:25" ht="12.75" customHeight="1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</row>
    <row r="387" spans="1:25" ht="12.75" customHeight="1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</row>
    <row r="388" spans="1:25" ht="12.75" customHeight="1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</row>
    <row r="389" spans="1:25" ht="12.75" customHeight="1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</row>
    <row r="390" spans="1:25" ht="12.75" customHeight="1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</row>
    <row r="391" spans="1:25" ht="12.75" customHeight="1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</row>
    <row r="392" spans="1:25" ht="12.75" customHeight="1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</row>
    <row r="393" spans="1:25" ht="12.75" customHeight="1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</row>
    <row r="394" spans="1:25" ht="12.75" customHeight="1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</row>
    <row r="395" spans="1:25" ht="12.75" customHeight="1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</row>
    <row r="396" spans="1:25" ht="12.75" customHeight="1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</row>
    <row r="397" spans="1:25" ht="12.75" customHeight="1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</row>
    <row r="398" spans="1:25" ht="12.75" customHeight="1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</row>
    <row r="399" spans="1:25" ht="12.75" customHeight="1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</row>
    <row r="400" spans="1:25" ht="12.75" customHeight="1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</row>
    <row r="401" spans="1:25" ht="12.75" customHeight="1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</row>
    <row r="402" spans="1:25" ht="12.75" customHeight="1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</row>
    <row r="403" spans="1:25" ht="12.75" customHeight="1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</row>
    <row r="404" spans="1:25" ht="12.75" customHeight="1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</row>
    <row r="405" spans="1:25" ht="12.75" customHeight="1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</row>
    <row r="406" spans="1:25" ht="12.75" customHeight="1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</row>
    <row r="407" spans="1:25" ht="12.75" customHeight="1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</row>
    <row r="408" spans="1:25" ht="12.75" customHeight="1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</row>
    <row r="409" spans="1:25" ht="12.75" customHeight="1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</row>
    <row r="410" spans="1:25" ht="12.75" customHeight="1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</row>
    <row r="411" spans="1:25" ht="12.75" customHeight="1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</row>
    <row r="412" spans="1:25" ht="12.75" customHeight="1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</row>
    <row r="413" spans="1:25" ht="12.75" customHeight="1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</row>
    <row r="414" spans="1:25" ht="12.75" customHeight="1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</row>
    <row r="415" spans="1:25" ht="12.75" customHeight="1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</row>
    <row r="416" spans="1:25" ht="12.75" customHeight="1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</row>
    <row r="417" spans="1:25" ht="12.75" customHeight="1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</row>
    <row r="418" spans="1:25" ht="12.75" customHeight="1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</row>
    <row r="419" spans="1:25" ht="12.75" customHeight="1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</row>
    <row r="420" spans="1:25" ht="12.75" customHeight="1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</row>
    <row r="421" spans="1:25" ht="12.75" customHeight="1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</row>
    <row r="422" spans="1:25" ht="12.75" customHeight="1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</row>
    <row r="423" spans="1:25" ht="12.75" customHeight="1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</row>
    <row r="424" spans="1:25" ht="12.75" customHeight="1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</row>
    <row r="425" spans="1:25" ht="12.75" customHeight="1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</row>
    <row r="426" spans="1:25" ht="12.75" customHeight="1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</row>
    <row r="427" spans="1:25" ht="12.75" customHeight="1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</row>
    <row r="428" spans="1:25" ht="12.75" customHeight="1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</row>
    <row r="429" spans="1:25" ht="12.75" customHeight="1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</row>
    <row r="430" spans="1:25" ht="12.75" customHeight="1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</row>
    <row r="431" spans="1:25" ht="12.75" customHeight="1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</row>
    <row r="432" spans="1:25" ht="12.75" customHeight="1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</row>
    <row r="433" spans="1:25" ht="12.75" customHeight="1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</row>
    <row r="434" spans="1:25" ht="12.75" customHeight="1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</row>
    <row r="435" spans="1:25" ht="12.75" customHeight="1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</row>
    <row r="436" spans="1:25" ht="12.75" customHeight="1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</row>
    <row r="437" spans="1:25" ht="12.75" customHeight="1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</row>
    <row r="438" spans="1:25" ht="12.75" customHeight="1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</row>
    <row r="439" spans="1:25" ht="12.75" customHeight="1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</row>
    <row r="440" spans="1:25" ht="12.75" customHeight="1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</row>
    <row r="441" spans="1:25" ht="12.75" customHeight="1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</row>
    <row r="442" spans="1:25" ht="12.75" customHeight="1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</row>
    <row r="443" spans="1:25" ht="12.75" customHeight="1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</row>
    <row r="444" spans="1:25" ht="12.75" customHeight="1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</row>
    <row r="445" spans="1:25" ht="12.75" customHeight="1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</row>
    <row r="446" spans="1:25" ht="12.75" customHeight="1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</row>
    <row r="447" spans="1:25" ht="12.75" customHeight="1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</row>
    <row r="448" spans="1:25" ht="12.75" customHeight="1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</row>
    <row r="449" spans="1:25" ht="12.75" customHeight="1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</row>
    <row r="450" spans="1:25" ht="12.75" customHeight="1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</row>
    <row r="451" spans="1:25" ht="12.75" customHeight="1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</row>
    <row r="452" spans="1:25" ht="12.75" customHeight="1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</row>
    <row r="453" spans="1:25" ht="12.75" customHeight="1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</row>
    <row r="454" spans="1:25" ht="12.75" customHeight="1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</row>
    <row r="455" spans="1:25" ht="12.75" customHeight="1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</row>
    <row r="456" spans="1:25" ht="12.75" customHeight="1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</row>
    <row r="457" spans="1:25" ht="12.75" customHeight="1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</row>
    <row r="458" spans="1:25" ht="12.75" customHeight="1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</row>
    <row r="459" spans="1:25" ht="12.75" customHeight="1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</row>
    <row r="460" spans="1:25" ht="12.75" customHeight="1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</row>
    <row r="461" spans="1:25" ht="12.75" customHeight="1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</row>
    <row r="462" spans="1:25" ht="12.75" customHeight="1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</row>
    <row r="463" spans="1:25" ht="12.75" customHeight="1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</row>
    <row r="464" spans="1:25" ht="12.75" customHeight="1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</row>
    <row r="465" spans="1:25" ht="12.75" customHeight="1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</row>
    <row r="466" spans="1:25" ht="12.75" customHeight="1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</row>
    <row r="467" spans="1:25" ht="12.75" customHeight="1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</row>
    <row r="468" spans="1:25" ht="12.75" customHeight="1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</row>
    <row r="469" spans="1:25" ht="12.75" customHeight="1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</row>
    <row r="470" spans="1:25" ht="12.75" customHeight="1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</row>
    <row r="471" spans="1:25" ht="12.75" customHeight="1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</row>
    <row r="472" spans="1:25" ht="12.75" customHeight="1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</row>
    <row r="473" spans="1:25" ht="12.75" customHeight="1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</row>
    <row r="474" spans="1:25" ht="12.75" customHeight="1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</row>
    <row r="475" spans="1:25" ht="12.75" customHeight="1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</row>
    <row r="476" spans="1:25" ht="12.75" customHeight="1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</row>
    <row r="477" spans="1:25" ht="12.75" customHeight="1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</row>
    <row r="478" spans="1:25" ht="12.75" customHeight="1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</row>
    <row r="479" spans="1:25" ht="12.75" customHeight="1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</row>
    <row r="480" spans="1:25" ht="12.75" customHeight="1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</row>
    <row r="481" spans="1:25" ht="12.75" customHeight="1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</row>
    <row r="482" spans="1:25" ht="12.75" customHeight="1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</row>
    <row r="483" spans="1:25" ht="12.75" customHeight="1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</row>
    <row r="484" spans="1:25" ht="12.75" customHeight="1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</row>
    <row r="485" spans="1:25" ht="12.75" customHeight="1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</row>
    <row r="486" spans="1:25" ht="12.75" customHeight="1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</row>
    <row r="487" spans="1:25" ht="12.75" customHeight="1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</row>
    <row r="488" spans="1:25" ht="12.75" customHeight="1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</row>
    <row r="489" spans="1:25" ht="12.75" customHeight="1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</row>
    <row r="490" spans="1:25" ht="12.75" customHeight="1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</row>
    <row r="491" spans="1:25" ht="12.75" customHeight="1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</row>
    <row r="492" spans="1:25" ht="12.75" customHeight="1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</row>
    <row r="493" spans="1:25" ht="12.75" customHeight="1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</row>
    <row r="494" spans="1:25" ht="12.75" customHeight="1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</row>
    <row r="495" spans="1:25" ht="12.75" customHeight="1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</row>
    <row r="496" spans="1:25" ht="12.75" customHeight="1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</row>
    <row r="497" spans="1:25" ht="12.75" customHeight="1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</row>
    <row r="498" spans="1:25" ht="12.75" customHeight="1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</row>
    <row r="499" spans="1:25" ht="12.75" customHeight="1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</row>
    <row r="500" spans="1:25" ht="12.75" customHeight="1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</row>
    <row r="501" spans="1:25" ht="12.75" customHeight="1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</row>
    <row r="502" spans="1:25" ht="12.75" customHeight="1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</row>
    <row r="503" spans="1:25" ht="12.75" customHeight="1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</row>
    <row r="504" spans="1:25" ht="12.75" customHeight="1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</row>
    <row r="505" spans="1:25" ht="12.75" customHeight="1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</row>
    <row r="506" spans="1:25" ht="12.75" customHeight="1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</row>
    <row r="507" spans="1:25" ht="12.75" customHeight="1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</row>
    <row r="508" spans="1:25" ht="12.75" customHeight="1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</row>
    <row r="509" spans="1:25" ht="12.75" customHeight="1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</row>
    <row r="510" spans="1:25" ht="12.75" customHeight="1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</row>
    <row r="511" spans="1:25" ht="12.75" customHeight="1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</row>
    <row r="512" spans="1:25" ht="12.75" customHeight="1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</row>
    <row r="513" spans="1:25" ht="12.75" customHeight="1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</row>
    <row r="514" spans="1:25" ht="12.75" customHeight="1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</row>
    <row r="515" spans="1:25" ht="12.75" customHeight="1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</row>
    <row r="516" spans="1:25" ht="12.75" customHeight="1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</row>
    <row r="517" spans="1:25" ht="12.75" customHeight="1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</row>
    <row r="518" spans="1:25" ht="12.75" customHeight="1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</row>
    <row r="519" spans="1:25" ht="12.75" customHeight="1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</row>
    <row r="520" spans="1:25" ht="12.75" customHeight="1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</row>
    <row r="521" spans="1:25" ht="12.75" customHeight="1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</row>
    <row r="522" spans="1:25" ht="12.75" customHeight="1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</row>
    <row r="523" spans="1:25" ht="12.75" customHeight="1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</row>
    <row r="524" spans="1:25" ht="12.75" customHeight="1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</row>
    <row r="525" spans="1:25" ht="12.75" customHeight="1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</row>
    <row r="526" spans="1:25" ht="12.75" customHeight="1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</row>
    <row r="527" spans="1:25" ht="12.75" customHeight="1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</row>
    <row r="528" spans="1:25" ht="12.75" customHeight="1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</row>
    <row r="529" spans="1:25" ht="12.75" customHeight="1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</row>
    <row r="530" spans="1:25" ht="12.75" customHeight="1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</row>
    <row r="531" spans="1:25" ht="12.75" customHeight="1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</row>
    <row r="532" spans="1:25" ht="12.75" customHeight="1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</row>
    <row r="533" spans="1:25" ht="12.75" customHeight="1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</row>
    <row r="534" spans="1:25" ht="12.75" customHeight="1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</row>
    <row r="535" spans="1:25" ht="12.75" customHeight="1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</row>
    <row r="536" spans="1:25" ht="12.75" customHeight="1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</row>
    <row r="537" spans="1:25" ht="12.75" customHeight="1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</row>
    <row r="538" spans="1:25" ht="12.75" customHeight="1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</row>
    <row r="539" spans="1:25" ht="12.75" customHeight="1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</row>
    <row r="540" spans="1:25" ht="12.75" customHeight="1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</row>
    <row r="541" spans="1:25" ht="12.75" customHeight="1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</row>
    <row r="542" spans="1:25" ht="12.75" customHeight="1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</row>
    <row r="543" spans="1:25" ht="12.75" customHeight="1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</row>
    <row r="544" spans="1:25" ht="12.75" customHeight="1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</row>
    <row r="545" spans="1:25" ht="12.75" customHeight="1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</row>
    <row r="546" spans="1:25" ht="12.75" customHeight="1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</row>
    <row r="547" spans="1:25" ht="12.75" customHeight="1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</row>
    <row r="548" spans="1:25" ht="12.75" customHeight="1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</row>
    <row r="549" spans="1:25" ht="12.75" customHeight="1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</row>
    <row r="550" spans="1:25" ht="12.75" customHeight="1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</row>
    <row r="551" spans="1:25" ht="12.75" customHeight="1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</row>
    <row r="552" spans="1:25" ht="12.75" customHeight="1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</row>
    <row r="553" spans="1:25" ht="12.75" customHeight="1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</row>
    <row r="554" spans="1:25" ht="12.75" customHeight="1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</row>
    <row r="555" spans="1:25" ht="12.75" customHeight="1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</row>
    <row r="556" spans="1:25" ht="12.75" customHeight="1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</row>
    <row r="557" spans="1:25" ht="12.75" customHeight="1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</row>
    <row r="558" spans="1:25" ht="12.75" customHeight="1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</row>
    <row r="559" spans="1:25" ht="12.75" customHeight="1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</row>
    <row r="560" spans="1:25" ht="12.75" customHeight="1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</row>
    <row r="561" spans="1:25" ht="12.75" customHeight="1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</row>
    <row r="562" spans="1:25" ht="12.75" customHeight="1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</row>
    <row r="563" spans="1:25" ht="12.75" customHeight="1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</row>
    <row r="564" spans="1:25" ht="12.75" customHeight="1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</row>
    <row r="565" spans="1:25" ht="12.75" customHeight="1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</row>
    <row r="566" spans="1:25" ht="12.75" customHeight="1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</row>
    <row r="567" spans="1:25" ht="12.75" customHeight="1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</row>
    <row r="568" spans="1:25" ht="12.75" customHeight="1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</row>
    <row r="569" spans="1:25" ht="12.75" customHeight="1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</row>
    <row r="570" spans="1:25" ht="12.75" customHeight="1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</row>
    <row r="571" spans="1:25" ht="12.75" customHeight="1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</row>
    <row r="572" spans="1:25" ht="12.75" customHeight="1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</row>
    <row r="573" spans="1:25" ht="12.75" customHeight="1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</row>
    <row r="574" spans="1:25" ht="12.75" customHeight="1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</row>
    <row r="575" spans="1:25" ht="12.75" customHeight="1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</row>
    <row r="576" spans="1:25" ht="12.75" customHeight="1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</row>
    <row r="577" spans="1:25" ht="12.75" customHeight="1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</row>
    <row r="578" spans="1:25" ht="12.75" customHeight="1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</row>
    <row r="579" spans="1:25" ht="12.75" customHeight="1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</row>
    <row r="580" spans="1:25" ht="12.75" customHeight="1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</row>
    <row r="581" spans="1:25" ht="12.75" customHeight="1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</row>
    <row r="582" spans="1:25" ht="12.75" customHeight="1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</row>
    <row r="583" spans="1:25" ht="12.75" customHeight="1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</row>
    <row r="584" spans="1:25" ht="12.75" customHeight="1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</row>
    <row r="585" spans="1:25" ht="12.75" customHeight="1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</row>
    <row r="586" spans="1:25" ht="12.75" customHeight="1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</row>
    <row r="587" spans="1:25" ht="12.75" customHeight="1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</row>
    <row r="588" spans="1:25" ht="12.75" customHeight="1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</row>
    <row r="589" spans="1:25" ht="12.75" customHeight="1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</row>
    <row r="590" spans="1:25" ht="12.75" customHeight="1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</row>
    <row r="591" spans="1:25" ht="12.75" customHeight="1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</row>
    <row r="592" spans="1:25" ht="12.75" customHeight="1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</row>
    <row r="593" spans="1:25" ht="12.75" customHeight="1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</row>
    <row r="594" spans="1:25" ht="12.75" customHeight="1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</row>
    <row r="595" spans="1:25" ht="12.75" customHeight="1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</row>
    <row r="596" spans="1:25" ht="12.75" customHeight="1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</row>
    <row r="597" spans="1:25" ht="12.75" customHeight="1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</row>
    <row r="598" spans="1:25" ht="12.75" customHeight="1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</row>
    <row r="599" spans="1:25" ht="12.75" customHeight="1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</row>
    <row r="600" spans="1:25" ht="12.75" customHeight="1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</row>
    <row r="601" spans="1:25" ht="12.75" customHeight="1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</row>
    <row r="602" spans="1:25" ht="12.75" customHeight="1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</row>
    <row r="603" spans="1:25" ht="12.75" customHeight="1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</row>
    <row r="604" spans="1:25" ht="12.75" customHeight="1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</row>
    <row r="605" spans="1:25" ht="12.75" customHeight="1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</row>
    <row r="606" spans="1:25" ht="12.75" customHeight="1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</row>
    <row r="607" spans="1:25" ht="12.75" customHeight="1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</row>
    <row r="608" spans="1:25" ht="12.75" customHeight="1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</row>
    <row r="609" spans="1:25" ht="12.75" customHeight="1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</row>
    <row r="610" spans="1:25" ht="12.75" customHeight="1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</row>
    <row r="611" spans="1:25" ht="12.75" customHeight="1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</row>
    <row r="612" spans="1:25" ht="12.75" customHeight="1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</row>
    <row r="613" spans="1:25" ht="12.75" customHeight="1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</row>
    <row r="614" spans="1:25" ht="12.75" customHeight="1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</row>
    <row r="615" spans="1:25" ht="12.75" customHeight="1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</row>
    <row r="616" spans="1:25" ht="12.75" customHeight="1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</row>
    <row r="617" spans="1:25" ht="12.75" customHeight="1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</row>
    <row r="618" spans="1:25" ht="12.75" customHeight="1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</row>
    <row r="619" spans="1:25" ht="12.75" customHeight="1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</row>
    <row r="620" spans="1:25" ht="12.75" customHeight="1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</row>
    <row r="621" spans="1:25" ht="12.75" customHeight="1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</row>
    <row r="622" spans="1:25" ht="12.75" customHeight="1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</row>
    <row r="623" spans="1:25" ht="12.75" customHeight="1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</row>
    <row r="624" spans="1:25" ht="12.75" customHeight="1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</row>
    <row r="625" spans="1:25" ht="12.75" customHeight="1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</row>
    <row r="626" spans="1:25" ht="12.75" customHeight="1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</row>
    <row r="627" spans="1:25" ht="12.75" customHeight="1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</row>
    <row r="628" spans="1:25" ht="12.75" customHeight="1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</row>
    <row r="629" spans="1:25" ht="12.75" customHeight="1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</row>
    <row r="630" spans="1:25" ht="12.75" customHeight="1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</row>
    <row r="631" spans="1:25" ht="12.75" customHeight="1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</row>
    <row r="632" spans="1:25" ht="12.75" customHeight="1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</row>
    <row r="633" spans="1:25" ht="12.75" customHeight="1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</row>
    <row r="634" spans="1:25" ht="12.75" customHeight="1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</row>
    <row r="635" spans="1:25" ht="12.75" customHeight="1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</row>
    <row r="636" spans="1:25" ht="12.75" customHeight="1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</row>
    <row r="637" spans="1:25" ht="12.75" customHeight="1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</row>
    <row r="638" spans="1:25" ht="12.75" customHeight="1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</row>
    <row r="639" spans="1:25" ht="12.75" customHeight="1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</row>
    <row r="640" spans="1:25" ht="12.75" customHeight="1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</row>
    <row r="641" spans="1:25" ht="12.75" customHeight="1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</row>
    <row r="642" spans="1:25" ht="12.75" customHeight="1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</row>
    <row r="643" spans="1:25" ht="12.75" customHeight="1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</row>
    <row r="644" spans="1:25" ht="12.75" customHeight="1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</row>
    <row r="645" spans="1:25" ht="12.75" customHeight="1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</row>
    <row r="646" spans="1:25" ht="12.75" customHeight="1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</row>
    <row r="647" spans="1:25" ht="12.75" customHeight="1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</row>
    <row r="648" spans="1:25" ht="12.75" customHeight="1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</row>
    <row r="649" spans="1:25" ht="12.75" customHeight="1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</row>
    <row r="650" spans="1:25" ht="12.75" customHeight="1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</row>
    <row r="651" spans="1:25" ht="12.75" customHeight="1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</row>
    <row r="652" spans="1:25" ht="12.75" customHeight="1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</row>
    <row r="653" spans="1:25" ht="12.75" customHeight="1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</row>
    <row r="654" spans="1:25" ht="12.75" customHeight="1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</row>
    <row r="655" spans="1:25" ht="12.75" customHeight="1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</row>
    <row r="656" spans="1:25" ht="12.75" customHeight="1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</row>
    <row r="657" spans="1:25" ht="12.75" customHeight="1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</row>
    <row r="658" spans="1:25" ht="12.75" customHeight="1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</row>
    <row r="659" spans="1:25" ht="12.75" customHeight="1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</row>
    <row r="660" spans="1:25" ht="12.75" customHeight="1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</row>
    <row r="661" spans="1:25" ht="12.75" customHeight="1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</row>
    <row r="662" spans="1:25" ht="12.75" customHeight="1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</row>
    <row r="663" spans="1:25" ht="12.75" customHeight="1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</row>
    <row r="664" spans="1:25" ht="12.75" customHeight="1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</row>
    <row r="665" spans="1:25" ht="12.75" customHeight="1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</row>
    <row r="666" spans="1:25" ht="12.75" customHeight="1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</row>
    <row r="667" spans="1:25" ht="12.75" customHeight="1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</row>
    <row r="668" spans="1:25" ht="12.75" customHeight="1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</row>
    <row r="669" spans="1:25" ht="12.75" customHeight="1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</row>
    <row r="670" spans="1:25" ht="12.75" customHeight="1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</row>
    <row r="671" spans="1:25" ht="12.75" customHeight="1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</row>
    <row r="672" spans="1:25" ht="12.75" customHeight="1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</row>
    <row r="673" spans="1:25" ht="12.75" customHeight="1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</row>
    <row r="674" spans="1:25" ht="12.75" customHeight="1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</row>
    <row r="675" spans="1:25" ht="12.75" customHeight="1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</row>
    <row r="676" spans="1:25" ht="12.75" customHeight="1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</row>
    <row r="677" spans="1:25" ht="12.75" customHeight="1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</row>
    <row r="678" spans="1:25" ht="12.75" customHeight="1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</row>
    <row r="679" spans="1:25" ht="12.75" customHeight="1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</row>
    <row r="680" spans="1:25" ht="12.75" customHeight="1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</row>
    <row r="681" spans="1:25" ht="12.75" customHeight="1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</row>
    <row r="682" spans="1:25" ht="12.75" customHeight="1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</row>
    <row r="683" spans="1:25" ht="12.75" customHeight="1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</row>
    <row r="684" spans="1:25" ht="12.75" customHeight="1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</row>
    <row r="685" spans="1:25" ht="12.75" customHeight="1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</row>
    <row r="686" spans="1:25" ht="12.75" customHeight="1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</row>
    <row r="687" spans="1:25" ht="12.75" customHeight="1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</row>
    <row r="688" spans="1:25" ht="12.75" customHeight="1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</row>
    <row r="689" spans="1:25" ht="12.75" customHeight="1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</row>
    <row r="690" spans="1:25" ht="12.75" customHeight="1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</row>
    <row r="691" spans="1:25" ht="12.75" customHeight="1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</row>
    <row r="692" spans="1:25" ht="12.75" customHeight="1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</row>
    <row r="693" spans="1:25" ht="12.75" customHeight="1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</row>
    <row r="694" spans="1:25" ht="12.75" customHeight="1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</row>
    <row r="695" spans="1:25" ht="12.75" customHeight="1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</row>
    <row r="696" spans="1:25" ht="12.75" customHeight="1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</row>
    <row r="697" spans="1:25" ht="12.75" customHeight="1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</row>
    <row r="698" spans="1:25" ht="12.75" customHeight="1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</row>
    <row r="699" spans="1:25" ht="12.75" customHeight="1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</row>
    <row r="700" spans="1:25" ht="12.75" customHeight="1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</row>
    <row r="701" spans="1:25" ht="12.75" customHeight="1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</row>
    <row r="702" spans="1:25" ht="12.75" customHeight="1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</row>
    <row r="703" spans="1:25" ht="12.75" customHeight="1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</row>
    <row r="704" spans="1:25" ht="12.75" customHeight="1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</row>
    <row r="705" spans="1:25" ht="12.75" customHeight="1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</row>
    <row r="706" spans="1:25" ht="12.75" customHeight="1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</row>
    <row r="707" spans="1:25" ht="12.75" customHeight="1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</row>
    <row r="708" spans="1:25" ht="12.75" customHeight="1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</row>
    <row r="709" spans="1:25" ht="12.75" customHeight="1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</row>
    <row r="710" spans="1:25" ht="12.75" customHeight="1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</row>
    <row r="711" spans="1:25" ht="12.75" customHeight="1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</row>
    <row r="712" spans="1:25" ht="12.75" customHeight="1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</row>
    <row r="713" spans="1:25" ht="12.75" customHeight="1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</row>
    <row r="714" spans="1:25" ht="12.75" customHeight="1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</row>
    <row r="715" spans="1:25" ht="12.75" customHeight="1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</row>
    <row r="716" spans="1:25" ht="12.75" customHeight="1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</row>
    <row r="717" spans="1:25" ht="12.75" customHeight="1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</row>
    <row r="718" spans="1:25" ht="12.75" customHeight="1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</row>
    <row r="719" spans="1:25" ht="12.75" customHeight="1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</row>
    <row r="720" spans="1:25" ht="12.75" customHeight="1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</row>
    <row r="721" spans="1:25" ht="12.75" customHeight="1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</row>
    <row r="722" spans="1:25" ht="12.75" customHeight="1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</row>
    <row r="723" spans="1:25" ht="12.75" customHeight="1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</row>
    <row r="724" spans="1:25" ht="12.75" customHeight="1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</row>
    <row r="725" spans="1:25" ht="12.75" customHeight="1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</row>
    <row r="726" spans="1:25" ht="12.75" customHeight="1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</row>
    <row r="727" spans="1:25" ht="12.75" customHeight="1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</row>
    <row r="728" spans="1:25" ht="12.75" customHeight="1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</row>
    <row r="729" spans="1:25" ht="12.75" customHeight="1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</row>
    <row r="730" spans="1:25" ht="12.75" customHeight="1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</row>
    <row r="731" spans="1:25" ht="12.75" customHeight="1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</row>
    <row r="732" spans="1:25" ht="12.75" customHeight="1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</row>
    <row r="733" spans="1:25" ht="12.75" customHeight="1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</row>
    <row r="734" spans="1:25" ht="12.75" customHeight="1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</row>
    <row r="735" spans="1:25" ht="12.75" customHeight="1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</row>
    <row r="736" spans="1:25" ht="12.75" customHeight="1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</row>
    <row r="737" spans="1:25" ht="12.75" customHeight="1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</row>
    <row r="738" spans="1:25" ht="12.75" customHeight="1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</row>
    <row r="739" spans="1:25" ht="12.75" customHeight="1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</row>
    <row r="740" spans="1:25" ht="12.75" customHeight="1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</row>
    <row r="741" spans="1:25" ht="12.75" customHeight="1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</row>
    <row r="742" spans="1:25" ht="12.75" customHeight="1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</row>
    <row r="743" spans="1:25" ht="12.75" customHeight="1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</row>
    <row r="744" spans="1:25" ht="12.75" customHeight="1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</row>
    <row r="745" spans="1:25" ht="12.75" customHeight="1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</row>
    <row r="746" spans="1:25" ht="12.75" customHeight="1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</row>
    <row r="747" spans="1:25" ht="12.75" customHeight="1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</row>
    <row r="748" spans="1:25" ht="12.75" customHeight="1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</row>
    <row r="749" spans="1:25" ht="12.75" customHeight="1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</row>
    <row r="750" spans="1:25" ht="12.75" customHeight="1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</row>
    <row r="751" spans="1:25" ht="12.75" customHeight="1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</row>
    <row r="752" spans="1:25" ht="12.75" customHeight="1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</row>
    <row r="753" spans="1:25" ht="12.75" customHeight="1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</row>
    <row r="754" spans="1:25" ht="12.75" customHeight="1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</row>
    <row r="755" spans="1:25" ht="12.75" customHeight="1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</row>
    <row r="756" spans="1:25" ht="12.75" customHeight="1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</row>
    <row r="757" spans="1:25" ht="12.75" customHeight="1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</row>
    <row r="758" spans="1:25" ht="12.75" customHeight="1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</row>
    <row r="759" spans="1:25" ht="12.75" customHeight="1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</row>
    <row r="760" spans="1:25" ht="12.75" customHeight="1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</row>
    <row r="761" spans="1:25" ht="12.75" customHeight="1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</row>
    <row r="762" spans="1:25" ht="12.75" customHeight="1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</row>
    <row r="763" spans="1:25" ht="12.75" customHeight="1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</row>
    <row r="764" spans="1:25" ht="12.75" customHeight="1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</row>
    <row r="765" spans="1:25" ht="12.75" customHeight="1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</row>
    <row r="766" spans="1:25" ht="12.75" customHeight="1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</row>
    <row r="767" spans="1:25" ht="12.75" customHeight="1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</row>
    <row r="768" spans="1:25" ht="12.75" customHeight="1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</row>
    <row r="769" spans="1:25" ht="12.75" customHeight="1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</row>
    <row r="770" spans="1:25" ht="12.75" customHeight="1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</row>
    <row r="771" spans="1:25" ht="12.75" customHeight="1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</row>
    <row r="772" spans="1:25" ht="12.75" customHeight="1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</row>
    <row r="773" spans="1:25" ht="12.75" customHeight="1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</row>
    <row r="774" spans="1:25" ht="12.75" customHeight="1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</row>
    <row r="775" spans="1:25" ht="12.75" customHeight="1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</row>
    <row r="776" spans="1:25" ht="12.75" customHeight="1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</row>
    <row r="777" spans="1:25" ht="12.75" customHeight="1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</row>
    <row r="778" spans="1:25" ht="12.75" customHeight="1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</row>
    <row r="779" spans="1:25" ht="12.75" customHeight="1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</row>
    <row r="780" spans="1:25" ht="12.75" customHeight="1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</row>
    <row r="781" spans="1:25" ht="12.75" customHeight="1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</row>
    <row r="782" spans="1:25" ht="12.75" customHeight="1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</row>
    <row r="783" spans="1:25" ht="12.75" customHeight="1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</row>
    <row r="784" spans="1:25" ht="12.75" customHeight="1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</row>
    <row r="785" spans="1:25" ht="12.75" customHeight="1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</row>
    <row r="786" spans="1:25" ht="12.75" customHeight="1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</row>
    <row r="787" spans="1:25" ht="12.75" customHeight="1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</row>
    <row r="788" spans="1:25" ht="12.75" customHeight="1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</row>
    <row r="789" spans="1:25" ht="12.75" customHeight="1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</row>
    <row r="790" spans="1:25" ht="12.75" customHeight="1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</row>
    <row r="791" spans="1:25" ht="12.75" customHeight="1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</row>
    <row r="792" spans="1:25" ht="12.75" customHeight="1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</row>
    <row r="793" spans="1:25" ht="12.75" customHeight="1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</row>
    <row r="794" spans="1:25" ht="12.75" customHeight="1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</row>
    <row r="795" spans="1:25" ht="12.75" customHeight="1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</row>
    <row r="796" spans="1:25" ht="12.75" customHeight="1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</row>
    <row r="797" spans="1:25" ht="12.75" customHeight="1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</row>
    <row r="798" spans="1:25" ht="12.75" customHeight="1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</row>
    <row r="799" spans="1:25" ht="12.75" customHeight="1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</row>
    <row r="800" spans="1:25" ht="12.75" customHeight="1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</row>
    <row r="801" spans="1:25" ht="12.75" customHeight="1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</row>
    <row r="802" spans="1:25" ht="12.75" customHeight="1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</row>
    <row r="803" spans="1:25" ht="12.75" customHeight="1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</row>
    <row r="804" spans="1:25" ht="12.75" customHeight="1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</row>
    <row r="805" spans="1:25" ht="12.75" customHeight="1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</row>
    <row r="806" spans="1:25" ht="12.75" customHeight="1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</row>
    <row r="807" spans="1:25" ht="12.75" customHeight="1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</row>
    <row r="808" spans="1:25" ht="12.75" customHeight="1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</row>
    <row r="809" spans="1:25" ht="12.75" customHeight="1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</row>
    <row r="810" spans="1:25" ht="12.75" customHeight="1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</row>
    <row r="811" spans="1:25" ht="12.75" customHeight="1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</row>
    <row r="812" spans="1:25" ht="12.75" customHeight="1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</row>
    <row r="813" spans="1:25" ht="12.75" customHeight="1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</row>
    <row r="814" spans="1:25" ht="12.75" customHeight="1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</row>
    <row r="815" spans="1:25" ht="12.75" customHeight="1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</row>
    <row r="816" spans="1:25" ht="12.75" customHeight="1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</row>
    <row r="817" spans="1:25" ht="12.75" customHeight="1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</row>
    <row r="818" spans="1:25" ht="12.75" customHeight="1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</row>
    <row r="819" spans="1:25" ht="12.75" customHeight="1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</row>
    <row r="820" spans="1:25" ht="12.75" customHeight="1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</row>
    <row r="821" spans="1:25" ht="12.75" customHeight="1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</row>
    <row r="822" spans="1:25" ht="12.75" customHeight="1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</row>
    <row r="823" spans="1:25" ht="12.75" customHeight="1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</row>
    <row r="824" spans="1:25" ht="12.75" customHeight="1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</row>
    <row r="825" spans="1:25" ht="12.75" customHeight="1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</row>
    <row r="826" spans="1:25" ht="12.75" customHeight="1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</row>
    <row r="827" spans="1:25" ht="12.75" customHeight="1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</row>
    <row r="828" spans="1:25" ht="12.75" customHeight="1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</row>
    <row r="829" spans="1:25" ht="12.75" customHeight="1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</row>
    <row r="830" spans="1:25" ht="12.75" customHeight="1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</row>
    <row r="831" spans="1:25" ht="12.75" customHeight="1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</row>
    <row r="832" spans="1:25" ht="12.75" customHeight="1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</row>
    <row r="833" spans="1:25" ht="12.75" customHeight="1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</row>
    <row r="834" spans="1:25" ht="12.75" customHeight="1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</row>
    <row r="835" spans="1:25" ht="12.75" customHeight="1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</row>
    <row r="836" spans="1:25" ht="12.75" customHeight="1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</row>
    <row r="837" spans="1:25" ht="12.75" customHeight="1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</row>
    <row r="838" spans="1:25" ht="12.75" customHeight="1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</row>
    <row r="839" spans="1:25" ht="12.75" customHeight="1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</row>
    <row r="840" spans="1:25" ht="12.75" customHeight="1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</row>
    <row r="841" spans="1:25" ht="12.75" customHeight="1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</row>
    <row r="842" spans="1:25" ht="12.75" customHeight="1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</row>
    <row r="843" spans="1:25" ht="12.75" customHeight="1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</row>
    <row r="844" spans="1:25" ht="12.75" customHeight="1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</row>
    <row r="845" spans="1:25" ht="12.75" customHeight="1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</row>
    <row r="846" spans="1:25" ht="12.75" customHeight="1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</row>
    <row r="847" spans="1:25" ht="12.75" customHeight="1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</row>
    <row r="848" spans="1:25" ht="12.75" customHeight="1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</row>
    <row r="849" spans="1:25" ht="12.75" customHeight="1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</row>
    <row r="850" spans="1:25" ht="12.75" customHeight="1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</row>
    <row r="851" spans="1:25" ht="12.75" customHeight="1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</row>
    <row r="852" spans="1:25" ht="12.75" customHeight="1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</row>
    <row r="853" spans="1:25" ht="12.75" customHeight="1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</row>
    <row r="854" spans="1:25" ht="12.75" customHeight="1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</row>
    <row r="855" spans="1:25" ht="12.75" customHeight="1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</row>
    <row r="856" spans="1:25" ht="12.75" customHeight="1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</row>
    <row r="857" spans="1:25" ht="12.75" customHeight="1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</row>
    <row r="858" spans="1:25" ht="12.75" customHeight="1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</row>
    <row r="859" spans="1:25" ht="12.75" customHeight="1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</row>
    <row r="860" spans="1:25" ht="12.75" customHeight="1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</row>
    <row r="861" spans="1:25" ht="12.75" customHeight="1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</row>
    <row r="862" spans="1:25" ht="12.75" customHeight="1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</row>
    <row r="863" spans="1:25" ht="12.75" customHeight="1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</row>
    <row r="864" spans="1:25" ht="12.75" customHeight="1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</row>
    <row r="865" spans="1:25" ht="12.75" customHeight="1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</row>
    <row r="866" spans="1:25" ht="12.75" customHeight="1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</row>
    <row r="867" spans="1:25" ht="12.75" customHeight="1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</row>
    <row r="868" spans="1:25" ht="12.75" customHeight="1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</row>
    <row r="869" spans="1:25" ht="12.75" customHeight="1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</row>
    <row r="870" spans="1:25" ht="12.75" customHeight="1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</row>
    <row r="871" spans="1:25" ht="12.75" customHeight="1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</row>
    <row r="872" spans="1:25" ht="12.75" customHeight="1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</row>
    <row r="873" spans="1:25" ht="12.75" customHeight="1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</row>
    <row r="874" spans="1:25" ht="12.75" customHeight="1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</row>
    <row r="875" spans="1:25" ht="12.75" customHeight="1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</row>
    <row r="876" spans="1:25" ht="12.75" customHeight="1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</row>
    <row r="877" spans="1:25" ht="12.75" customHeight="1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</row>
    <row r="878" spans="1:25" ht="12.75" customHeight="1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</row>
    <row r="879" spans="1:25" ht="12.75" customHeight="1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</row>
    <row r="880" spans="1:25" ht="12.75" customHeight="1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</row>
    <row r="881" spans="1:25" ht="12.75" customHeight="1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</row>
    <row r="882" spans="1:25" ht="12.75" customHeight="1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</row>
    <row r="883" spans="1:25" ht="12.75" customHeight="1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</row>
    <row r="884" spans="1:25" ht="12.75" customHeight="1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</row>
    <row r="885" spans="1:25" ht="12.75" customHeight="1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</row>
    <row r="886" spans="1:25" ht="12.75" customHeight="1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</row>
    <row r="887" spans="1:25" ht="12.75" customHeight="1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</row>
    <row r="888" spans="1:25" ht="12.75" customHeight="1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</row>
    <row r="889" spans="1:25" ht="12.75" customHeight="1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</row>
    <row r="890" spans="1:25" ht="12.75" customHeight="1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</row>
    <row r="891" spans="1:25" ht="12.75" customHeight="1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</row>
    <row r="892" spans="1:25" ht="12.75" customHeight="1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</row>
    <row r="893" spans="1:25" ht="12.75" customHeight="1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</row>
    <row r="894" spans="1:25" ht="12.75" customHeight="1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</row>
    <row r="895" spans="1:25" ht="12.75" customHeight="1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</row>
    <row r="896" spans="1:25" ht="12.75" customHeight="1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</row>
    <row r="897" spans="1:25" ht="12.75" customHeight="1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</row>
    <row r="898" spans="1:25" ht="12.75" customHeight="1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</row>
    <row r="899" spans="1:25" ht="12.75" customHeight="1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</row>
    <row r="900" spans="1:25" ht="12.75" customHeight="1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</row>
    <row r="901" spans="1:25" ht="12.75" customHeight="1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</row>
    <row r="902" spans="1:25" ht="12.75" customHeight="1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</row>
    <row r="903" spans="1:25" ht="12.75" customHeight="1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</row>
    <row r="904" spans="1:25" ht="12.75" customHeight="1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</row>
    <row r="905" spans="1:25" ht="12.75" customHeight="1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</row>
    <row r="906" spans="1:25" ht="12.75" customHeight="1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</row>
    <row r="907" spans="1:25" ht="12.75" customHeight="1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</row>
    <row r="908" spans="1:25" ht="12.75" customHeight="1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</row>
    <row r="909" spans="1:25" ht="12.75" customHeight="1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</row>
    <row r="910" spans="1:25" ht="12.75" customHeight="1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</row>
    <row r="911" spans="1:25" ht="12.75" customHeight="1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</row>
    <row r="912" spans="1:25" ht="12.75" customHeight="1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</row>
    <row r="913" spans="1:25" ht="12.75" customHeight="1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</row>
    <row r="914" spans="1:25" ht="12.75" customHeight="1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</row>
    <row r="915" spans="1:25" ht="12.75" customHeight="1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</row>
    <row r="916" spans="1:25" ht="12.75" customHeight="1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</row>
    <row r="917" spans="1:25" ht="12.75" customHeight="1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</row>
    <row r="918" spans="1:25" ht="12.75" customHeight="1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</row>
    <row r="919" spans="1:25" ht="12.75" customHeight="1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</row>
    <row r="920" spans="1:25" ht="12.75" customHeight="1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</row>
    <row r="921" spans="1:25" ht="12.75" customHeight="1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</row>
    <row r="922" spans="1:25" ht="12.75" customHeight="1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</row>
    <row r="923" spans="1:25" ht="12.75" customHeight="1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</row>
    <row r="924" spans="1:25" ht="12.75" customHeight="1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</row>
    <row r="925" spans="1:25" ht="12.75" customHeight="1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</row>
    <row r="926" spans="1:25" ht="12.75" customHeight="1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</row>
    <row r="927" spans="1:25" ht="12.75" customHeight="1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</row>
    <row r="928" spans="1:25" ht="12.75" customHeight="1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</row>
    <row r="929" spans="1:25" ht="12.75" customHeight="1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</row>
    <row r="930" spans="1:25" ht="12.75" customHeight="1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</row>
    <row r="931" spans="1:25" ht="12.75" customHeight="1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</row>
    <row r="932" spans="1:25" ht="12.75" customHeight="1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</row>
    <row r="933" spans="1:25" ht="12.75" customHeight="1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</row>
    <row r="934" spans="1:25" ht="12.75" customHeight="1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</row>
    <row r="935" spans="1:25" ht="12.75" customHeight="1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</row>
    <row r="936" spans="1:25" ht="12.75" customHeight="1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</row>
    <row r="937" spans="1:25" ht="12.75" customHeight="1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</row>
    <row r="938" spans="1:25" ht="12.75" customHeight="1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</row>
    <row r="939" spans="1:25" ht="12.75" customHeight="1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</row>
    <row r="940" spans="1:25" ht="12.75" customHeight="1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</row>
    <row r="941" spans="1:25" ht="12.75" customHeight="1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</row>
    <row r="942" spans="1:25" ht="12.75" customHeight="1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</row>
    <row r="943" spans="1:25" ht="12.75" customHeight="1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</row>
    <row r="944" spans="1:25" ht="12.75" customHeight="1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</row>
    <row r="945" spans="1:25" ht="12.75" customHeight="1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</row>
    <row r="946" spans="1:25" ht="12.75" customHeight="1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</row>
    <row r="947" spans="1:25" ht="12.75" customHeight="1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</row>
    <row r="948" spans="1:25" ht="12.75" customHeight="1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</row>
    <row r="949" spans="1:25" ht="12.75" customHeight="1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</row>
    <row r="950" spans="1:25" ht="12.75" customHeight="1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</row>
    <row r="951" spans="1:25" ht="12.75" customHeight="1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</row>
    <row r="952" spans="1:25" ht="12.75" customHeight="1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</row>
    <row r="953" spans="1:25" ht="12.75" customHeight="1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</row>
    <row r="954" spans="1:25" ht="12.75" customHeight="1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</row>
    <row r="955" spans="1:25" ht="12.75" customHeight="1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</row>
    <row r="956" spans="1:25" ht="12.75" customHeight="1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</row>
    <row r="957" spans="1:25" ht="12.75" customHeight="1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</row>
    <row r="958" spans="1:25" ht="12.75" customHeight="1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</row>
    <row r="959" spans="1:25" ht="12.75" customHeight="1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</row>
    <row r="960" spans="1:25" ht="12.75" customHeight="1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</row>
    <row r="961" spans="1:25" ht="12.75" customHeight="1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</row>
    <row r="962" spans="1:25" ht="12.75" customHeight="1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</row>
    <row r="963" spans="1:25" ht="12.75" customHeight="1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</row>
    <row r="964" spans="1:25" ht="12.75" customHeight="1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</row>
    <row r="965" spans="1:25" ht="12.75" customHeight="1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</row>
    <row r="966" spans="1:25" ht="12.75" customHeight="1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</row>
    <row r="967" spans="1:25" ht="12.75" customHeight="1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</row>
    <row r="968" spans="1:25" ht="12.75" customHeight="1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</row>
    <row r="969" spans="1:25" ht="12.75" customHeight="1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</row>
    <row r="970" spans="1:25" ht="12.75" customHeight="1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</row>
    <row r="971" spans="1:25" ht="12.75" customHeight="1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</row>
    <row r="972" spans="1:25" ht="12.75" customHeight="1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</row>
    <row r="973" spans="1:25" ht="12.75" customHeight="1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</row>
    <row r="974" spans="1:25" ht="12.75" customHeight="1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</row>
    <row r="975" spans="1:25" ht="12.75" customHeight="1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</row>
    <row r="976" spans="1:25" ht="12.75" customHeight="1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</row>
    <row r="977" spans="1:25" ht="12.75" customHeight="1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</row>
    <row r="978" spans="1:25" ht="12.75" customHeight="1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</row>
    <row r="979" spans="1:25" ht="12.75" customHeight="1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</row>
    <row r="980" spans="1:25" ht="12.75" customHeight="1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</row>
    <row r="981" spans="1:25" ht="12.75" customHeight="1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</row>
    <row r="982" spans="1:25" ht="12.75" customHeight="1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</row>
    <row r="983" spans="1:25" ht="12.75" customHeight="1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</row>
    <row r="984" spans="1:25" ht="12.75" customHeight="1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</row>
    <row r="985" spans="1:25" ht="12.75" customHeight="1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</row>
    <row r="986" spans="1:25" ht="12.75" customHeight="1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</row>
    <row r="987" spans="1:25" ht="12.75" customHeight="1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</row>
    <row r="988" spans="1:25" ht="12.75" customHeight="1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</row>
    <row r="989" spans="1:25" ht="12.75" customHeight="1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</row>
    <row r="990" spans="1:25" ht="12.75" customHeight="1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</row>
    <row r="991" spans="1:25" ht="12.75" customHeight="1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</row>
    <row r="992" spans="1:25" ht="12.75" customHeight="1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</row>
    <row r="993" spans="1:25" ht="12.75" customHeight="1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</row>
    <row r="994" spans="1:25" ht="12.75" customHeight="1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</row>
    <row r="995" spans="1:25" ht="12.75" customHeight="1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</row>
    <row r="996" spans="1:25" ht="12.75" customHeight="1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</row>
    <row r="997" spans="1:25" ht="12.75" customHeight="1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</row>
    <row r="998" spans="1:25" ht="12.75" customHeight="1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</row>
    <row r="999" spans="1:25" ht="12.75" customHeight="1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</row>
    <row r="1000" spans="1:25" ht="12.75" customHeight="1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</row>
  </sheetData>
  <pageMargins left="0.7" right="0.7" top="0.75" bottom="0.75" header="0" footer="0"/>
  <pageSetup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21.28515625" customWidth="1"/>
    <col min="3" max="7" width="10.5703125" customWidth="1"/>
    <col min="8" max="8" width="14.14062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+PRESUPUESTO!B37</f>
        <v xml:space="preserve">Desobstrucción de tubería de aguas negras y/o lluvias, por medios mecánicos (Equipo Desobstructor K1500 o similar). 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+PRESUPUESTO!A37</f>
        <v>9.3000000000000007</v>
      </c>
      <c r="B8" s="364"/>
      <c r="C8" s="342"/>
      <c r="D8" s="342"/>
      <c r="E8" s="342"/>
      <c r="F8" s="342"/>
      <c r="G8" s="362"/>
      <c r="H8" s="126" t="s">
        <v>13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 t="s">
        <v>271</v>
      </c>
      <c r="B12" s="337"/>
      <c r="C12" s="338"/>
      <c r="D12" s="251" t="s">
        <v>272</v>
      </c>
      <c r="E12" s="138">
        <v>156000</v>
      </c>
      <c r="F12" s="139">
        <v>1</v>
      </c>
      <c r="G12" s="185">
        <f>+E12*F12</f>
        <v>156000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476.17440487499999</v>
      </c>
      <c r="H17" s="151"/>
    </row>
    <row r="18" spans="1:8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156476.174404875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8" ht="12.75" customHeight="1">
      <c r="A21" s="306"/>
      <c r="B21" s="307"/>
      <c r="C21" s="308"/>
      <c r="D21" s="315"/>
      <c r="E21" s="319"/>
      <c r="F21" s="277"/>
      <c r="G21" s="210"/>
      <c r="H21" s="141"/>
    </row>
    <row r="22" spans="1:8" ht="12.75" customHeight="1">
      <c r="A22" s="320"/>
      <c r="B22" s="304"/>
      <c r="C22" s="305"/>
      <c r="D22" s="317"/>
      <c r="E22" s="321"/>
      <c r="F22" s="278"/>
      <c r="G22" s="210"/>
      <c r="H22" s="141"/>
    </row>
    <row r="23" spans="1:8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8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88"/>
      <c r="B25" s="337"/>
      <c r="C25" s="338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68" t="s">
        <v>273</v>
      </c>
      <c r="B30" s="338"/>
      <c r="C30" s="140">
        <v>33333</v>
      </c>
      <c r="D30" s="167">
        <v>0.75819999999999999</v>
      </c>
      <c r="E30" s="140">
        <f>+C30*(1+D30)*1.3</f>
        <v>76187.904779999997</v>
      </c>
      <c r="F30" s="168">
        <v>0.125</v>
      </c>
      <c r="G30" s="292">
        <f>+E30*F30</f>
        <v>9523.4880974999996</v>
      </c>
      <c r="H30" s="141"/>
    </row>
    <row r="31" spans="1:8" ht="12.75" customHeight="1">
      <c r="A31" s="368"/>
      <c r="B31" s="338"/>
      <c r="C31" s="140"/>
      <c r="D31" s="167"/>
      <c r="E31" s="140"/>
      <c r="F31" s="168"/>
      <c r="G31" s="292"/>
      <c r="H31" s="141"/>
    </row>
    <row r="32" spans="1:8" ht="12.75" customHeight="1">
      <c r="A32" s="368"/>
      <c r="B32" s="338"/>
      <c r="C32" s="172"/>
      <c r="D32" s="173"/>
      <c r="E32" s="174"/>
      <c r="F32" s="174"/>
      <c r="G32" s="292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20">
        <f>SUM(G30:G33)</f>
        <v>9523.4880974999996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20">
        <f>H18+H27+H34</f>
        <v>165999.66250237499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3">
    <mergeCell ref="E36:G36"/>
    <mergeCell ref="A24:C24"/>
    <mergeCell ref="A25:C25"/>
    <mergeCell ref="A26:C26"/>
    <mergeCell ref="A29:B29"/>
    <mergeCell ref="A30:B30"/>
    <mergeCell ref="A31:B31"/>
    <mergeCell ref="A32:B32"/>
    <mergeCell ref="A16:C16"/>
    <mergeCell ref="A17:C17"/>
    <mergeCell ref="A20:C20"/>
    <mergeCell ref="A23:C23"/>
    <mergeCell ref="A33:B33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30.42578125" customWidth="1"/>
    <col min="3" max="3" width="14.28515625" customWidth="1"/>
    <col min="4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21.75" customHeight="1">
      <c r="A7" s="125" t="s">
        <v>127</v>
      </c>
      <c r="B7" s="363" t="str">
        <f>+PRESUPUESTO!B38</f>
        <v xml:space="preserve">Mantenimiento de fluxómetro y/o push para sanitarios, acorde con el  elemento en mal estado a reemplazar por uno nuevo; incluye el retiro, reinstalación y lubricación  para su correcta instalación y operación,  y  disposición final. </v>
      </c>
      <c r="C7" s="348"/>
      <c r="D7" s="348"/>
      <c r="E7" s="348"/>
      <c r="F7" s="348"/>
      <c r="G7" s="349"/>
      <c r="H7" s="125" t="s">
        <v>128</v>
      </c>
    </row>
    <row r="8" spans="1:8" ht="17.25" customHeight="1">
      <c r="A8" s="126">
        <f>+PRESUPUESTO!A38</f>
        <v>9.4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2088.9994562500001</v>
      </c>
      <c r="H17" s="151"/>
    </row>
    <row r="18" spans="1:8" ht="12.75" customHeight="1">
      <c r="A18" s="206"/>
      <c r="B18" s="206"/>
      <c r="C18" s="206"/>
      <c r="D18" s="129"/>
      <c r="E18" s="129"/>
      <c r="F18" s="129"/>
      <c r="G18" s="127" t="s">
        <v>139</v>
      </c>
      <c r="H18" s="220">
        <f>SUM(G12:G17)</f>
        <v>2088.9994562500001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322" t="s">
        <v>142</v>
      </c>
      <c r="G20" s="135" t="s">
        <v>134</v>
      </c>
      <c r="H20" s="136"/>
    </row>
    <row r="21" spans="1:8" ht="12.75" customHeight="1">
      <c r="A21" s="416" t="s">
        <v>267</v>
      </c>
      <c r="B21" s="337"/>
      <c r="C21" s="338"/>
      <c r="D21" s="188" t="s">
        <v>159</v>
      </c>
      <c r="E21" s="138">
        <v>1700</v>
      </c>
      <c r="F21" s="323">
        <v>0.15</v>
      </c>
      <c r="G21" s="138">
        <f t="shared" ref="G21:G26" si="0">E21*F21</f>
        <v>255</v>
      </c>
      <c r="H21" s="141"/>
    </row>
    <row r="22" spans="1:8" ht="12.75" customHeight="1">
      <c r="A22" s="416" t="s">
        <v>274</v>
      </c>
      <c r="B22" s="337"/>
      <c r="C22" s="338"/>
      <c r="D22" s="188" t="s">
        <v>159</v>
      </c>
      <c r="E22" s="138">
        <v>160000</v>
      </c>
      <c r="F22" s="323">
        <v>1</v>
      </c>
      <c r="G22" s="138">
        <f t="shared" si="0"/>
        <v>160000</v>
      </c>
      <c r="H22" s="141"/>
    </row>
    <row r="23" spans="1:8" ht="12.75" customHeight="1">
      <c r="A23" s="416" t="s">
        <v>275</v>
      </c>
      <c r="B23" s="337"/>
      <c r="C23" s="338"/>
      <c r="D23" s="188" t="s">
        <v>159</v>
      </c>
      <c r="E23" s="138">
        <v>60000</v>
      </c>
      <c r="F23" s="323">
        <v>1</v>
      </c>
      <c r="G23" s="138">
        <f t="shared" si="0"/>
        <v>60000</v>
      </c>
      <c r="H23" s="141"/>
    </row>
    <row r="24" spans="1:8" ht="12.75" customHeight="1">
      <c r="A24" s="416" t="s">
        <v>276</v>
      </c>
      <c r="B24" s="337"/>
      <c r="C24" s="338"/>
      <c r="D24" s="188" t="s">
        <v>159</v>
      </c>
      <c r="E24" s="138">
        <v>95000</v>
      </c>
      <c r="F24" s="234">
        <v>1</v>
      </c>
      <c r="G24" s="138">
        <f t="shared" si="0"/>
        <v>95000</v>
      </c>
      <c r="H24" s="141"/>
    </row>
    <row r="25" spans="1:8" ht="12.75" customHeight="1">
      <c r="A25" s="416" t="s">
        <v>277</v>
      </c>
      <c r="B25" s="337"/>
      <c r="C25" s="338"/>
      <c r="D25" s="188" t="s">
        <v>159</v>
      </c>
      <c r="E25" s="138">
        <v>25000</v>
      </c>
      <c r="F25" s="234">
        <v>1</v>
      </c>
      <c r="G25" s="138">
        <f t="shared" si="0"/>
        <v>25000</v>
      </c>
      <c r="H25" s="141"/>
    </row>
    <row r="26" spans="1:8" ht="12.75" customHeight="1">
      <c r="A26" s="370" t="s">
        <v>278</v>
      </c>
      <c r="B26" s="373"/>
      <c r="C26" s="371"/>
      <c r="D26" s="188" t="s">
        <v>159</v>
      </c>
      <c r="E26" s="138">
        <v>22900</v>
      </c>
      <c r="F26" s="324">
        <v>1</v>
      </c>
      <c r="G26" s="138">
        <f t="shared" si="0"/>
        <v>22900</v>
      </c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363155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 t="s">
        <v>82</v>
      </c>
      <c r="B30" s="338"/>
      <c r="C30" s="140">
        <v>33333</v>
      </c>
      <c r="D30" s="167">
        <v>0.75819999999999999</v>
      </c>
      <c r="E30" s="140">
        <f>+C30*(1+D30)</f>
        <v>58606.080600000001</v>
      </c>
      <c r="F30" s="168"/>
      <c r="G30" s="292"/>
      <c r="H30" s="141"/>
    </row>
    <row r="31" spans="1:8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>+C31*(1+D31)</f>
        <v>108513.8759</v>
      </c>
      <c r="F31" s="168"/>
      <c r="G31" s="292"/>
      <c r="H31" s="141"/>
    </row>
    <row r="32" spans="1:8" ht="12.75" customHeight="1">
      <c r="A32" s="368" t="s">
        <v>270</v>
      </c>
      <c r="B32" s="338"/>
      <c r="C32" s="172"/>
      <c r="D32" s="173"/>
      <c r="E32" s="174"/>
      <c r="F32" s="174">
        <v>0.25</v>
      </c>
      <c r="G32" s="292">
        <f>SUM(E30:E31)*F32</f>
        <v>41779.989125</v>
      </c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24">
        <f>SUM(G30:G33)</f>
        <v>41779.989125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24">
        <f>H18+H27+H34</f>
        <v>407023.98858125001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20.7109375" customWidth="1"/>
    <col min="3" max="3" width="25.28515625" customWidth="1"/>
    <col min="4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+PRESUPUESTO!B39</f>
        <v>Suministro e instalación de grifo sencillo para lavamanos. Tipo vento de Grival Ref. 591130001 o equivalente.</v>
      </c>
      <c r="C7" s="348"/>
      <c r="D7" s="348"/>
      <c r="E7" s="348"/>
      <c r="F7" s="348"/>
      <c r="G7" s="349"/>
      <c r="H7" s="125" t="s">
        <v>128</v>
      </c>
    </row>
    <row r="8" spans="1:8" ht="14.25">
      <c r="A8" s="126">
        <f>+PRESUPUESTO!A39</f>
        <v>9.5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1253.3996737500001</v>
      </c>
      <c r="H17" s="151"/>
    </row>
    <row r="18" spans="1:8" ht="12.75" customHeight="1">
      <c r="A18" s="206"/>
      <c r="B18" s="206"/>
      <c r="C18" s="206"/>
      <c r="D18" s="129"/>
      <c r="E18" s="129"/>
      <c r="F18" s="129"/>
      <c r="G18" s="127" t="s">
        <v>139</v>
      </c>
      <c r="H18" s="220">
        <f>SUM(G12:G17)</f>
        <v>1253.3996737500001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322" t="s">
        <v>142</v>
      </c>
      <c r="G20" s="135" t="s">
        <v>134</v>
      </c>
      <c r="H20" s="136"/>
    </row>
    <row r="21" spans="1:8" ht="12.75" customHeight="1">
      <c r="A21" s="376" t="s">
        <v>279</v>
      </c>
      <c r="B21" s="337"/>
      <c r="C21" s="338"/>
      <c r="D21" s="188" t="s">
        <v>159</v>
      </c>
      <c r="E21" s="210">
        <v>33900</v>
      </c>
      <c r="F21" s="323">
        <v>1</v>
      </c>
      <c r="G21" s="210">
        <f t="shared" ref="G21:G22" si="0">E21*F21</f>
        <v>33900</v>
      </c>
      <c r="H21" s="141"/>
    </row>
    <row r="22" spans="1:8" ht="12.75" customHeight="1">
      <c r="A22" s="376" t="s">
        <v>280</v>
      </c>
      <c r="B22" s="337"/>
      <c r="C22" s="338"/>
      <c r="D22" s="188" t="s">
        <v>159</v>
      </c>
      <c r="E22" s="210">
        <v>17900</v>
      </c>
      <c r="F22" s="323">
        <v>0.25</v>
      </c>
      <c r="G22" s="210">
        <f t="shared" si="0"/>
        <v>4475</v>
      </c>
      <c r="H22" s="141"/>
    </row>
    <row r="23" spans="1:8" ht="12.75" customHeight="1">
      <c r="A23" s="376"/>
      <c r="B23" s="337"/>
      <c r="C23" s="338"/>
      <c r="D23" s="137"/>
      <c r="E23" s="210"/>
      <c r="F23" s="323"/>
      <c r="G23" s="210"/>
      <c r="H23" s="141"/>
    </row>
    <row r="24" spans="1:8" ht="16.5" customHeight="1">
      <c r="A24" s="417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96"/>
      <c r="B25" s="337"/>
      <c r="C25" s="338"/>
      <c r="D25" s="276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48"/>
      <c r="E26" s="162"/>
      <c r="F26" s="324"/>
      <c r="G26" s="210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38375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 t="s">
        <v>82</v>
      </c>
      <c r="B30" s="338"/>
      <c r="C30" s="140">
        <v>33333</v>
      </c>
      <c r="D30" s="167">
        <v>0.75819999999999999</v>
      </c>
      <c r="E30" s="140">
        <f>+C30*(1+D30)</f>
        <v>58606.080600000001</v>
      </c>
      <c r="F30" s="168"/>
      <c r="G30" s="292"/>
      <c r="H30" s="141"/>
    </row>
    <row r="31" spans="1:8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>+C31*(1+D31)</f>
        <v>108513.8759</v>
      </c>
      <c r="F31" s="168"/>
      <c r="G31" s="292"/>
      <c r="H31" s="141"/>
    </row>
    <row r="32" spans="1:8" ht="12.75" customHeight="1">
      <c r="A32" s="368" t="s">
        <v>281</v>
      </c>
      <c r="B32" s="338"/>
      <c r="C32" s="172"/>
      <c r="D32" s="173"/>
      <c r="E32" s="174"/>
      <c r="F32" s="174">
        <v>0.15</v>
      </c>
      <c r="G32" s="292">
        <f>SUM(E30:E31)*F32</f>
        <v>25067.993474999999</v>
      </c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24">
        <f>SUM(G30:G33)</f>
        <v>25067.993474999999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24">
        <f>H18+H27+H34</f>
        <v>64696.393148749994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20.85546875" customWidth="1"/>
    <col min="3" max="7" width="10.5703125" customWidth="1"/>
    <col min="8" max="8" width="15.2851562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+PRESUPUESTO!B41</f>
        <v>Pareja de Electricistas o equipo de aires, incluye herramienta menor y equipos de alturas de ser necesario.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+PRESUPUESTO!A41</f>
        <v>10.1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0</v>
      </c>
      <c r="H17" s="151"/>
    </row>
    <row r="18" spans="1:8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0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8" ht="12.75" customHeight="1">
      <c r="A21" s="386"/>
      <c r="B21" s="337"/>
      <c r="C21" s="338"/>
      <c r="D21" s="188"/>
      <c r="E21" s="210"/>
      <c r="F21" s="139"/>
      <c r="G21" s="210"/>
      <c r="H21" s="141"/>
    </row>
    <row r="22" spans="1:8" ht="12.75" customHeight="1">
      <c r="A22" s="385"/>
      <c r="B22" s="337"/>
      <c r="C22" s="338"/>
      <c r="D22" s="188"/>
      <c r="E22" s="210"/>
      <c r="F22" s="139"/>
      <c r="G22" s="210"/>
      <c r="H22" s="141"/>
    </row>
    <row r="23" spans="1:8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8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88"/>
      <c r="B25" s="337"/>
      <c r="C25" s="338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/>
      <c r="B30" s="338"/>
      <c r="C30" s="210"/>
      <c r="D30" s="188"/>
      <c r="E30" s="138"/>
      <c r="F30" s="291"/>
      <c r="G30" s="292">
        <f t="shared" ref="G30:G31" si="0">+E30*F30</f>
        <v>0</v>
      </c>
      <c r="H30" s="141"/>
    </row>
    <row r="31" spans="1:8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</row>
    <row r="32" spans="1:8" ht="12.75" customHeight="1">
      <c r="A32" s="368"/>
      <c r="B32" s="338"/>
      <c r="C32" s="172"/>
      <c r="D32" s="173"/>
      <c r="E32" s="174"/>
      <c r="F32" s="174"/>
      <c r="G32" s="249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0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0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7" width="10.5703125" customWidth="1"/>
    <col min="8" max="8" width="16.710937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+PRESUPUESTO!B43</f>
        <v>Limpieza de equipos electricos. Incluye el espacio en donde se encuentra ubicado.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+PRESUPUESTO!A43</f>
        <v>10.3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0</v>
      </c>
      <c r="H17" s="151"/>
    </row>
    <row r="18" spans="1:8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0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8" ht="12.75" customHeight="1">
      <c r="A21" s="386"/>
      <c r="B21" s="337"/>
      <c r="C21" s="338"/>
      <c r="D21" s="188"/>
      <c r="E21" s="210"/>
      <c r="F21" s="139"/>
      <c r="G21" s="210"/>
      <c r="H21" s="141"/>
    </row>
    <row r="22" spans="1:8" ht="12.75" customHeight="1">
      <c r="A22" s="385"/>
      <c r="B22" s="337"/>
      <c r="C22" s="338"/>
      <c r="D22" s="188"/>
      <c r="E22" s="210"/>
      <c r="F22" s="139"/>
      <c r="G22" s="210"/>
      <c r="H22" s="141"/>
    </row>
    <row r="23" spans="1:8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8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88"/>
      <c r="B25" s="337"/>
      <c r="C25" s="338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/>
      <c r="B30" s="338"/>
      <c r="C30" s="210"/>
      <c r="D30" s="188"/>
      <c r="E30" s="138"/>
      <c r="F30" s="291"/>
      <c r="G30" s="292">
        <f t="shared" ref="G30:G31" si="0">+E30*F30</f>
        <v>0</v>
      </c>
      <c r="H30" s="141"/>
    </row>
    <row r="31" spans="1:8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</row>
    <row r="32" spans="1:8" ht="12.75" customHeight="1">
      <c r="A32" s="368"/>
      <c r="B32" s="338"/>
      <c r="C32" s="172"/>
      <c r="D32" s="173"/>
      <c r="E32" s="174"/>
      <c r="F32" s="174"/>
      <c r="G32" s="249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0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0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7" width="10.5703125" customWidth="1"/>
    <col min="8" max="8" width="15.14062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+PRESUPUESTO!B45</f>
        <v>Limpieza de servidores y cuarto de servidores.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+PRESUPUESTO!A45</f>
        <v>11.1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0</v>
      </c>
      <c r="H17" s="151"/>
    </row>
    <row r="18" spans="1:8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0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8" ht="12.75" customHeight="1">
      <c r="A21" s="386"/>
      <c r="B21" s="337"/>
      <c r="C21" s="338"/>
      <c r="D21" s="188"/>
      <c r="E21" s="210"/>
      <c r="F21" s="139"/>
      <c r="G21" s="210"/>
      <c r="H21" s="141"/>
    </row>
    <row r="22" spans="1:8" ht="12.75" customHeight="1">
      <c r="A22" s="385"/>
      <c r="B22" s="337"/>
      <c r="C22" s="338"/>
      <c r="D22" s="188"/>
      <c r="E22" s="210"/>
      <c r="F22" s="139"/>
      <c r="G22" s="210"/>
      <c r="H22" s="141"/>
    </row>
    <row r="23" spans="1:8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8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88"/>
      <c r="B25" s="337"/>
      <c r="C25" s="338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/>
      <c r="B30" s="338"/>
      <c r="C30" s="210"/>
      <c r="D30" s="188"/>
      <c r="E30" s="138"/>
      <c r="F30" s="291"/>
      <c r="G30" s="292">
        <f t="shared" ref="G30:G31" si="0">+E30*F30</f>
        <v>0</v>
      </c>
      <c r="H30" s="141"/>
    </row>
    <row r="31" spans="1:8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</row>
    <row r="32" spans="1:8" ht="12.75" customHeight="1">
      <c r="A32" s="368"/>
      <c r="B32" s="338"/>
      <c r="C32" s="172"/>
      <c r="D32" s="173"/>
      <c r="E32" s="174"/>
      <c r="F32" s="174"/>
      <c r="G32" s="249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0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0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41.5703125" customWidth="1"/>
    <col min="3" max="3" width="15.7109375" customWidth="1"/>
    <col min="4" max="7" width="10.5703125" customWidth="1"/>
    <col min="8" max="8" width="1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69" customHeight="1">
      <c r="A7" s="125" t="s">
        <v>127</v>
      </c>
      <c r="B7" s="363" t="str">
        <f>+PRESUPUESTO!B48</f>
        <v>Suministro e instalación de Panel LED 30x120 o 60x60 cm. Panel de iluminación con fuente de luz tipo LED, potencia desde 40W, flujo lumínico mínimo de 4.000 lúmenes, temperatura de color correlacionada de 3000 a 6.500 Kelvin, índice de reproducción cromático del 80% o superior, índice de deslumbramiento de 19, ángulo de apertura de 82 grados, factor de potencia superior a 0.9, índice de hermeticidad IP20, índice de impacto IK07, prueba de hilo caliente 750 grados centígrados, vida media 50.000 horas, tensión de alimentación universal 100-277 voltios, disipador de calor en extrusión de aluminio 6063. La luminaria debe ser atenuable por control de 0-10 voltios. La luminaria debe estar dotada de cable encauchetado 3x12, enchufe y demás accesorios para su correcta instalación.</v>
      </c>
      <c r="C7" s="348"/>
      <c r="D7" s="348"/>
      <c r="E7" s="348"/>
      <c r="F7" s="348"/>
      <c r="G7" s="349"/>
      <c r="H7" s="125" t="s">
        <v>128</v>
      </c>
    </row>
    <row r="8" spans="1:8" ht="54" customHeight="1">
      <c r="A8" s="126">
        <f>+PRESUPUESTO!A48</f>
        <v>12.2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0</v>
      </c>
      <c r="H17" s="151"/>
    </row>
    <row r="18" spans="1:8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0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8" ht="12.75" customHeight="1">
      <c r="A21" s="386"/>
      <c r="B21" s="337"/>
      <c r="C21" s="338"/>
      <c r="D21" s="188"/>
      <c r="E21" s="210"/>
      <c r="F21" s="139"/>
      <c r="G21" s="210"/>
      <c r="H21" s="141"/>
    </row>
    <row r="22" spans="1:8" ht="12.75" customHeight="1">
      <c r="A22" s="385"/>
      <c r="B22" s="337"/>
      <c r="C22" s="338"/>
      <c r="D22" s="188"/>
      <c r="E22" s="210"/>
      <c r="F22" s="139"/>
      <c r="G22" s="210"/>
      <c r="H22" s="141"/>
    </row>
    <row r="23" spans="1:8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8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88"/>
      <c r="B25" s="337"/>
      <c r="C25" s="338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/>
      <c r="B30" s="338"/>
      <c r="C30" s="210"/>
      <c r="D30" s="188"/>
      <c r="E30" s="138"/>
      <c r="F30" s="291"/>
      <c r="G30" s="292">
        <f t="shared" ref="G30:G31" si="0">+E30*F30</f>
        <v>0</v>
      </c>
      <c r="H30" s="141"/>
    </row>
    <row r="31" spans="1:8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</row>
    <row r="32" spans="1:8" ht="12.75" customHeight="1">
      <c r="A32" s="368"/>
      <c r="B32" s="338"/>
      <c r="C32" s="172"/>
      <c r="D32" s="173"/>
      <c r="E32" s="174"/>
      <c r="F32" s="174"/>
      <c r="G32" s="249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0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0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1" width="10.5703125" customWidth="1"/>
    <col min="2" max="2" width="22.7109375" customWidth="1"/>
    <col min="3" max="7" width="10.5703125" customWidth="1"/>
    <col min="8" max="8" width="1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+PRESUPUESTO!B50</f>
        <v xml:space="preserve">Mantenimiento de los ascensores 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+PRESUPUESTO!A50</f>
        <v>13.1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0</v>
      </c>
      <c r="H17" s="151"/>
    </row>
    <row r="18" spans="1:8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0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8" ht="12.75" customHeight="1">
      <c r="A21" s="386"/>
      <c r="B21" s="337"/>
      <c r="C21" s="338"/>
      <c r="D21" s="188"/>
      <c r="E21" s="210"/>
      <c r="F21" s="139"/>
      <c r="G21" s="210"/>
      <c r="H21" s="141"/>
    </row>
    <row r="22" spans="1:8" ht="12.75" customHeight="1">
      <c r="A22" s="385"/>
      <c r="B22" s="337"/>
      <c r="C22" s="338"/>
      <c r="D22" s="188"/>
      <c r="E22" s="210"/>
      <c r="F22" s="139"/>
      <c r="G22" s="210"/>
      <c r="H22" s="141"/>
    </row>
    <row r="23" spans="1:8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8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88"/>
      <c r="B25" s="337"/>
      <c r="C25" s="338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/>
      <c r="B30" s="338"/>
      <c r="C30" s="210"/>
      <c r="D30" s="188"/>
      <c r="E30" s="138"/>
      <c r="F30" s="291"/>
      <c r="G30" s="292">
        <f t="shared" ref="G30:G31" si="0">+E30*F30</f>
        <v>0</v>
      </c>
      <c r="H30" s="141"/>
    </row>
    <row r="31" spans="1:8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</row>
    <row r="32" spans="1:8" ht="12.75" customHeight="1">
      <c r="A32" s="368"/>
      <c r="B32" s="338"/>
      <c r="C32" s="172"/>
      <c r="D32" s="173"/>
      <c r="E32" s="174"/>
      <c r="F32" s="174"/>
      <c r="G32" s="249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0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0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7" width="10.5703125" customWidth="1"/>
    <col min="8" max="8" width="15.5703125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+PRESUPUESTO!B51</f>
        <v>Limpieza y mantenimiento de aires acondicionados (mini split y cassette 360) y ductos de ventilación. (Incluye: Lavado de drenaje y bandeja de condensado, lavado de serpentines de evaporadora y condensadora, revisión y ajustes de ventiladores, tornillería, balineras, poleas y correas si aplica, revisón y limpieza de filtros, verificar hermeticidad del sistema, revisión de chumaceras y lubricación, lectura de temperatura de condensación y evaporación,  revisión de amperajes y tensión de marcha de los compresores y los motores, revisión de presión de succión y descarga de compresor, limpiez de rejillas y/o difusores, revusipon de circuito eléctrico de potencia y de control, revisión y limpieza de contactores, térmico y protecciones eléctricas del equipo, revisión de fugas de aire en ducterías, revisión y limpieza empaquetadura, diagnóstico general de funcionamiento del sistema y generación de reporte de averías.)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+PRESUPUESTO!A51</f>
        <v>13.2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0</v>
      </c>
      <c r="H17" s="151"/>
    </row>
    <row r="18" spans="1:8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0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8" ht="12.75" customHeight="1">
      <c r="A21" s="386"/>
      <c r="B21" s="337"/>
      <c r="C21" s="338"/>
      <c r="D21" s="188"/>
      <c r="E21" s="210"/>
      <c r="F21" s="139"/>
      <c r="G21" s="210"/>
      <c r="H21" s="141"/>
    </row>
    <row r="22" spans="1:8" ht="12.75" customHeight="1">
      <c r="A22" s="385"/>
      <c r="B22" s="337"/>
      <c r="C22" s="338"/>
      <c r="D22" s="188"/>
      <c r="E22" s="210"/>
      <c r="F22" s="139"/>
      <c r="G22" s="210"/>
      <c r="H22" s="141"/>
    </row>
    <row r="23" spans="1:8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8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88"/>
      <c r="B25" s="337"/>
      <c r="C25" s="338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/>
      <c r="B30" s="338"/>
      <c r="C30" s="210"/>
      <c r="D30" s="188"/>
      <c r="E30" s="138"/>
      <c r="F30" s="291"/>
      <c r="G30" s="292">
        <f t="shared" ref="G30:G31" si="0">+E30*F30</f>
        <v>0</v>
      </c>
      <c r="H30" s="141"/>
    </row>
    <row r="31" spans="1:8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</row>
    <row r="32" spans="1:8" ht="12.75" customHeight="1">
      <c r="A32" s="368"/>
      <c r="B32" s="338"/>
      <c r="C32" s="172"/>
      <c r="D32" s="173"/>
      <c r="E32" s="174"/>
      <c r="F32" s="174"/>
      <c r="G32" s="249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0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0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H1000"/>
  <sheetViews>
    <sheetView workbookViewId="0">
      <selection sqref="A1:H1"/>
    </sheetView>
  </sheetViews>
  <sheetFormatPr baseColWidth="10" defaultColWidth="12.5703125" defaultRowHeight="15" customHeight="1"/>
  <cols>
    <col min="1" max="7" width="10.5703125" customWidth="1"/>
    <col min="8" max="8" width="16" customWidth="1"/>
    <col min="9" max="26" width="10.5703125" customWidth="1"/>
  </cols>
  <sheetData>
    <row r="1" spans="1:8" ht="12.75" customHeight="1">
      <c r="A1" s="355" t="s">
        <v>125</v>
      </c>
      <c r="B1" s="356"/>
      <c r="C1" s="356"/>
      <c r="D1" s="356"/>
      <c r="E1" s="356"/>
      <c r="F1" s="356"/>
      <c r="G1" s="356"/>
      <c r="H1" s="357"/>
    </row>
    <row r="2" spans="1:8" ht="12.75" customHeight="1">
      <c r="A2" s="358" t="s">
        <v>0</v>
      </c>
      <c r="B2" s="328"/>
      <c r="C2" s="328"/>
      <c r="D2" s="328"/>
      <c r="E2" s="328"/>
      <c r="F2" s="328"/>
      <c r="G2" s="328"/>
      <c r="H2" s="329"/>
    </row>
    <row r="3" spans="1:8" ht="12.75" customHeight="1">
      <c r="A3" s="377" t="s">
        <v>1</v>
      </c>
      <c r="B3" s="378"/>
      <c r="C3" s="378"/>
      <c r="D3" s="378"/>
      <c r="E3" s="378"/>
      <c r="F3" s="378"/>
      <c r="G3" s="379"/>
      <c r="H3" s="119"/>
    </row>
    <row r="4" spans="1:8" ht="12.75" customHeight="1">
      <c r="A4" s="380"/>
      <c r="B4" s="344"/>
      <c r="C4" s="344"/>
      <c r="D4" s="344"/>
      <c r="E4" s="344"/>
      <c r="F4" s="344"/>
      <c r="G4" s="381"/>
      <c r="H4" s="119"/>
    </row>
    <row r="5" spans="1:8" ht="12.75" customHeight="1">
      <c r="A5" s="382"/>
      <c r="B5" s="383"/>
      <c r="C5" s="383"/>
      <c r="D5" s="383"/>
      <c r="E5" s="383"/>
      <c r="F5" s="383"/>
      <c r="G5" s="384"/>
      <c r="H5" s="119"/>
    </row>
    <row r="6" spans="1:8" ht="12.75" customHeight="1">
      <c r="A6" s="361" t="s">
        <v>126</v>
      </c>
      <c r="B6" s="342"/>
      <c r="C6" s="342"/>
      <c r="D6" s="342"/>
      <c r="E6" s="342"/>
      <c r="F6" s="342"/>
      <c r="G6" s="342"/>
      <c r="H6" s="362"/>
    </row>
    <row r="7" spans="1:8" ht="12.75" customHeight="1">
      <c r="A7" s="125" t="s">
        <v>127</v>
      </c>
      <c r="B7" s="363" t="str">
        <f>+PRESUPUESTO!B52</f>
        <v xml:space="preserve">Mantenimiento de puertas motorizadas. </v>
      </c>
      <c r="C7" s="348"/>
      <c r="D7" s="348"/>
      <c r="E7" s="348"/>
      <c r="F7" s="348"/>
      <c r="G7" s="349"/>
      <c r="H7" s="125" t="s">
        <v>128</v>
      </c>
    </row>
    <row r="8" spans="1:8" ht="12.75" customHeight="1">
      <c r="A8" s="126">
        <f>+PRESUPUESTO!A52</f>
        <v>13.3</v>
      </c>
      <c r="B8" s="364"/>
      <c r="C8" s="342"/>
      <c r="D8" s="342"/>
      <c r="E8" s="342"/>
      <c r="F8" s="342"/>
      <c r="G8" s="362"/>
      <c r="H8" s="126" t="s">
        <v>5</v>
      </c>
    </row>
    <row r="9" spans="1:8" ht="12.75" customHeight="1">
      <c r="A9" s="127"/>
      <c r="B9" s="128"/>
      <c r="C9" s="129"/>
      <c r="D9" s="128"/>
      <c r="E9" s="128"/>
      <c r="F9" s="128"/>
      <c r="G9" s="128"/>
      <c r="H9" s="129"/>
    </row>
    <row r="10" spans="1:8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</row>
    <row r="11" spans="1:8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</row>
    <row r="12" spans="1:8" ht="12.75" customHeight="1">
      <c r="A12" s="368"/>
      <c r="B12" s="337"/>
      <c r="C12" s="338"/>
      <c r="D12" s="251"/>
      <c r="E12" s="138"/>
      <c r="F12" s="139"/>
      <c r="G12" s="185">
        <f>+E12*F12</f>
        <v>0</v>
      </c>
      <c r="H12" s="141"/>
    </row>
    <row r="13" spans="1:8" ht="12.75" customHeight="1">
      <c r="A13" s="375"/>
      <c r="B13" s="337"/>
      <c r="C13" s="338"/>
      <c r="D13" s="142"/>
      <c r="E13" s="143"/>
      <c r="F13" s="144"/>
      <c r="G13" s="145"/>
      <c r="H13" s="141"/>
    </row>
    <row r="14" spans="1:8" ht="12.75" customHeight="1">
      <c r="A14" s="375"/>
      <c r="B14" s="337"/>
      <c r="C14" s="338"/>
      <c r="D14" s="146"/>
      <c r="E14" s="143"/>
      <c r="F14" s="147"/>
      <c r="G14" s="145"/>
      <c r="H14" s="141"/>
    </row>
    <row r="15" spans="1:8" ht="12.75" customHeight="1">
      <c r="A15" s="368"/>
      <c r="B15" s="337"/>
      <c r="C15" s="338"/>
      <c r="D15" s="142"/>
      <c r="E15" s="143"/>
      <c r="F15" s="147"/>
      <c r="G15" s="145"/>
      <c r="H15" s="141"/>
    </row>
    <row r="16" spans="1:8" ht="12.75" customHeight="1">
      <c r="A16" s="368"/>
      <c r="B16" s="337"/>
      <c r="C16" s="338"/>
      <c r="D16" s="142"/>
      <c r="E16" s="143"/>
      <c r="F16" s="147"/>
      <c r="G16" s="145"/>
      <c r="H16" s="141"/>
    </row>
    <row r="17" spans="1:8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0</v>
      </c>
      <c r="H17" s="151"/>
    </row>
    <row r="18" spans="1:8" ht="12.75" customHeight="1">
      <c r="A18" s="129"/>
      <c r="B18" s="129"/>
      <c r="C18" s="129"/>
      <c r="D18" s="129"/>
      <c r="E18" s="129"/>
      <c r="F18" s="129"/>
      <c r="G18" s="127" t="s">
        <v>139</v>
      </c>
      <c r="H18" s="220">
        <f>SUM(G12:G17)</f>
        <v>0</v>
      </c>
    </row>
    <row r="19" spans="1:8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</row>
    <row r="20" spans="1:8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</row>
    <row r="21" spans="1:8" ht="12.75" customHeight="1">
      <c r="A21" s="386"/>
      <c r="B21" s="337"/>
      <c r="C21" s="338"/>
      <c r="D21" s="188"/>
      <c r="E21" s="210"/>
      <c r="F21" s="139"/>
      <c r="G21" s="210"/>
      <c r="H21" s="141"/>
    </row>
    <row r="22" spans="1:8" ht="12.75" customHeight="1">
      <c r="A22" s="385"/>
      <c r="B22" s="337"/>
      <c r="C22" s="338"/>
      <c r="D22" s="188"/>
      <c r="E22" s="210"/>
      <c r="F22" s="139"/>
      <c r="G22" s="210"/>
      <c r="H22" s="141"/>
    </row>
    <row r="23" spans="1:8" ht="12.75" customHeight="1">
      <c r="A23" s="368"/>
      <c r="B23" s="337"/>
      <c r="C23" s="338"/>
      <c r="D23" s="137"/>
      <c r="E23" s="210"/>
      <c r="F23" s="139"/>
      <c r="G23" s="210"/>
      <c r="H23" s="141"/>
    </row>
    <row r="24" spans="1:8" ht="12.75" customHeight="1">
      <c r="A24" s="386"/>
      <c r="B24" s="337"/>
      <c r="C24" s="338"/>
      <c r="D24" s="137"/>
      <c r="E24" s="210"/>
      <c r="F24" s="234"/>
      <c r="G24" s="210"/>
      <c r="H24" s="141"/>
    </row>
    <row r="25" spans="1:8" ht="12.75" customHeight="1">
      <c r="A25" s="388"/>
      <c r="B25" s="337"/>
      <c r="C25" s="338"/>
      <c r="E25" s="210"/>
      <c r="F25" s="234"/>
      <c r="G25" s="210"/>
      <c r="H25" s="141"/>
    </row>
    <row r="26" spans="1:8" ht="12.75" customHeight="1">
      <c r="A26" s="370"/>
      <c r="B26" s="373"/>
      <c r="C26" s="371"/>
      <c r="D26" s="162"/>
      <c r="E26" s="162"/>
      <c r="F26" s="163"/>
      <c r="G26" s="164"/>
      <c r="H26" s="151"/>
    </row>
    <row r="27" spans="1:8" ht="12.75" customHeight="1">
      <c r="A27" s="129"/>
      <c r="B27" s="129"/>
      <c r="C27" s="129"/>
      <c r="D27" s="129"/>
      <c r="E27" s="129"/>
      <c r="F27" s="129"/>
      <c r="G27" s="127" t="s">
        <v>139</v>
      </c>
      <c r="H27" s="224">
        <f>SUM(G21:G26)</f>
        <v>0</v>
      </c>
    </row>
    <row r="28" spans="1:8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</row>
    <row r="29" spans="1:8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</row>
    <row r="30" spans="1:8" ht="12.75" customHeight="1">
      <c r="A30" s="376"/>
      <c r="B30" s="338"/>
      <c r="C30" s="210"/>
      <c r="D30" s="188"/>
      <c r="E30" s="138"/>
      <c r="F30" s="291"/>
      <c r="G30" s="292">
        <f t="shared" ref="G30:G31" si="0">+E30*F30</f>
        <v>0</v>
      </c>
      <c r="H30" s="141"/>
    </row>
    <row r="31" spans="1:8" ht="12.75" customHeight="1">
      <c r="A31" s="376"/>
      <c r="B31" s="338"/>
      <c r="C31" s="210"/>
      <c r="D31" s="188"/>
      <c r="E31" s="138"/>
      <c r="F31" s="291"/>
      <c r="G31" s="292">
        <f t="shared" si="0"/>
        <v>0</v>
      </c>
      <c r="H31" s="141"/>
    </row>
    <row r="32" spans="1:8" ht="12.75" customHeight="1">
      <c r="A32" s="368"/>
      <c r="B32" s="338"/>
      <c r="C32" s="172"/>
      <c r="D32" s="173"/>
      <c r="E32" s="174"/>
      <c r="F32" s="174"/>
      <c r="G32" s="249"/>
      <c r="H32" s="141"/>
    </row>
    <row r="33" spans="1:8" ht="12.75" customHeight="1">
      <c r="A33" s="370"/>
      <c r="B33" s="371"/>
      <c r="C33" s="175"/>
      <c r="D33" s="150"/>
      <c r="E33" s="176"/>
      <c r="F33" s="176"/>
      <c r="G33" s="177"/>
      <c r="H33" s="151"/>
    </row>
    <row r="34" spans="1:8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0</v>
      </c>
    </row>
    <row r="35" spans="1:8" ht="12.75" customHeight="1">
      <c r="A35" s="129"/>
      <c r="B35" s="129"/>
      <c r="C35" s="129"/>
      <c r="D35" s="129"/>
      <c r="E35" s="129"/>
      <c r="F35" s="129"/>
      <c r="G35" s="178"/>
      <c r="H35" s="129"/>
    </row>
    <row r="36" spans="1:8" ht="12.75" customHeight="1">
      <c r="A36" s="129"/>
      <c r="B36" s="129"/>
      <c r="C36" s="129"/>
      <c r="D36" s="129"/>
      <c r="E36" s="372" t="s">
        <v>149</v>
      </c>
      <c r="F36" s="328"/>
      <c r="G36" s="360"/>
      <c r="H36" s="250">
        <f>H18+H27+H34</f>
        <v>0</v>
      </c>
    </row>
    <row r="37" spans="1:8" ht="12.75" customHeight="1"/>
    <row r="38" spans="1:8" ht="12.75" customHeight="1"/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43034-1EE1-4E68-A620-00A9025CBD7F}">
  <dimension ref="A1:AZ1000"/>
  <sheetViews>
    <sheetView tabSelected="1" workbookViewId="0">
      <selection sqref="A1:XFD1048576"/>
    </sheetView>
  </sheetViews>
  <sheetFormatPr baseColWidth="10" defaultColWidth="14.42578125" defaultRowHeight="15" customHeight="1"/>
  <cols>
    <col min="1" max="1" width="69.42578125" customWidth="1"/>
    <col min="2" max="2" width="13.85546875" customWidth="1"/>
    <col min="3" max="3" width="10.85546875" customWidth="1"/>
    <col min="4" max="4" width="15.140625" customWidth="1"/>
    <col min="5" max="14" width="3.85546875" customWidth="1"/>
    <col min="15" max="15" width="5" customWidth="1"/>
    <col min="16" max="52" width="3.85546875" customWidth="1"/>
  </cols>
  <sheetData>
    <row r="1" spans="1:52" ht="27" customHeight="1">
      <c r="A1" s="418" t="s">
        <v>285</v>
      </c>
      <c r="B1" s="419"/>
      <c r="C1" s="419"/>
      <c r="D1" s="420"/>
      <c r="F1" s="421"/>
      <c r="G1" s="422" t="s">
        <v>286</v>
      </c>
      <c r="H1" s="423"/>
      <c r="I1" s="423"/>
      <c r="J1" s="423"/>
      <c r="K1" s="423"/>
      <c r="L1" s="423"/>
      <c r="M1" s="423"/>
      <c r="N1" s="423"/>
      <c r="O1" s="424"/>
    </row>
    <row r="2" spans="1:52" ht="25.5" customHeight="1">
      <c r="A2" s="425"/>
      <c r="B2" s="344"/>
      <c r="C2" s="344"/>
      <c r="D2" s="426"/>
      <c r="F2" s="427"/>
      <c r="G2" s="422" t="s">
        <v>287</v>
      </c>
      <c r="H2" s="423"/>
      <c r="I2" s="423"/>
      <c r="J2" s="423"/>
      <c r="K2" s="423"/>
      <c r="L2" s="423"/>
      <c r="M2" s="423"/>
      <c r="N2" s="423"/>
      <c r="O2" s="424"/>
    </row>
    <row r="3" spans="1:52" ht="25.5" customHeight="1">
      <c r="A3" s="425"/>
      <c r="B3" s="344"/>
      <c r="C3" s="344"/>
      <c r="D3" s="426"/>
      <c r="F3" s="428"/>
      <c r="G3" s="422" t="s">
        <v>288</v>
      </c>
      <c r="H3" s="423"/>
      <c r="I3" s="423"/>
      <c r="J3" s="423"/>
      <c r="K3" s="423"/>
      <c r="L3" s="423"/>
      <c r="M3" s="423"/>
      <c r="N3" s="423"/>
      <c r="O3" s="424"/>
    </row>
    <row r="4" spans="1:52" ht="28.5" customHeight="1">
      <c r="A4" s="429"/>
      <c r="B4" s="430"/>
      <c r="C4" s="430"/>
      <c r="D4" s="431"/>
      <c r="E4" s="432" t="s">
        <v>289</v>
      </c>
      <c r="F4" s="423"/>
      <c r="G4" s="423"/>
      <c r="H4" s="424"/>
      <c r="I4" s="432" t="s">
        <v>290</v>
      </c>
      <c r="J4" s="423"/>
      <c r="K4" s="423"/>
      <c r="L4" s="424"/>
      <c r="M4" s="432" t="s">
        <v>291</v>
      </c>
      <c r="N4" s="423"/>
      <c r="O4" s="423"/>
      <c r="P4" s="424"/>
      <c r="Q4" s="432" t="s">
        <v>292</v>
      </c>
      <c r="R4" s="423"/>
      <c r="S4" s="423"/>
      <c r="T4" s="424"/>
      <c r="U4" s="432" t="s">
        <v>293</v>
      </c>
      <c r="V4" s="423"/>
      <c r="W4" s="423"/>
      <c r="X4" s="424"/>
      <c r="Y4" s="432" t="s">
        <v>294</v>
      </c>
      <c r="Z4" s="423"/>
      <c r="AA4" s="423"/>
      <c r="AB4" s="424"/>
      <c r="AC4" s="432" t="s">
        <v>295</v>
      </c>
      <c r="AD4" s="423"/>
      <c r="AE4" s="423"/>
      <c r="AF4" s="424"/>
      <c r="AG4" s="432" t="s">
        <v>296</v>
      </c>
      <c r="AH4" s="423"/>
      <c r="AI4" s="423"/>
      <c r="AJ4" s="424"/>
      <c r="AK4" s="432" t="s">
        <v>297</v>
      </c>
      <c r="AL4" s="423"/>
      <c r="AM4" s="423"/>
      <c r="AN4" s="424"/>
      <c r="AO4" s="432" t="s">
        <v>298</v>
      </c>
      <c r="AP4" s="423"/>
      <c r="AQ4" s="423"/>
      <c r="AR4" s="424"/>
      <c r="AS4" s="432" t="s">
        <v>299</v>
      </c>
      <c r="AT4" s="423"/>
      <c r="AU4" s="423"/>
      <c r="AV4" s="424"/>
      <c r="AW4" s="432" t="s">
        <v>300</v>
      </c>
      <c r="AX4" s="423"/>
      <c r="AY4" s="423"/>
      <c r="AZ4" s="424"/>
    </row>
    <row r="5" spans="1:52" ht="14.25" customHeight="1">
      <c r="A5" s="433" t="s">
        <v>222</v>
      </c>
      <c r="B5" s="434" t="s">
        <v>221</v>
      </c>
      <c r="C5" s="434" t="s">
        <v>301</v>
      </c>
      <c r="D5" s="434" t="s">
        <v>302</v>
      </c>
      <c r="E5" s="306">
        <v>1</v>
      </c>
      <c r="F5" s="306">
        <v>2</v>
      </c>
      <c r="G5" s="306">
        <v>3</v>
      </c>
      <c r="H5" s="306">
        <v>4</v>
      </c>
      <c r="I5" s="306">
        <v>5</v>
      </c>
      <c r="J5" s="306">
        <v>6</v>
      </c>
      <c r="K5" s="306">
        <v>7</v>
      </c>
      <c r="L5" s="306">
        <v>8</v>
      </c>
      <c r="M5" s="306">
        <v>9</v>
      </c>
      <c r="N5" s="306">
        <v>10</v>
      </c>
      <c r="O5" s="306">
        <v>11</v>
      </c>
      <c r="P5" s="306">
        <v>12</v>
      </c>
      <c r="Q5" s="306">
        <v>13</v>
      </c>
      <c r="R5" s="306">
        <v>14</v>
      </c>
      <c r="S5" s="306">
        <v>15</v>
      </c>
      <c r="T5" s="306">
        <v>16</v>
      </c>
      <c r="U5" s="306">
        <v>17</v>
      </c>
      <c r="V5" s="306">
        <v>18</v>
      </c>
      <c r="W5" s="306">
        <v>19</v>
      </c>
      <c r="X5" s="306">
        <v>20</v>
      </c>
      <c r="Y5" s="306">
        <v>21</v>
      </c>
      <c r="Z5" s="306">
        <v>22</v>
      </c>
      <c r="AA5" s="306">
        <v>23</v>
      </c>
      <c r="AB5" s="306">
        <v>24</v>
      </c>
      <c r="AC5" s="306">
        <v>25</v>
      </c>
      <c r="AD5" s="306">
        <v>26</v>
      </c>
      <c r="AE5" s="306">
        <v>27</v>
      </c>
      <c r="AF5" s="306">
        <v>28</v>
      </c>
      <c r="AG5" s="306">
        <v>29</v>
      </c>
      <c r="AH5" s="306">
        <v>30</v>
      </c>
      <c r="AI5" s="306">
        <v>31</v>
      </c>
      <c r="AJ5" s="306">
        <v>32</v>
      </c>
      <c r="AK5" s="306">
        <v>33</v>
      </c>
      <c r="AL5" s="306">
        <v>34</v>
      </c>
      <c r="AM5" s="306">
        <v>35</v>
      </c>
      <c r="AN5" s="306">
        <v>36</v>
      </c>
      <c r="AO5" s="306">
        <v>37</v>
      </c>
      <c r="AP5" s="306">
        <v>38</v>
      </c>
      <c r="AQ5" s="306">
        <v>39</v>
      </c>
      <c r="AR5" s="306">
        <v>40</v>
      </c>
      <c r="AS5" s="306">
        <v>41</v>
      </c>
      <c r="AT5" s="306">
        <v>42</v>
      </c>
      <c r="AU5" s="306">
        <v>43</v>
      </c>
      <c r="AV5" s="306">
        <v>44</v>
      </c>
      <c r="AW5" s="306">
        <v>45</v>
      </c>
      <c r="AX5" s="306">
        <v>46</v>
      </c>
      <c r="AY5" s="306">
        <v>47</v>
      </c>
      <c r="AZ5" s="306">
        <v>48</v>
      </c>
    </row>
    <row r="6" spans="1:52" ht="14.25" customHeight="1">
      <c r="A6" s="435" t="s">
        <v>9</v>
      </c>
      <c r="B6" s="436"/>
      <c r="C6" s="423"/>
      <c r="D6" s="423"/>
      <c r="E6" s="423"/>
      <c r="F6" s="423"/>
      <c r="G6" s="423"/>
      <c r="H6" s="423"/>
      <c r="I6" s="423"/>
      <c r="J6" s="423"/>
      <c r="K6" s="423"/>
      <c r="L6" s="423"/>
      <c r="M6" s="423"/>
      <c r="N6" s="423"/>
      <c r="O6" s="423"/>
      <c r="P6" s="423"/>
      <c r="Q6" s="423"/>
      <c r="R6" s="423"/>
      <c r="S6" s="423"/>
      <c r="T6" s="423"/>
      <c r="U6" s="423"/>
      <c r="V6" s="423"/>
      <c r="W6" s="423"/>
      <c r="X6" s="423"/>
      <c r="Y6" s="423"/>
      <c r="Z6" s="423"/>
      <c r="AA6" s="423"/>
      <c r="AB6" s="423"/>
      <c r="AC6" s="423"/>
      <c r="AD6" s="423"/>
      <c r="AE6" s="423"/>
      <c r="AF6" s="423"/>
      <c r="AG6" s="423"/>
      <c r="AH6" s="423"/>
      <c r="AI6" s="423"/>
      <c r="AJ6" s="423"/>
      <c r="AK6" s="423"/>
      <c r="AL6" s="423"/>
      <c r="AM6" s="423"/>
      <c r="AN6" s="423"/>
      <c r="AO6" s="423"/>
      <c r="AP6" s="423"/>
      <c r="AQ6" s="423"/>
      <c r="AR6" s="423"/>
      <c r="AS6" s="423"/>
      <c r="AT6" s="423"/>
      <c r="AU6" s="423"/>
      <c r="AV6" s="423"/>
      <c r="AW6" s="423"/>
      <c r="AX6" s="423"/>
      <c r="AY6" s="423"/>
      <c r="AZ6" s="424"/>
    </row>
    <row r="7" spans="1:52" ht="14.25" customHeight="1">
      <c r="A7" s="6" t="s">
        <v>223</v>
      </c>
      <c r="B7" s="437" t="s">
        <v>303</v>
      </c>
      <c r="C7" s="438">
        <v>1</v>
      </c>
      <c r="D7" s="439">
        <v>3292243.9543249998</v>
      </c>
      <c r="E7" s="306"/>
      <c r="F7" s="306"/>
      <c r="G7" s="306"/>
      <c r="H7" s="440"/>
      <c r="I7" s="306"/>
      <c r="J7" s="306"/>
      <c r="K7" s="306"/>
      <c r="L7" s="306"/>
      <c r="M7" s="306"/>
      <c r="N7" s="306"/>
      <c r="O7" s="306"/>
      <c r="P7" s="306"/>
      <c r="Q7" s="306"/>
      <c r="R7" s="306"/>
      <c r="S7" s="306"/>
      <c r="T7" s="306"/>
      <c r="U7" s="306"/>
      <c r="V7" s="306"/>
      <c r="W7" s="306"/>
      <c r="X7" s="306"/>
      <c r="Y7" s="306"/>
      <c r="Z7" s="306"/>
      <c r="AA7" s="306"/>
      <c r="AB7" s="306"/>
      <c r="AC7" s="306"/>
      <c r="AD7" s="306"/>
      <c r="AE7" s="306"/>
      <c r="AF7" s="306"/>
      <c r="AG7" s="306"/>
      <c r="AH7" s="306"/>
      <c r="AI7" s="306"/>
      <c r="AJ7" s="306"/>
      <c r="AK7" s="306"/>
      <c r="AL7" s="306"/>
      <c r="AM7" s="306"/>
      <c r="AN7" s="306"/>
      <c r="AO7" s="306"/>
      <c r="AP7" s="306"/>
      <c r="AQ7" s="306"/>
      <c r="AR7" s="306"/>
      <c r="AS7" s="306"/>
      <c r="AT7" s="306"/>
      <c r="AU7" s="306"/>
      <c r="AV7" s="306"/>
      <c r="AW7" s="306"/>
      <c r="AX7" s="306"/>
      <c r="AY7" s="306"/>
      <c r="AZ7" s="306"/>
    </row>
    <row r="8" spans="1:52" ht="14.25" customHeight="1">
      <c r="A8" s="6" t="s">
        <v>12</v>
      </c>
      <c r="B8" s="437" t="s">
        <v>303</v>
      </c>
      <c r="C8" s="438">
        <v>1</v>
      </c>
      <c r="D8" s="439">
        <v>1123466.3341027498</v>
      </c>
      <c r="E8" s="306"/>
      <c r="F8" s="306"/>
      <c r="G8" s="306"/>
      <c r="H8" s="306"/>
      <c r="I8" s="441"/>
      <c r="J8" s="306"/>
      <c r="K8" s="306"/>
      <c r="L8" s="306"/>
      <c r="M8" s="306"/>
      <c r="N8" s="306"/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306"/>
      <c r="AB8" s="306"/>
      <c r="AC8" s="306"/>
      <c r="AD8" s="306"/>
      <c r="AE8" s="306"/>
      <c r="AF8" s="306"/>
      <c r="AG8" s="306"/>
      <c r="AH8" s="306"/>
      <c r="AI8" s="306"/>
      <c r="AJ8" s="306"/>
      <c r="AK8" s="306"/>
      <c r="AL8" s="306"/>
      <c r="AM8" s="306"/>
      <c r="AN8" s="306"/>
      <c r="AO8" s="306"/>
      <c r="AP8" s="306"/>
      <c r="AQ8" s="306"/>
      <c r="AR8" s="306"/>
      <c r="AS8" s="306"/>
      <c r="AT8" s="306"/>
      <c r="AU8" s="306"/>
      <c r="AV8" s="306"/>
      <c r="AW8" s="306"/>
      <c r="AX8" s="306"/>
      <c r="AY8" s="306"/>
      <c r="AZ8" s="306"/>
    </row>
    <row r="9" spans="1:52" ht="91.5" customHeight="1">
      <c r="A9" s="6" t="s">
        <v>14</v>
      </c>
      <c r="B9" s="442" t="s">
        <v>303</v>
      </c>
      <c r="C9" s="438">
        <v>0.25</v>
      </c>
      <c r="D9" s="439">
        <f>229358142.43456*0.25</f>
        <v>57339535.60864</v>
      </c>
      <c r="E9" s="306"/>
      <c r="F9" s="306"/>
      <c r="G9" s="306"/>
      <c r="H9" s="306"/>
      <c r="I9" s="306"/>
      <c r="J9" s="443"/>
      <c r="K9" s="443"/>
      <c r="L9" s="443"/>
      <c r="M9" s="443"/>
      <c r="N9" s="306"/>
      <c r="O9" s="306"/>
      <c r="P9" s="306"/>
      <c r="Q9" s="306"/>
      <c r="R9" s="306"/>
      <c r="S9" s="306"/>
      <c r="T9" s="306"/>
      <c r="U9" s="306"/>
      <c r="V9" s="306"/>
      <c r="W9" s="306"/>
      <c r="X9" s="306"/>
      <c r="Y9" s="306"/>
      <c r="Z9" s="306"/>
      <c r="AA9" s="306"/>
      <c r="AB9" s="306"/>
      <c r="AC9" s="306"/>
      <c r="AD9" s="306"/>
      <c r="AE9" s="306"/>
      <c r="AF9" s="306"/>
      <c r="AG9" s="306"/>
      <c r="AH9" s="306"/>
      <c r="AI9" s="306"/>
      <c r="AJ9" s="306"/>
      <c r="AK9" s="306"/>
      <c r="AL9" s="306"/>
      <c r="AM9" s="306"/>
      <c r="AN9" s="306"/>
      <c r="AO9" s="306"/>
      <c r="AP9" s="306"/>
      <c r="AQ9" s="306"/>
      <c r="AR9" s="306"/>
      <c r="AS9" s="306"/>
      <c r="AT9" s="306"/>
      <c r="AU9" s="306"/>
      <c r="AV9" s="306"/>
      <c r="AW9" s="306"/>
      <c r="AX9" s="306"/>
      <c r="AY9" s="306"/>
      <c r="AZ9" s="306"/>
    </row>
    <row r="10" spans="1:52" ht="14.25" customHeight="1">
      <c r="A10" s="435" t="s">
        <v>15</v>
      </c>
      <c r="B10" s="436"/>
      <c r="C10" s="423"/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3"/>
      <c r="R10" s="423"/>
      <c r="S10" s="423"/>
      <c r="T10" s="423"/>
      <c r="U10" s="423"/>
      <c r="V10" s="423"/>
      <c r="W10" s="423"/>
      <c r="X10" s="423"/>
      <c r="Y10" s="423"/>
      <c r="Z10" s="423"/>
      <c r="AA10" s="423"/>
      <c r="AB10" s="423"/>
      <c r="AC10" s="423"/>
      <c r="AD10" s="423"/>
      <c r="AE10" s="423"/>
      <c r="AF10" s="423"/>
      <c r="AG10" s="423"/>
      <c r="AH10" s="423"/>
      <c r="AI10" s="423"/>
      <c r="AJ10" s="423"/>
      <c r="AK10" s="423"/>
      <c r="AL10" s="423"/>
      <c r="AM10" s="423"/>
      <c r="AN10" s="423"/>
      <c r="AO10" s="423"/>
      <c r="AP10" s="423"/>
      <c r="AQ10" s="423"/>
      <c r="AR10" s="423"/>
      <c r="AS10" s="423"/>
      <c r="AT10" s="423"/>
      <c r="AU10" s="423"/>
      <c r="AV10" s="423"/>
      <c r="AW10" s="423"/>
      <c r="AX10" s="423"/>
      <c r="AY10" s="423"/>
      <c r="AZ10" s="424"/>
    </row>
    <row r="11" spans="1:52" ht="14.25" customHeight="1">
      <c r="A11" s="444" t="s">
        <v>304</v>
      </c>
      <c r="B11" s="437" t="s">
        <v>303</v>
      </c>
      <c r="C11" s="438">
        <v>1</v>
      </c>
      <c r="D11" s="439">
        <v>2683168.4530856702</v>
      </c>
      <c r="E11" s="306"/>
      <c r="F11" s="306"/>
      <c r="G11" s="306"/>
      <c r="H11" s="306"/>
      <c r="I11" s="306"/>
      <c r="J11" s="306"/>
      <c r="K11" s="306"/>
      <c r="L11" s="306"/>
      <c r="M11" s="306"/>
      <c r="N11" s="440"/>
      <c r="O11" s="443"/>
      <c r="P11" s="443"/>
      <c r="Q11" s="443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6"/>
      <c r="AY11" s="306"/>
      <c r="AZ11" s="306"/>
    </row>
    <row r="12" spans="1:52" ht="14.25" customHeight="1">
      <c r="A12" s="445" t="s">
        <v>305</v>
      </c>
      <c r="B12" s="437" t="s">
        <v>306</v>
      </c>
      <c r="C12" s="438">
        <v>0.5</v>
      </c>
      <c r="D12" s="439">
        <f>4154685*12*0.5</f>
        <v>24928110</v>
      </c>
      <c r="E12" s="306"/>
      <c r="F12" s="441"/>
      <c r="G12" s="306"/>
      <c r="H12" s="446"/>
      <c r="I12" s="306"/>
      <c r="J12" s="443"/>
      <c r="K12" s="306"/>
      <c r="L12" s="446"/>
      <c r="M12" s="306"/>
      <c r="N12" s="443"/>
      <c r="O12" s="306"/>
      <c r="P12" s="446"/>
      <c r="Q12" s="306"/>
      <c r="R12" s="443"/>
      <c r="S12" s="306"/>
      <c r="T12" s="446"/>
      <c r="U12" s="306"/>
      <c r="V12" s="443"/>
      <c r="W12" s="306"/>
      <c r="X12" s="446"/>
      <c r="Y12" s="306"/>
      <c r="Z12" s="443"/>
      <c r="AA12" s="306"/>
      <c r="AB12" s="446"/>
      <c r="AC12" s="306"/>
      <c r="AD12" s="443"/>
      <c r="AE12" s="306"/>
      <c r="AF12" s="446"/>
      <c r="AG12" s="306"/>
      <c r="AH12" s="443"/>
      <c r="AI12" s="306"/>
      <c r="AJ12" s="446"/>
      <c r="AK12" s="306"/>
      <c r="AL12" s="443"/>
      <c r="AM12" s="306"/>
      <c r="AN12" s="446"/>
      <c r="AO12" s="306"/>
      <c r="AP12" s="443"/>
      <c r="AQ12" s="306"/>
      <c r="AR12" s="446"/>
      <c r="AS12" s="306"/>
      <c r="AT12" s="443"/>
      <c r="AU12" s="306"/>
      <c r="AV12" s="446"/>
      <c r="AW12" s="306"/>
      <c r="AX12" s="443"/>
      <c r="AY12" s="306"/>
      <c r="AZ12" s="446"/>
    </row>
    <row r="13" spans="1:52" ht="14.25" customHeight="1">
      <c r="A13" s="445" t="s">
        <v>18</v>
      </c>
      <c r="B13" s="437" t="s">
        <v>303</v>
      </c>
      <c r="C13" s="438">
        <v>1</v>
      </c>
      <c r="D13" s="439">
        <v>41033879.608920299</v>
      </c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440"/>
      <c r="S13" s="443"/>
      <c r="T13" s="443"/>
      <c r="U13" s="443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6"/>
      <c r="AW13" s="306"/>
      <c r="AX13" s="306"/>
      <c r="AY13" s="306"/>
      <c r="AZ13" s="306"/>
    </row>
    <row r="14" spans="1:52" ht="14.25" customHeight="1">
      <c r="A14" s="445" t="s">
        <v>19</v>
      </c>
      <c r="B14" s="437" t="s">
        <v>307</v>
      </c>
      <c r="C14" s="438">
        <v>1</v>
      </c>
      <c r="D14" s="439">
        <v>19844731.729734872</v>
      </c>
      <c r="E14" s="306"/>
      <c r="F14" s="306"/>
      <c r="G14" s="306"/>
      <c r="H14" s="306"/>
      <c r="I14" s="306"/>
      <c r="J14" s="306"/>
      <c r="K14" s="306"/>
      <c r="L14" s="306"/>
      <c r="M14" s="306"/>
      <c r="N14" s="306"/>
      <c r="O14" s="306"/>
      <c r="P14" s="306"/>
      <c r="Q14" s="306"/>
      <c r="R14" s="440"/>
      <c r="S14" s="443"/>
      <c r="T14" s="443"/>
      <c r="U14" s="443"/>
      <c r="V14" s="306"/>
      <c r="W14" s="306"/>
      <c r="X14" s="306"/>
      <c r="Y14" s="306"/>
      <c r="Z14" s="306"/>
      <c r="AA14" s="306"/>
      <c r="AB14" s="306"/>
      <c r="AC14" s="306"/>
      <c r="AD14" s="306"/>
      <c r="AE14" s="306"/>
      <c r="AF14" s="306"/>
      <c r="AG14" s="306"/>
      <c r="AH14" s="306"/>
      <c r="AI14" s="306"/>
      <c r="AJ14" s="306"/>
      <c r="AK14" s="306"/>
      <c r="AL14" s="306"/>
      <c r="AM14" s="306"/>
      <c r="AN14" s="306"/>
      <c r="AO14" s="306"/>
      <c r="AP14" s="306"/>
      <c r="AQ14" s="306"/>
      <c r="AR14" s="306"/>
      <c r="AS14" s="306"/>
      <c r="AT14" s="306"/>
      <c r="AU14" s="306"/>
      <c r="AV14" s="306"/>
      <c r="AW14" s="306"/>
      <c r="AX14" s="306"/>
      <c r="AY14" s="306"/>
      <c r="AZ14" s="306"/>
    </row>
    <row r="15" spans="1:52" ht="14.25" customHeight="1">
      <c r="A15" s="447" t="s">
        <v>20</v>
      </c>
      <c r="B15" s="436"/>
      <c r="C15" s="423"/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423"/>
      <c r="P15" s="423"/>
      <c r="Q15" s="423"/>
      <c r="R15" s="423"/>
      <c r="S15" s="423"/>
      <c r="T15" s="423"/>
      <c r="U15" s="423"/>
      <c r="V15" s="423"/>
      <c r="W15" s="423"/>
      <c r="X15" s="423"/>
      <c r="Y15" s="423"/>
      <c r="Z15" s="423"/>
      <c r="AA15" s="423"/>
      <c r="AB15" s="423"/>
      <c r="AC15" s="423"/>
      <c r="AD15" s="423"/>
      <c r="AE15" s="423"/>
      <c r="AF15" s="423"/>
      <c r="AG15" s="423"/>
      <c r="AH15" s="423"/>
      <c r="AI15" s="423"/>
      <c r="AJ15" s="423"/>
      <c r="AK15" s="423"/>
      <c r="AL15" s="423"/>
      <c r="AM15" s="423"/>
      <c r="AN15" s="423"/>
      <c r="AO15" s="423"/>
      <c r="AP15" s="423"/>
      <c r="AQ15" s="423"/>
      <c r="AR15" s="423"/>
      <c r="AS15" s="423"/>
      <c r="AT15" s="423"/>
      <c r="AU15" s="423"/>
      <c r="AV15" s="423"/>
      <c r="AW15" s="423"/>
      <c r="AX15" s="423"/>
      <c r="AY15" s="423"/>
      <c r="AZ15" s="424"/>
    </row>
    <row r="16" spans="1:52" ht="14.25" customHeight="1">
      <c r="A16" s="448" t="s">
        <v>21</v>
      </c>
      <c r="B16" s="437" t="s">
        <v>303</v>
      </c>
      <c r="C16" s="438">
        <v>0.25</v>
      </c>
      <c r="D16" s="439">
        <f>144241384.25662*0.25</f>
        <v>36060346.064154997</v>
      </c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  <c r="AC16" s="443"/>
      <c r="AD16" s="443"/>
      <c r="AE16" s="443"/>
      <c r="AF16" s="443"/>
      <c r="AG16" s="306"/>
      <c r="AH16" s="306"/>
      <c r="AI16" s="306"/>
      <c r="AJ16" s="306"/>
      <c r="AK16" s="306"/>
      <c r="AL16" s="306"/>
      <c r="AM16" s="306"/>
      <c r="AN16" s="306"/>
      <c r="AO16" s="306"/>
      <c r="AP16" s="306"/>
      <c r="AQ16" s="306"/>
      <c r="AR16" s="306"/>
      <c r="AS16" s="306"/>
      <c r="AT16" s="306"/>
      <c r="AU16" s="306"/>
      <c r="AV16" s="306"/>
      <c r="AW16" s="306"/>
      <c r="AX16" s="306"/>
      <c r="AY16" s="306"/>
      <c r="AZ16" s="306"/>
    </row>
    <row r="17" spans="1:52" ht="14.25" customHeight="1">
      <c r="A17" s="447" t="s">
        <v>22</v>
      </c>
      <c r="B17" s="436"/>
      <c r="C17" s="423"/>
      <c r="D17" s="423"/>
      <c r="E17" s="423"/>
      <c r="F17" s="423"/>
      <c r="G17" s="423"/>
      <c r="H17" s="423"/>
      <c r="I17" s="423"/>
      <c r="J17" s="423"/>
      <c r="K17" s="423"/>
      <c r="L17" s="423"/>
      <c r="M17" s="423"/>
      <c r="N17" s="423"/>
      <c r="O17" s="423"/>
      <c r="P17" s="423"/>
      <c r="Q17" s="423"/>
      <c r="R17" s="423"/>
      <c r="S17" s="423"/>
      <c r="T17" s="423"/>
      <c r="U17" s="423"/>
      <c r="V17" s="423"/>
      <c r="W17" s="423"/>
      <c r="X17" s="423"/>
      <c r="Y17" s="423"/>
      <c r="Z17" s="423"/>
      <c r="AA17" s="423"/>
      <c r="AB17" s="423"/>
      <c r="AC17" s="423"/>
      <c r="AD17" s="423"/>
      <c r="AE17" s="423"/>
      <c r="AF17" s="423"/>
      <c r="AG17" s="423"/>
      <c r="AH17" s="423"/>
      <c r="AI17" s="423"/>
      <c r="AJ17" s="423"/>
      <c r="AK17" s="423"/>
      <c r="AL17" s="423"/>
      <c r="AM17" s="423"/>
      <c r="AN17" s="423"/>
      <c r="AO17" s="423"/>
      <c r="AP17" s="423"/>
      <c r="AQ17" s="423"/>
      <c r="AR17" s="423"/>
      <c r="AS17" s="423"/>
      <c r="AT17" s="423"/>
      <c r="AU17" s="423"/>
      <c r="AV17" s="423"/>
      <c r="AW17" s="423"/>
      <c r="AX17" s="423"/>
      <c r="AY17" s="423"/>
      <c r="AZ17" s="424"/>
    </row>
    <row r="18" spans="1:52" ht="14.25" customHeight="1">
      <c r="A18" s="449" t="s">
        <v>23</v>
      </c>
      <c r="B18" s="437" t="s">
        <v>303</v>
      </c>
      <c r="C18" s="438">
        <v>0.25</v>
      </c>
      <c r="D18" s="439">
        <f>1904381.423245*0.25</f>
        <v>476095.35581124999</v>
      </c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443"/>
      <c r="AL18" s="443"/>
      <c r="AM18" s="443"/>
      <c r="AN18" s="443"/>
      <c r="AO18" s="306"/>
      <c r="AP18" s="306"/>
      <c r="AQ18" s="306"/>
      <c r="AR18" s="306"/>
      <c r="AS18" s="306"/>
      <c r="AT18" s="306"/>
      <c r="AU18" s="306"/>
      <c r="AV18" s="306"/>
      <c r="AW18" s="306"/>
      <c r="AX18" s="306"/>
      <c r="AY18" s="306"/>
      <c r="AZ18" s="306"/>
    </row>
    <row r="19" spans="1:52" ht="14.25" customHeight="1">
      <c r="A19" s="447" t="s">
        <v>24</v>
      </c>
      <c r="B19" s="436"/>
      <c r="C19" s="423"/>
      <c r="D19" s="423"/>
      <c r="E19" s="423"/>
      <c r="F19" s="423"/>
      <c r="G19" s="423"/>
      <c r="H19" s="423"/>
      <c r="I19" s="423"/>
      <c r="J19" s="423"/>
      <c r="K19" s="423"/>
      <c r="L19" s="423"/>
      <c r="M19" s="423"/>
      <c r="N19" s="423"/>
      <c r="O19" s="423"/>
      <c r="P19" s="423"/>
      <c r="Q19" s="423"/>
      <c r="R19" s="423"/>
      <c r="S19" s="423"/>
      <c r="T19" s="423"/>
      <c r="U19" s="423"/>
      <c r="V19" s="423"/>
      <c r="W19" s="423"/>
      <c r="X19" s="423"/>
      <c r="Y19" s="423"/>
      <c r="Z19" s="423"/>
      <c r="AA19" s="423"/>
      <c r="AB19" s="423"/>
      <c r="AC19" s="423"/>
      <c r="AD19" s="423"/>
      <c r="AE19" s="423"/>
      <c r="AF19" s="423"/>
      <c r="AG19" s="423"/>
      <c r="AH19" s="423"/>
      <c r="AI19" s="423"/>
      <c r="AJ19" s="423"/>
      <c r="AK19" s="423"/>
      <c r="AL19" s="423"/>
      <c r="AM19" s="423"/>
      <c r="AN19" s="423"/>
      <c r="AO19" s="423"/>
      <c r="AP19" s="423"/>
      <c r="AQ19" s="423"/>
      <c r="AR19" s="423"/>
      <c r="AS19" s="423"/>
      <c r="AT19" s="423"/>
      <c r="AU19" s="423"/>
      <c r="AV19" s="423"/>
      <c r="AW19" s="423"/>
      <c r="AX19" s="423"/>
      <c r="AY19" s="423"/>
      <c r="AZ19" s="424"/>
    </row>
    <row r="20" spans="1:52" ht="14.25" customHeight="1">
      <c r="A20" s="448" t="s">
        <v>25</v>
      </c>
      <c r="B20" s="437" t="s">
        <v>303</v>
      </c>
      <c r="C20" s="438">
        <v>0.25</v>
      </c>
      <c r="D20" s="439">
        <f>276470493.112913*0.25</f>
        <v>69117623.278228253</v>
      </c>
      <c r="E20" s="306"/>
      <c r="F20" s="306"/>
      <c r="G20" s="306"/>
      <c r="H20" s="306"/>
      <c r="I20" s="440"/>
      <c r="J20" s="443"/>
      <c r="K20" s="443"/>
      <c r="L20" s="443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/>
      <c r="AN20" s="306"/>
      <c r="AO20" s="306"/>
      <c r="AP20" s="306"/>
      <c r="AQ20" s="306"/>
      <c r="AR20" s="306"/>
      <c r="AS20" s="306"/>
      <c r="AT20" s="306"/>
      <c r="AU20" s="306"/>
      <c r="AV20" s="306"/>
      <c r="AW20" s="306"/>
      <c r="AX20" s="306"/>
      <c r="AY20" s="306"/>
      <c r="AZ20" s="306"/>
    </row>
    <row r="21" spans="1:52" ht="14.25" customHeight="1">
      <c r="A21" s="447" t="s">
        <v>26</v>
      </c>
      <c r="B21" s="436"/>
      <c r="C21" s="423"/>
      <c r="D21" s="423"/>
      <c r="E21" s="423"/>
      <c r="F21" s="423"/>
      <c r="G21" s="423"/>
      <c r="H21" s="423"/>
      <c r="I21" s="423"/>
      <c r="J21" s="423"/>
      <c r="K21" s="423"/>
      <c r="L21" s="423"/>
      <c r="M21" s="423"/>
      <c r="N21" s="423"/>
      <c r="O21" s="423"/>
      <c r="P21" s="423"/>
      <c r="Q21" s="423"/>
      <c r="R21" s="423"/>
      <c r="S21" s="423"/>
      <c r="T21" s="423"/>
      <c r="U21" s="423"/>
      <c r="V21" s="423"/>
      <c r="W21" s="423"/>
      <c r="X21" s="423"/>
      <c r="Y21" s="423"/>
      <c r="Z21" s="423"/>
      <c r="AA21" s="423"/>
      <c r="AB21" s="423"/>
      <c r="AC21" s="423"/>
      <c r="AD21" s="423"/>
      <c r="AE21" s="423"/>
      <c r="AF21" s="423"/>
      <c r="AG21" s="423"/>
      <c r="AH21" s="423"/>
      <c r="AI21" s="423"/>
      <c r="AJ21" s="423"/>
      <c r="AK21" s="423"/>
      <c r="AL21" s="423"/>
      <c r="AM21" s="423"/>
      <c r="AN21" s="423"/>
      <c r="AO21" s="423"/>
      <c r="AP21" s="423"/>
      <c r="AQ21" s="423"/>
      <c r="AR21" s="423"/>
      <c r="AS21" s="423"/>
      <c r="AT21" s="423"/>
      <c r="AU21" s="423"/>
      <c r="AV21" s="423"/>
      <c r="AW21" s="423"/>
      <c r="AX21" s="423"/>
      <c r="AY21" s="423"/>
      <c r="AZ21" s="424"/>
    </row>
    <row r="22" spans="1:52" ht="14.25" customHeight="1">
      <c r="A22" s="448" t="s">
        <v>27</v>
      </c>
      <c r="B22" s="437" t="s">
        <v>303</v>
      </c>
      <c r="C22" s="438">
        <v>1</v>
      </c>
      <c r="D22" s="439">
        <f>242243772.150297*0.25</f>
        <v>60560943.037574247</v>
      </c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443"/>
      <c r="R22" s="443"/>
      <c r="S22" s="443"/>
      <c r="T22" s="443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/>
      <c r="AN22" s="306"/>
      <c r="AO22" s="306"/>
      <c r="AP22" s="306"/>
      <c r="AQ22" s="306"/>
      <c r="AR22" s="306"/>
      <c r="AS22" s="306"/>
      <c r="AT22" s="306"/>
      <c r="AU22" s="306"/>
      <c r="AV22" s="306"/>
      <c r="AW22" s="306"/>
      <c r="AX22" s="306"/>
      <c r="AY22" s="306"/>
      <c r="AZ22" s="306"/>
    </row>
    <row r="23" spans="1:52" ht="14.25" customHeight="1">
      <c r="A23" s="447" t="s">
        <v>28</v>
      </c>
      <c r="B23" s="436"/>
      <c r="C23" s="423"/>
      <c r="D23" s="423"/>
      <c r="E23" s="423"/>
      <c r="F23" s="423"/>
      <c r="G23" s="423"/>
      <c r="H23" s="423"/>
      <c r="I23" s="423"/>
      <c r="J23" s="423"/>
      <c r="K23" s="423"/>
      <c r="L23" s="423"/>
      <c r="M23" s="423"/>
      <c r="N23" s="423"/>
      <c r="O23" s="423"/>
      <c r="P23" s="423"/>
      <c r="Q23" s="423"/>
      <c r="R23" s="423"/>
      <c r="S23" s="423"/>
      <c r="T23" s="423"/>
      <c r="U23" s="423"/>
      <c r="V23" s="423"/>
      <c r="W23" s="423"/>
      <c r="X23" s="423"/>
      <c r="Y23" s="423"/>
      <c r="Z23" s="423"/>
      <c r="AA23" s="423"/>
      <c r="AB23" s="423"/>
      <c r="AC23" s="423"/>
      <c r="AD23" s="423"/>
      <c r="AE23" s="423"/>
      <c r="AF23" s="423"/>
      <c r="AG23" s="423"/>
      <c r="AH23" s="423"/>
      <c r="AI23" s="423"/>
      <c r="AJ23" s="423"/>
      <c r="AK23" s="423"/>
      <c r="AL23" s="423"/>
      <c r="AM23" s="423"/>
      <c r="AN23" s="423"/>
      <c r="AO23" s="423"/>
      <c r="AP23" s="423"/>
      <c r="AQ23" s="423"/>
      <c r="AR23" s="423"/>
      <c r="AS23" s="423"/>
      <c r="AT23" s="423"/>
      <c r="AU23" s="423"/>
      <c r="AV23" s="423"/>
      <c r="AW23" s="423"/>
      <c r="AX23" s="423"/>
      <c r="AY23" s="423"/>
      <c r="AZ23" s="424"/>
    </row>
    <row r="24" spans="1:52" ht="14.25" customHeight="1">
      <c r="A24" s="444" t="s">
        <v>29</v>
      </c>
      <c r="B24" s="437" t="s">
        <v>303</v>
      </c>
      <c r="C24" s="438">
        <v>1</v>
      </c>
      <c r="D24" s="439">
        <v>6481021.1892687501</v>
      </c>
      <c r="E24" s="306"/>
      <c r="F24" s="306"/>
      <c r="G24" s="306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443"/>
      <c r="AP24" s="443"/>
      <c r="AQ24" s="443"/>
      <c r="AR24" s="443"/>
      <c r="AS24" s="306"/>
      <c r="AT24" s="306"/>
      <c r="AU24" s="306"/>
      <c r="AV24" s="306"/>
      <c r="AW24" s="306"/>
      <c r="AX24" s="306"/>
      <c r="AY24" s="306"/>
      <c r="AZ24" s="306"/>
    </row>
    <row r="25" spans="1:52" ht="14.25" customHeight="1">
      <c r="A25" s="444" t="s">
        <v>30</v>
      </c>
      <c r="B25" s="437" t="s">
        <v>303</v>
      </c>
      <c r="C25" s="438">
        <v>1</v>
      </c>
      <c r="D25" s="439">
        <v>5176628.7006875006</v>
      </c>
      <c r="E25" s="306"/>
      <c r="F25" s="306"/>
      <c r="G25" s="306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443"/>
      <c r="S25" s="443"/>
      <c r="T25" s="443"/>
      <c r="U25" s="443"/>
      <c r="V25" s="306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306"/>
      <c r="AM25" s="306"/>
      <c r="AN25" s="306"/>
      <c r="AO25" s="306"/>
      <c r="AP25" s="306"/>
      <c r="AQ25" s="306"/>
      <c r="AR25" s="306"/>
      <c r="AS25" s="306"/>
      <c r="AT25" s="306"/>
      <c r="AU25" s="306"/>
      <c r="AV25" s="306"/>
      <c r="AW25" s="306"/>
      <c r="AX25" s="306"/>
      <c r="AY25" s="306"/>
      <c r="AZ25" s="306"/>
    </row>
    <row r="26" spans="1:52" ht="14.25" customHeight="1">
      <c r="A26" s="447" t="s">
        <v>31</v>
      </c>
      <c r="B26" s="436"/>
      <c r="C26" s="423"/>
      <c r="D26" s="423"/>
      <c r="E26" s="423"/>
      <c r="F26" s="423"/>
      <c r="G26" s="423"/>
      <c r="H26" s="423"/>
      <c r="I26" s="423"/>
      <c r="J26" s="423"/>
      <c r="K26" s="423"/>
      <c r="L26" s="423"/>
      <c r="M26" s="423"/>
      <c r="N26" s="423"/>
      <c r="O26" s="423"/>
      <c r="P26" s="423"/>
      <c r="Q26" s="423"/>
      <c r="R26" s="423"/>
      <c r="S26" s="423"/>
      <c r="T26" s="423"/>
      <c r="U26" s="423"/>
      <c r="V26" s="423"/>
      <c r="W26" s="423"/>
      <c r="X26" s="423"/>
      <c r="Y26" s="423"/>
      <c r="Z26" s="423"/>
      <c r="AA26" s="423"/>
      <c r="AB26" s="423"/>
      <c r="AC26" s="423"/>
      <c r="AD26" s="423"/>
      <c r="AE26" s="423"/>
      <c r="AF26" s="423"/>
      <c r="AG26" s="423"/>
      <c r="AH26" s="423"/>
      <c r="AI26" s="423"/>
      <c r="AJ26" s="423"/>
      <c r="AK26" s="423"/>
      <c r="AL26" s="423"/>
      <c r="AM26" s="423"/>
      <c r="AN26" s="423"/>
      <c r="AO26" s="423"/>
      <c r="AP26" s="423"/>
      <c r="AQ26" s="423"/>
      <c r="AR26" s="423"/>
      <c r="AS26" s="423"/>
      <c r="AT26" s="423"/>
      <c r="AU26" s="423"/>
      <c r="AV26" s="423"/>
      <c r="AW26" s="423"/>
      <c r="AX26" s="423"/>
      <c r="AY26" s="423"/>
      <c r="AZ26" s="424"/>
    </row>
    <row r="27" spans="1:52" ht="14.25" customHeight="1">
      <c r="A27" s="445" t="s">
        <v>308</v>
      </c>
      <c r="B27" s="437" t="s">
        <v>309</v>
      </c>
      <c r="C27" s="438">
        <v>1</v>
      </c>
      <c r="D27" s="439">
        <f>1262684.34857*2</f>
        <v>2525368.6971399998</v>
      </c>
      <c r="E27" s="306"/>
      <c r="F27" s="306"/>
      <c r="G27" s="306"/>
      <c r="H27" s="306"/>
      <c r="I27" s="306"/>
      <c r="J27" s="306"/>
      <c r="K27" s="306"/>
      <c r="L27" s="443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443"/>
      <c r="AK27" s="306"/>
      <c r="AL27" s="306"/>
      <c r="AM27" s="306"/>
      <c r="AN27" s="306"/>
      <c r="AO27" s="306"/>
      <c r="AP27" s="306"/>
      <c r="AQ27" s="306"/>
      <c r="AR27" s="306"/>
      <c r="AS27" s="306"/>
      <c r="AT27" s="306"/>
      <c r="AU27" s="306"/>
      <c r="AV27" s="306"/>
      <c r="AW27" s="306"/>
      <c r="AX27" s="306"/>
      <c r="AY27" s="306"/>
      <c r="AZ27" s="306"/>
    </row>
    <row r="28" spans="1:52" ht="14.25" customHeight="1">
      <c r="A28" s="445" t="s">
        <v>33</v>
      </c>
      <c r="B28" s="437" t="s">
        <v>310</v>
      </c>
      <c r="C28" s="438">
        <v>0.25</v>
      </c>
      <c r="D28" s="439">
        <f>11705995.1411907*0.25</f>
        <v>2926498.7852976751</v>
      </c>
      <c r="E28" s="306"/>
      <c r="F28" s="306"/>
      <c r="G28" s="306"/>
      <c r="H28" s="306"/>
      <c r="I28" s="443"/>
      <c r="J28" s="443"/>
      <c r="K28" s="443"/>
      <c r="L28" s="443"/>
      <c r="M28" s="443"/>
      <c r="N28" s="443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L28" s="306"/>
      <c r="AM28" s="306"/>
      <c r="AN28" s="306"/>
      <c r="AO28" s="306"/>
      <c r="AP28" s="306"/>
      <c r="AQ28" s="306"/>
      <c r="AR28" s="306"/>
      <c r="AS28" s="306"/>
      <c r="AT28" s="306"/>
      <c r="AU28" s="306"/>
      <c r="AV28" s="306"/>
      <c r="AW28" s="306"/>
      <c r="AX28" s="306"/>
      <c r="AY28" s="306"/>
      <c r="AZ28" s="306"/>
    </row>
    <row r="29" spans="1:52" ht="14.25" customHeight="1">
      <c r="A29" s="445" t="s">
        <v>311</v>
      </c>
      <c r="B29" s="437" t="s">
        <v>310</v>
      </c>
      <c r="C29" s="438">
        <v>0.25</v>
      </c>
      <c r="D29" s="439">
        <f>119730550.906005*0.25</f>
        <v>29932637.726501249</v>
      </c>
      <c r="E29" s="306"/>
      <c r="F29" s="306"/>
      <c r="G29" s="306"/>
      <c r="H29" s="306"/>
      <c r="I29" s="443"/>
      <c r="J29" s="443"/>
      <c r="K29" s="443"/>
      <c r="L29" s="443"/>
      <c r="M29" s="443"/>
      <c r="N29" s="443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306"/>
      <c r="AP29" s="306"/>
      <c r="AQ29" s="306"/>
      <c r="AR29" s="306"/>
      <c r="AS29" s="306"/>
      <c r="AT29" s="306"/>
      <c r="AU29" s="306"/>
      <c r="AV29" s="306"/>
      <c r="AW29" s="306"/>
      <c r="AX29" s="306"/>
      <c r="AY29" s="306"/>
      <c r="AZ29" s="306"/>
    </row>
    <row r="30" spans="1:52" ht="14.25" customHeight="1">
      <c r="A30" s="445" t="s">
        <v>312</v>
      </c>
      <c r="B30" s="437" t="s">
        <v>313</v>
      </c>
      <c r="C30" s="438">
        <v>0.25</v>
      </c>
      <c r="D30" s="439">
        <f>2131214.406035*0.25</f>
        <v>532803.60150875</v>
      </c>
      <c r="E30" s="306"/>
      <c r="F30" s="306"/>
      <c r="G30" s="306"/>
      <c r="H30" s="306"/>
      <c r="I30" s="306"/>
      <c r="J30" s="306"/>
      <c r="K30" s="306"/>
      <c r="L30" s="306"/>
      <c r="M30" s="306"/>
      <c r="N30" s="306"/>
      <c r="O30" s="306"/>
      <c r="P30" s="443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443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443"/>
      <c r="AO30" s="306"/>
      <c r="AP30" s="306"/>
      <c r="AQ30" s="306"/>
      <c r="AR30" s="306"/>
      <c r="AS30" s="306"/>
      <c r="AT30" s="306"/>
      <c r="AU30" s="306"/>
      <c r="AV30" s="306"/>
      <c r="AW30" s="443"/>
      <c r="AX30" s="306"/>
      <c r="AY30" s="306"/>
      <c r="AZ30" s="306"/>
    </row>
    <row r="31" spans="1:52" ht="14.25" customHeight="1">
      <c r="A31" s="445" t="s">
        <v>36</v>
      </c>
      <c r="B31" s="437" t="s">
        <v>313</v>
      </c>
      <c r="C31" s="438">
        <v>0.25</v>
      </c>
      <c r="D31" s="439">
        <f>227254.648271575*0.25</f>
        <v>56813.662067893747</v>
      </c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443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443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443"/>
      <c r="AO31" s="306"/>
      <c r="AP31" s="306"/>
      <c r="AQ31" s="306"/>
      <c r="AR31" s="306"/>
      <c r="AS31" s="306"/>
      <c r="AT31" s="306"/>
      <c r="AU31" s="306"/>
      <c r="AV31" s="306"/>
      <c r="AW31" s="443"/>
      <c r="AX31" s="306"/>
      <c r="AY31" s="306"/>
      <c r="AZ31" s="306"/>
    </row>
    <row r="32" spans="1:52" ht="14.25" customHeight="1">
      <c r="A32" s="445" t="s">
        <v>37</v>
      </c>
      <c r="B32" s="437" t="s">
        <v>303</v>
      </c>
      <c r="C32" s="438">
        <v>1</v>
      </c>
      <c r="D32" s="439">
        <v>1990694.50477632</v>
      </c>
      <c r="E32" s="306"/>
      <c r="F32" s="306"/>
      <c r="G32" s="306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450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  <c r="AU32" s="306"/>
      <c r="AV32" s="306"/>
      <c r="AW32" s="306"/>
      <c r="AX32" s="306"/>
      <c r="AY32" s="306"/>
      <c r="AZ32" s="306"/>
    </row>
    <row r="33" spans="1:52" ht="14.25" customHeight="1">
      <c r="A33" s="445" t="s">
        <v>314</v>
      </c>
      <c r="B33" s="437" t="s">
        <v>309</v>
      </c>
      <c r="C33" s="451">
        <v>1</v>
      </c>
      <c r="D33" s="439">
        <f>8278255.18313325*2</f>
        <v>16556510.3662665</v>
      </c>
      <c r="E33" s="306"/>
      <c r="F33" s="306"/>
      <c r="G33" s="306"/>
      <c r="H33" s="443"/>
      <c r="I33" s="306"/>
      <c r="J33" s="306"/>
      <c r="K33" s="306"/>
      <c r="L33" s="443"/>
      <c r="M33" s="306"/>
      <c r="N33" s="306"/>
      <c r="O33" s="306"/>
      <c r="P33" s="443"/>
      <c r="Q33" s="306"/>
      <c r="R33" s="306"/>
      <c r="S33" s="306"/>
      <c r="T33" s="443"/>
      <c r="U33" s="306"/>
      <c r="V33" s="306"/>
      <c r="W33" s="306"/>
      <c r="X33" s="443"/>
      <c r="Y33" s="306"/>
      <c r="Z33" s="306"/>
      <c r="AA33" s="306"/>
      <c r="AB33" s="443"/>
      <c r="AC33" s="306"/>
      <c r="AD33" s="306"/>
      <c r="AE33" s="306"/>
      <c r="AF33" s="443"/>
      <c r="AG33" s="306"/>
      <c r="AH33" s="306"/>
      <c r="AI33" s="306"/>
      <c r="AJ33" s="443"/>
      <c r="AK33" s="306"/>
      <c r="AL33" s="306"/>
      <c r="AM33" s="306"/>
      <c r="AN33" s="443"/>
      <c r="AO33" s="306"/>
      <c r="AP33" s="306"/>
      <c r="AQ33" s="306"/>
      <c r="AR33" s="443"/>
      <c r="AS33" s="306"/>
      <c r="AT33" s="306"/>
      <c r="AU33" s="306"/>
      <c r="AV33" s="443"/>
      <c r="AW33" s="306"/>
      <c r="AX33" s="306"/>
      <c r="AY33" s="306"/>
      <c r="AZ33" s="443"/>
    </row>
    <row r="34" spans="1:52" ht="14.25" customHeight="1">
      <c r="A34" s="447" t="s">
        <v>39</v>
      </c>
      <c r="B34" s="436"/>
      <c r="C34" s="423"/>
      <c r="D34" s="423"/>
      <c r="E34" s="423"/>
      <c r="F34" s="423"/>
      <c r="G34" s="423"/>
      <c r="H34" s="423"/>
      <c r="I34" s="423"/>
      <c r="J34" s="423"/>
      <c r="K34" s="423"/>
      <c r="L34" s="423"/>
      <c r="M34" s="423"/>
      <c r="N34" s="423"/>
      <c r="O34" s="423"/>
      <c r="P34" s="423"/>
      <c r="Q34" s="423"/>
      <c r="R34" s="423"/>
      <c r="S34" s="423"/>
      <c r="T34" s="423"/>
      <c r="U34" s="423"/>
      <c r="V34" s="423"/>
      <c r="W34" s="423"/>
      <c r="X34" s="423"/>
      <c r="Y34" s="423"/>
      <c r="Z34" s="423"/>
      <c r="AA34" s="423"/>
      <c r="AB34" s="423"/>
      <c r="AC34" s="423"/>
      <c r="AD34" s="423"/>
      <c r="AE34" s="423"/>
      <c r="AF34" s="423"/>
      <c r="AG34" s="423"/>
      <c r="AH34" s="423"/>
      <c r="AI34" s="423"/>
      <c r="AJ34" s="423"/>
      <c r="AK34" s="423"/>
      <c r="AL34" s="423"/>
      <c r="AM34" s="423"/>
      <c r="AN34" s="423"/>
      <c r="AO34" s="423"/>
      <c r="AP34" s="423"/>
      <c r="AQ34" s="423"/>
      <c r="AR34" s="423"/>
      <c r="AS34" s="423"/>
      <c r="AT34" s="423"/>
      <c r="AU34" s="423"/>
      <c r="AV34" s="423"/>
      <c r="AW34" s="423"/>
      <c r="AX34" s="423"/>
      <c r="AY34" s="423"/>
      <c r="AZ34" s="424"/>
    </row>
    <row r="35" spans="1:52" ht="14.25" customHeight="1">
      <c r="A35" s="445" t="s">
        <v>40</v>
      </c>
      <c r="B35" s="437" t="s">
        <v>309</v>
      </c>
      <c r="C35" s="438">
        <v>1</v>
      </c>
      <c r="D35" s="439">
        <f>685555.194492039*2</f>
        <v>1371110.3889840781</v>
      </c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443"/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/>
      <c r="AN35" s="443"/>
      <c r="AO35" s="306"/>
      <c r="AP35" s="306"/>
      <c r="AQ35" s="306"/>
      <c r="AR35" s="306"/>
      <c r="AS35" s="306"/>
      <c r="AT35" s="306"/>
      <c r="AU35" s="306"/>
      <c r="AV35" s="306"/>
      <c r="AW35" s="306"/>
      <c r="AX35" s="306"/>
      <c r="AY35" s="306"/>
      <c r="AZ35" s="306"/>
    </row>
    <row r="36" spans="1:52" ht="14.25" customHeight="1">
      <c r="A36" s="445" t="s">
        <v>315</v>
      </c>
      <c r="B36" s="437" t="s">
        <v>303</v>
      </c>
      <c r="C36" s="438">
        <v>1</v>
      </c>
      <c r="D36" s="439">
        <v>10135410.035312001</v>
      </c>
      <c r="E36" s="306"/>
      <c r="F36" s="306"/>
      <c r="G36" s="306"/>
      <c r="H36" s="306"/>
      <c r="I36" s="443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/>
      <c r="AN36" s="306"/>
      <c r="AO36" s="306"/>
      <c r="AP36" s="306"/>
      <c r="AQ36" s="306"/>
      <c r="AR36" s="306"/>
      <c r="AS36" s="306"/>
      <c r="AT36" s="306"/>
      <c r="AU36" s="306"/>
      <c r="AV36" s="306"/>
      <c r="AW36" s="306"/>
      <c r="AX36" s="306"/>
      <c r="AY36" s="306"/>
      <c r="AZ36" s="306"/>
    </row>
    <row r="37" spans="1:52" ht="14.25" customHeight="1">
      <c r="A37" s="445" t="s">
        <v>316</v>
      </c>
      <c r="B37" s="437" t="s">
        <v>309</v>
      </c>
      <c r="C37" s="438">
        <v>1</v>
      </c>
      <c r="D37" s="439">
        <f>1327997.300019*2</f>
        <v>2655994.6000379999</v>
      </c>
      <c r="E37" s="306"/>
      <c r="F37" s="306"/>
      <c r="G37" s="306"/>
      <c r="H37" s="306"/>
      <c r="I37" s="441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6"/>
      <c r="AF37" s="306"/>
      <c r="AG37" s="306"/>
      <c r="AH37" s="443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  <c r="AU37" s="306"/>
      <c r="AV37" s="306"/>
      <c r="AW37" s="306"/>
      <c r="AX37" s="306"/>
      <c r="AY37" s="306"/>
      <c r="AZ37" s="306"/>
    </row>
    <row r="38" spans="1:52" ht="14.25" customHeight="1">
      <c r="A38" s="445" t="s">
        <v>317</v>
      </c>
      <c r="B38" s="437" t="s">
        <v>303</v>
      </c>
      <c r="C38" s="438">
        <v>1</v>
      </c>
      <c r="D38" s="439">
        <v>30933823.132175002</v>
      </c>
      <c r="E38" s="306"/>
      <c r="F38" s="306"/>
      <c r="G38" s="306"/>
      <c r="H38" s="306"/>
      <c r="I38" s="306"/>
      <c r="J38" s="306"/>
      <c r="K38" s="306"/>
      <c r="L38" s="306"/>
      <c r="M38" s="306"/>
      <c r="N38" s="306"/>
      <c r="O38" s="306"/>
      <c r="P38" s="443"/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/>
      <c r="AN38" s="306"/>
      <c r="AO38" s="306"/>
      <c r="AP38" s="306"/>
      <c r="AQ38" s="306"/>
      <c r="AR38" s="306"/>
      <c r="AS38" s="306"/>
      <c r="AT38" s="306"/>
      <c r="AU38" s="306"/>
      <c r="AV38" s="306"/>
      <c r="AW38" s="306"/>
      <c r="AX38" s="306"/>
      <c r="AY38" s="306"/>
      <c r="AZ38" s="306"/>
    </row>
    <row r="39" spans="1:52" ht="14.25" customHeight="1">
      <c r="A39" s="445" t="s">
        <v>46</v>
      </c>
      <c r="B39" s="437" t="s">
        <v>303</v>
      </c>
      <c r="C39" s="438">
        <v>0.25</v>
      </c>
      <c r="D39" s="439">
        <f>6728424.88747*0.25</f>
        <v>1682106.2218675001</v>
      </c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44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443"/>
      <c r="AM39" s="306"/>
      <c r="AN39" s="306"/>
      <c r="AO39" s="306"/>
      <c r="AP39" s="306"/>
      <c r="AQ39" s="306"/>
      <c r="AR39" s="306"/>
      <c r="AS39" s="306"/>
      <c r="AT39" s="306"/>
      <c r="AU39" s="306"/>
      <c r="AV39" s="306"/>
      <c r="AW39" s="306"/>
      <c r="AX39" s="306"/>
      <c r="AY39" s="306"/>
      <c r="AZ39" s="306"/>
    </row>
    <row r="40" spans="1:52" ht="14.25" customHeight="1">
      <c r="A40" s="447" t="s">
        <v>47</v>
      </c>
      <c r="B40" s="436"/>
      <c r="C40" s="423"/>
      <c r="D40" s="423"/>
      <c r="E40" s="423"/>
      <c r="F40" s="423"/>
      <c r="G40" s="423"/>
      <c r="H40" s="423"/>
      <c r="I40" s="423"/>
      <c r="J40" s="423"/>
      <c r="K40" s="423"/>
      <c r="L40" s="423"/>
      <c r="M40" s="423"/>
      <c r="N40" s="423"/>
      <c r="O40" s="423"/>
      <c r="P40" s="423"/>
      <c r="Q40" s="423"/>
      <c r="R40" s="423"/>
      <c r="S40" s="423"/>
      <c r="T40" s="423"/>
      <c r="U40" s="423"/>
      <c r="V40" s="423"/>
      <c r="W40" s="423"/>
      <c r="X40" s="423"/>
      <c r="Y40" s="423"/>
      <c r="Z40" s="423"/>
      <c r="AA40" s="423"/>
      <c r="AB40" s="423"/>
      <c r="AC40" s="423"/>
      <c r="AD40" s="423"/>
      <c r="AE40" s="423"/>
      <c r="AF40" s="423"/>
      <c r="AG40" s="423"/>
      <c r="AH40" s="423"/>
      <c r="AI40" s="423"/>
      <c r="AJ40" s="423"/>
      <c r="AK40" s="423"/>
      <c r="AL40" s="423"/>
      <c r="AM40" s="423"/>
      <c r="AN40" s="423"/>
      <c r="AO40" s="423"/>
      <c r="AP40" s="423"/>
      <c r="AQ40" s="423"/>
      <c r="AR40" s="423"/>
      <c r="AS40" s="423"/>
      <c r="AT40" s="423"/>
      <c r="AU40" s="423"/>
      <c r="AV40" s="423"/>
      <c r="AW40" s="423"/>
      <c r="AX40" s="423"/>
      <c r="AY40" s="423"/>
      <c r="AZ40" s="424"/>
    </row>
    <row r="41" spans="1:52" ht="14.25" customHeight="1">
      <c r="A41" s="452" t="s">
        <v>50</v>
      </c>
      <c r="B41" s="437" t="s">
        <v>309</v>
      </c>
      <c r="C41" s="438">
        <v>1</v>
      </c>
      <c r="D41" s="439">
        <f>250000*2</f>
        <v>500000</v>
      </c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443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/>
      <c r="AN41" s="306"/>
      <c r="AO41" s="306"/>
      <c r="AP41" s="443"/>
      <c r="AQ41" s="306"/>
      <c r="AR41" s="306"/>
      <c r="AS41" s="306"/>
      <c r="AT41" s="306"/>
      <c r="AU41" s="306"/>
      <c r="AV41" s="306"/>
      <c r="AW41" s="306"/>
      <c r="AX41" s="306"/>
      <c r="AY41" s="306"/>
      <c r="AZ41" s="306"/>
    </row>
    <row r="42" spans="1:52" ht="14.25" customHeight="1">
      <c r="A42" s="444" t="s">
        <v>51</v>
      </c>
      <c r="B42" s="437" t="s">
        <v>309</v>
      </c>
      <c r="C42" s="438">
        <v>1</v>
      </c>
      <c r="D42" s="439">
        <f>350000*2</f>
        <v>700000</v>
      </c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443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  <c r="AM42" s="306"/>
      <c r="AN42" s="306"/>
      <c r="AO42" s="443"/>
      <c r="AP42" s="306"/>
      <c r="AQ42" s="306"/>
      <c r="AR42" s="306"/>
      <c r="AS42" s="306"/>
      <c r="AT42" s="306"/>
      <c r="AU42" s="306"/>
      <c r="AV42" s="306"/>
      <c r="AW42" s="306"/>
      <c r="AX42" s="306"/>
      <c r="AY42" s="306"/>
      <c r="AZ42" s="306"/>
    </row>
    <row r="43" spans="1:52" ht="14.25" customHeight="1">
      <c r="A43" s="447" t="s">
        <v>52</v>
      </c>
      <c r="B43" s="436"/>
      <c r="C43" s="423"/>
      <c r="D43" s="423"/>
      <c r="E43" s="423"/>
      <c r="F43" s="423"/>
      <c r="G43" s="423"/>
      <c r="H43" s="423"/>
      <c r="I43" s="423"/>
      <c r="J43" s="423"/>
      <c r="K43" s="423"/>
      <c r="L43" s="423"/>
      <c r="M43" s="423"/>
      <c r="N43" s="423"/>
      <c r="O43" s="423"/>
      <c r="P43" s="423"/>
      <c r="Q43" s="423"/>
      <c r="R43" s="423"/>
      <c r="S43" s="423"/>
      <c r="T43" s="423"/>
      <c r="U43" s="423"/>
      <c r="V43" s="423"/>
      <c r="W43" s="423"/>
      <c r="X43" s="423"/>
      <c r="Y43" s="423"/>
      <c r="Z43" s="423"/>
      <c r="AA43" s="423"/>
      <c r="AB43" s="423"/>
      <c r="AC43" s="423"/>
      <c r="AD43" s="423"/>
      <c r="AE43" s="423"/>
      <c r="AF43" s="423"/>
      <c r="AG43" s="423"/>
      <c r="AH43" s="423"/>
      <c r="AI43" s="423"/>
      <c r="AJ43" s="423"/>
      <c r="AK43" s="423"/>
      <c r="AL43" s="423"/>
      <c r="AM43" s="423"/>
      <c r="AN43" s="423"/>
      <c r="AO43" s="423"/>
      <c r="AP43" s="423"/>
      <c r="AQ43" s="423"/>
      <c r="AR43" s="423"/>
      <c r="AS43" s="423"/>
      <c r="AT43" s="423"/>
      <c r="AU43" s="423"/>
      <c r="AV43" s="423"/>
      <c r="AW43" s="423"/>
      <c r="AX43" s="423"/>
      <c r="AY43" s="423"/>
      <c r="AZ43" s="424"/>
    </row>
    <row r="44" spans="1:52" ht="14.25" customHeight="1">
      <c r="A44" s="449" t="s">
        <v>53</v>
      </c>
      <c r="B44" s="437" t="s">
        <v>306</v>
      </c>
      <c r="C44" s="438">
        <v>1</v>
      </c>
      <c r="D44" s="439">
        <f>350000*2</f>
        <v>700000</v>
      </c>
      <c r="E44" s="306"/>
      <c r="F44" s="306"/>
      <c r="G44" s="306"/>
      <c r="H44" s="443"/>
      <c r="I44" s="306"/>
      <c r="J44" s="306"/>
      <c r="K44" s="306"/>
      <c r="L44" s="443"/>
      <c r="M44" s="306"/>
      <c r="N44" s="306"/>
      <c r="O44" s="306"/>
      <c r="P44" s="443"/>
      <c r="Q44" s="306"/>
      <c r="R44" s="306"/>
      <c r="S44" s="306"/>
      <c r="T44" s="443"/>
      <c r="U44" s="306"/>
      <c r="V44" s="306"/>
      <c r="W44" s="306"/>
      <c r="X44" s="443"/>
      <c r="Y44" s="306"/>
      <c r="Z44" s="306"/>
      <c r="AA44" s="306"/>
      <c r="AB44" s="443"/>
      <c r="AC44" s="306"/>
      <c r="AD44" s="306"/>
      <c r="AE44" s="306"/>
      <c r="AF44" s="443"/>
      <c r="AG44" s="306"/>
      <c r="AH44" s="306"/>
      <c r="AI44" s="306"/>
      <c r="AJ44" s="443"/>
      <c r="AK44" s="306"/>
      <c r="AL44" s="306"/>
      <c r="AM44" s="306"/>
      <c r="AN44" s="443"/>
      <c r="AO44" s="306"/>
      <c r="AP44" s="306"/>
      <c r="AQ44" s="306"/>
      <c r="AR44" s="443"/>
      <c r="AS44" s="306"/>
      <c r="AT44" s="306"/>
      <c r="AU44" s="306"/>
      <c r="AV44" s="443"/>
      <c r="AW44" s="306"/>
      <c r="AX44" s="306"/>
      <c r="AY44" s="306"/>
      <c r="AZ44" s="443"/>
    </row>
    <row r="45" spans="1:52" ht="14.25" customHeight="1">
      <c r="A45" s="447" t="s">
        <v>54</v>
      </c>
      <c r="B45" s="436"/>
      <c r="C45" s="423"/>
      <c r="D45" s="423"/>
      <c r="E45" s="423"/>
      <c r="F45" s="423"/>
      <c r="G45" s="423"/>
      <c r="H45" s="423"/>
      <c r="I45" s="423"/>
      <c r="J45" s="423"/>
      <c r="K45" s="423"/>
      <c r="L45" s="423"/>
      <c r="M45" s="423"/>
      <c r="N45" s="423"/>
      <c r="O45" s="423"/>
      <c r="P45" s="423"/>
      <c r="Q45" s="423"/>
      <c r="R45" s="423"/>
      <c r="S45" s="423"/>
      <c r="T45" s="423"/>
      <c r="U45" s="423"/>
      <c r="V45" s="423"/>
      <c r="W45" s="423"/>
      <c r="X45" s="423"/>
      <c r="Y45" s="423"/>
      <c r="Z45" s="423"/>
      <c r="AA45" s="423"/>
      <c r="AB45" s="423"/>
      <c r="AC45" s="423"/>
      <c r="AD45" s="423"/>
      <c r="AE45" s="423"/>
      <c r="AF45" s="423"/>
      <c r="AG45" s="423"/>
      <c r="AH45" s="423"/>
      <c r="AI45" s="423"/>
      <c r="AJ45" s="423"/>
      <c r="AK45" s="423"/>
      <c r="AL45" s="423"/>
      <c r="AM45" s="423"/>
      <c r="AN45" s="423"/>
      <c r="AO45" s="423"/>
      <c r="AP45" s="423"/>
      <c r="AQ45" s="423"/>
      <c r="AR45" s="423"/>
      <c r="AS45" s="423"/>
      <c r="AT45" s="423"/>
      <c r="AU45" s="423"/>
      <c r="AV45" s="423"/>
      <c r="AW45" s="423"/>
      <c r="AX45" s="423"/>
      <c r="AY45" s="423"/>
      <c r="AZ45" s="424"/>
    </row>
    <row r="46" spans="1:52" ht="14.25" customHeight="1">
      <c r="A46" s="445" t="s">
        <v>55</v>
      </c>
      <c r="B46" s="437" t="s">
        <v>318</v>
      </c>
      <c r="C46" s="438">
        <v>1</v>
      </c>
      <c r="D46" s="439">
        <v>4480000</v>
      </c>
      <c r="E46" s="306"/>
      <c r="F46" s="443"/>
      <c r="G46" s="306"/>
      <c r="H46" s="443"/>
      <c r="I46" s="306"/>
      <c r="J46" s="443"/>
      <c r="K46" s="306"/>
      <c r="L46" s="443"/>
      <c r="M46" s="306"/>
      <c r="N46" s="443"/>
      <c r="O46" s="306"/>
      <c r="P46" s="443"/>
      <c r="Q46" s="306"/>
      <c r="R46" s="443"/>
      <c r="S46" s="306"/>
      <c r="T46" s="443"/>
      <c r="U46" s="306"/>
      <c r="V46" s="443"/>
      <c r="W46" s="306"/>
      <c r="X46" s="443"/>
      <c r="Y46" s="306"/>
      <c r="Z46" s="443"/>
      <c r="AA46" s="306"/>
      <c r="AB46" s="443"/>
      <c r="AC46" s="306"/>
      <c r="AD46" s="443"/>
      <c r="AE46" s="306"/>
      <c r="AF46" s="443"/>
      <c r="AG46" s="306"/>
      <c r="AH46" s="443"/>
      <c r="AI46" s="306"/>
      <c r="AJ46" s="443"/>
      <c r="AK46" s="306"/>
      <c r="AL46" s="443"/>
      <c r="AM46" s="306"/>
      <c r="AN46" s="443"/>
      <c r="AO46" s="306"/>
      <c r="AP46" s="443"/>
      <c r="AQ46" s="306"/>
      <c r="AR46" s="443"/>
      <c r="AS46" s="306"/>
      <c r="AT46" s="443"/>
      <c r="AU46" s="306"/>
      <c r="AV46" s="443"/>
      <c r="AW46" s="306"/>
      <c r="AX46" s="443"/>
      <c r="AY46" s="306"/>
      <c r="AZ46" s="443"/>
    </row>
    <row r="47" spans="1:52" ht="14.25" customHeight="1">
      <c r="A47" s="445" t="s">
        <v>56</v>
      </c>
      <c r="B47" s="437" t="s">
        <v>303</v>
      </c>
      <c r="C47" s="438">
        <v>0.25</v>
      </c>
      <c r="D47" s="439">
        <f>76455680*0.25</f>
        <v>19113920</v>
      </c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443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</row>
    <row r="48" spans="1:52" ht="14.25" customHeight="1">
      <c r="A48" s="447" t="s">
        <v>57</v>
      </c>
      <c r="B48" s="436"/>
      <c r="C48" s="423"/>
      <c r="D48" s="423"/>
      <c r="E48" s="423"/>
      <c r="F48" s="423"/>
      <c r="G48" s="423"/>
      <c r="H48" s="423"/>
      <c r="I48" s="423"/>
      <c r="J48" s="423"/>
      <c r="K48" s="423"/>
      <c r="L48" s="423"/>
      <c r="M48" s="423"/>
      <c r="N48" s="423"/>
      <c r="O48" s="423"/>
      <c r="P48" s="423"/>
      <c r="Q48" s="423"/>
      <c r="R48" s="423"/>
      <c r="S48" s="423"/>
      <c r="T48" s="423"/>
      <c r="U48" s="423"/>
      <c r="V48" s="423"/>
      <c r="W48" s="423"/>
      <c r="X48" s="423"/>
      <c r="Y48" s="423"/>
      <c r="Z48" s="423"/>
      <c r="AA48" s="423"/>
      <c r="AB48" s="423"/>
      <c r="AC48" s="423"/>
      <c r="AD48" s="423"/>
      <c r="AE48" s="423"/>
      <c r="AF48" s="423"/>
      <c r="AG48" s="423"/>
      <c r="AH48" s="423"/>
      <c r="AI48" s="423"/>
      <c r="AJ48" s="423"/>
      <c r="AK48" s="423"/>
      <c r="AL48" s="423"/>
      <c r="AM48" s="423"/>
      <c r="AN48" s="423"/>
      <c r="AO48" s="423"/>
      <c r="AP48" s="423"/>
      <c r="AQ48" s="423"/>
      <c r="AR48" s="423"/>
      <c r="AS48" s="423"/>
      <c r="AT48" s="423"/>
      <c r="AU48" s="423"/>
      <c r="AV48" s="423"/>
      <c r="AW48" s="423"/>
      <c r="AX48" s="423"/>
      <c r="AY48" s="423"/>
      <c r="AZ48" s="424"/>
    </row>
    <row r="49" spans="1:52" ht="14.25" customHeight="1">
      <c r="A49" s="445" t="s">
        <v>319</v>
      </c>
      <c r="B49" s="437" t="s">
        <v>320</v>
      </c>
      <c r="C49" s="438">
        <v>1</v>
      </c>
      <c r="D49" s="439">
        <f>210000*4</f>
        <v>840000</v>
      </c>
      <c r="E49" s="306"/>
      <c r="F49" s="306"/>
      <c r="G49" s="306"/>
      <c r="H49" s="306"/>
      <c r="I49" s="443"/>
      <c r="J49" s="306"/>
      <c r="K49" s="306"/>
      <c r="L49" s="306"/>
      <c r="M49" s="306"/>
      <c r="N49" s="306"/>
      <c r="O49" s="306"/>
      <c r="P49" s="306"/>
      <c r="Q49" s="306"/>
      <c r="R49" s="306"/>
      <c r="S49" s="306"/>
      <c r="T49" s="306"/>
      <c r="U49" s="443"/>
      <c r="V49" s="306"/>
      <c r="W49" s="306"/>
      <c r="X49" s="306"/>
      <c r="Y49" s="306"/>
      <c r="Z49" s="306"/>
      <c r="AA49" s="306"/>
      <c r="AB49" s="306"/>
      <c r="AC49" s="306"/>
      <c r="AD49" s="306"/>
      <c r="AE49" s="306"/>
      <c r="AF49" s="306"/>
      <c r="AG49" s="443"/>
      <c r="AH49" s="306"/>
      <c r="AI49" s="306"/>
      <c r="AJ49" s="306"/>
      <c r="AK49" s="306"/>
      <c r="AL49" s="306"/>
      <c r="AM49" s="306"/>
      <c r="AN49" s="306"/>
      <c r="AO49" s="306"/>
      <c r="AP49" s="306"/>
      <c r="AQ49" s="306"/>
      <c r="AR49" s="306"/>
      <c r="AS49" s="443"/>
      <c r="AT49" s="306"/>
      <c r="AU49" s="306"/>
      <c r="AV49" s="306"/>
      <c r="AW49" s="306"/>
      <c r="AX49" s="306"/>
      <c r="AY49" s="306"/>
      <c r="AZ49" s="306"/>
    </row>
    <row r="50" spans="1:52" ht="14.25" customHeight="1">
      <c r="A50" s="445" t="s">
        <v>321</v>
      </c>
      <c r="B50" s="437" t="s">
        <v>322</v>
      </c>
      <c r="C50" s="438">
        <v>1</v>
      </c>
      <c r="D50" s="439">
        <f>5400000*6</f>
        <v>32400000</v>
      </c>
      <c r="E50" s="306"/>
      <c r="F50" s="306"/>
      <c r="G50" s="306"/>
      <c r="H50" s="306"/>
      <c r="I50" s="306"/>
      <c r="J50" s="306"/>
      <c r="K50" s="306"/>
      <c r="L50" s="443"/>
      <c r="M50" s="306"/>
      <c r="N50" s="306"/>
      <c r="O50" s="306"/>
      <c r="P50" s="306"/>
      <c r="Q50" s="306"/>
      <c r="R50" s="306"/>
      <c r="S50" s="306"/>
      <c r="T50" s="443"/>
      <c r="U50" s="306"/>
      <c r="V50" s="306"/>
      <c r="W50" s="306"/>
      <c r="X50" s="306"/>
      <c r="Y50" s="306"/>
      <c r="Z50" s="306"/>
      <c r="AA50" s="306"/>
      <c r="AB50" s="443"/>
      <c r="AC50" s="306"/>
      <c r="AD50" s="306"/>
      <c r="AE50" s="306"/>
      <c r="AF50" s="306"/>
      <c r="AG50" s="306"/>
      <c r="AH50" s="306"/>
      <c r="AI50" s="306"/>
      <c r="AJ50" s="443"/>
      <c r="AK50" s="306"/>
      <c r="AL50" s="306"/>
      <c r="AM50" s="306"/>
      <c r="AN50" s="306"/>
      <c r="AO50" s="306"/>
      <c r="AP50" s="306"/>
      <c r="AQ50" s="306"/>
      <c r="AR50" s="443"/>
      <c r="AS50" s="306"/>
      <c r="AT50" s="306"/>
      <c r="AU50" s="306"/>
      <c r="AV50" s="306"/>
      <c r="AW50" s="443"/>
      <c r="AX50" s="306"/>
      <c r="AY50" s="306"/>
      <c r="AZ50" s="306"/>
    </row>
    <row r="51" spans="1:52" ht="14.25" customHeight="1">
      <c r="A51" s="445" t="s">
        <v>323</v>
      </c>
      <c r="B51" s="453" t="s">
        <v>309</v>
      </c>
      <c r="C51" s="454">
        <v>1</v>
      </c>
      <c r="D51" s="439">
        <f>840000*2</f>
        <v>1680000</v>
      </c>
      <c r="E51" s="455"/>
      <c r="F51" s="455"/>
      <c r="G51" s="455"/>
      <c r="H51" s="455"/>
      <c r="I51" s="428"/>
      <c r="J51" s="455"/>
      <c r="K51" s="455"/>
      <c r="L51" s="455"/>
      <c r="M51" s="455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  <c r="Y51" s="455"/>
      <c r="Z51" s="455"/>
      <c r="AA51" s="455"/>
      <c r="AB51" s="455"/>
      <c r="AC51" s="455"/>
      <c r="AD51" s="455"/>
      <c r="AE51" s="455"/>
      <c r="AF51" s="455"/>
      <c r="AG51" s="455"/>
      <c r="AH51" s="455"/>
      <c r="AI51" s="455"/>
      <c r="AJ51" s="455"/>
      <c r="AK51" s="455"/>
      <c r="AL51" s="455"/>
      <c r="AM51" s="455"/>
      <c r="AN51" s="455"/>
      <c r="AO51" s="455"/>
      <c r="AP51" s="455"/>
      <c r="AQ51" s="455"/>
      <c r="AR51" s="455"/>
      <c r="AS51" s="455"/>
      <c r="AT51" s="455"/>
      <c r="AU51" s="455"/>
      <c r="AV51" s="455"/>
      <c r="AW51" s="455"/>
      <c r="AX51" s="455"/>
      <c r="AY51" s="455"/>
      <c r="AZ51" s="455"/>
    </row>
    <row r="52" spans="1:52" ht="14.25" customHeight="1" thickBot="1">
      <c r="B52" s="456"/>
      <c r="C52" s="456"/>
      <c r="D52" s="456"/>
    </row>
    <row r="53" spans="1:52" ht="14.25" customHeight="1" thickTop="1" thickBot="1">
      <c r="B53" s="456"/>
      <c r="C53" s="457" t="s">
        <v>63</v>
      </c>
      <c r="D53" s="458">
        <f>SUM(D7:D51)</f>
        <v>489831485.03646857</v>
      </c>
    </row>
    <row r="54" spans="1:52" ht="14.25" customHeight="1" thickTop="1" thickBot="1">
      <c r="B54" s="456"/>
      <c r="C54" s="457" t="s">
        <v>324</v>
      </c>
      <c r="D54" s="458">
        <f>D53*0.25</f>
        <v>122457871.25911714</v>
      </c>
    </row>
    <row r="55" spans="1:52" ht="14.25" customHeight="1" thickTop="1" thickBot="1">
      <c r="B55" s="456"/>
      <c r="C55" s="457" t="s">
        <v>81</v>
      </c>
      <c r="D55" s="458">
        <f>D53+D54</f>
        <v>612289356.29558575</v>
      </c>
    </row>
    <row r="56" spans="1:52" ht="14.25" customHeight="1" thickTop="1">
      <c r="B56" s="456"/>
      <c r="C56" s="456"/>
      <c r="D56" s="456"/>
    </row>
    <row r="57" spans="1:52" ht="14.25" customHeight="1" thickBot="1">
      <c r="B57" s="456"/>
      <c r="C57" s="456"/>
      <c r="D57" s="456"/>
    </row>
    <row r="58" spans="1:52" ht="14.25" customHeight="1" thickTop="1" thickBot="1">
      <c r="B58" s="459"/>
      <c r="C58" s="457" t="s">
        <v>63</v>
      </c>
      <c r="D58" s="458">
        <f>D8+D12+D37</f>
        <v>28707570.934140749</v>
      </c>
    </row>
    <row r="59" spans="1:52" ht="14.25" customHeight="1" thickTop="1" thickBot="1">
      <c r="B59" s="344"/>
      <c r="C59" s="457" t="s">
        <v>324</v>
      </c>
      <c r="D59" s="458">
        <f>D58*0.25</f>
        <v>7176892.7335351873</v>
      </c>
    </row>
    <row r="60" spans="1:52" ht="14.25" customHeight="1" thickTop="1" thickBot="1">
      <c r="B60" s="344"/>
      <c r="C60" s="457" t="s">
        <v>81</v>
      </c>
      <c r="D60" s="458">
        <f>D58+D59</f>
        <v>35884463.667675935</v>
      </c>
    </row>
    <row r="61" spans="1:52" ht="14.25" customHeight="1" thickTop="1">
      <c r="B61" s="456"/>
      <c r="C61" s="456"/>
      <c r="D61" s="456"/>
    </row>
    <row r="62" spans="1:52" ht="14.25" customHeight="1" thickBot="1">
      <c r="B62" s="456"/>
      <c r="C62" s="456"/>
      <c r="D62" s="456"/>
    </row>
    <row r="63" spans="1:52" ht="14.25" customHeight="1" thickTop="1" thickBot="1">
      <c r="B63" s="460"/>
      <c r="C63" s="457" t="s">
        <v>63</v>
      </c>
      <c r="D63" s="458">
        <f>D7+D11+D13+D14+D20</f>
        <v>135971647.02429408</v>
      </c>
    </row>
    <row r="64" spans="1:52" ht="14.25" customHeight="1" thickTop="1" thickBot="1">
      <c r="B64" s="344"/>
      <c r="C64" s="457" t="s">
        <v>324</v>
      </c>
      <c r="D64" s="458">
        <f>D63*0.25</f>
        <v>33992911.75607352</v>
      </c>
    </row>
    <row r="65" spans="2:4" ht="14.25" customHeight="1" thickTop="1" thickBot="1">
      <c r="B65" s="344"/>
      <c r="C65" s="457" t="s">
        <v>81</v>
      </c>
      <c r="D65" s="458">
        <f>D63+D64</f>
        <v>169964558.78036761</v>
      </c>
    </row>
    <row r="66" spans="2:4" ht="14.25" customHeight="1" thickTop="1">
      <c r="B66" s="456"/>
      <c r="C66" s="456"/>
      <c r="D66" s="456"/>
    </row>
    <row r="67" spans="2:4" ht="14.25" customHeight="1">
      <c r="B67" s="456"/>
      <c r="C67" s="456"/>
      <c r="D67" s="456"/>
    </row>
    <row r="68" spans="2:4" ht="14.25" customHeight="1">
      <c r="B68" s="456"/>
      <c r="C68" s="456"/>
      <c r="D68" s="456"/>
    </row>
    <row r="69" spans="2:4" ht="14.25" customHeight="1">
      <c r="B69" s="456"/>
      <c r="C69" s="456"/>
      <c r="D69" s="456"/>
    </row>
    <row r="70" spans="2:4" ht="14.25" customHeight="1">
      <c r="B70" s="456"/>
      <c r="C70" s="456"/>
      <c r="D70" s="456"/>
    </row>
    <row r="71" spans="2:4" ht="14.25" customHeight="1">
      <c r="B71" s="456"/>
      <c r="C71" s="456"/>
      <c r="D71" s="456"/>
    </row>
    <row r="72" spans="2:4" ht="14.25" customHeight="1">
      <c r="B72" s="456"/>
      <c r="C72" s="456"/>
      <c r="D72" s="456"/>
    </row>
    <row r="73" spans="2:4" ht="14.25" customHeight="1">
      <c r="B73" s="456"/>
      <c r="C73" s="456"/>
      <c r="D73" s="456"/>
    </row>
    <row r="74" spans="2:4" ht="14.25" customHeight="1">
      <c r="B74" s="456"/>
      <c r="C74" s="456"/>
      <c r="D74" s="456"/>
    </row>
    <row r="75" spans="2:4" ht="14.25" customHeight="1">
      <c r="B75" s="456"/>
      <c r="C75" s="456"/>
      <c r="D75" s="456"/>
    </row>
    <row r="76" spans="2:4" ht="14.25" customHeight="1">
      <c r="B76" s="456"/>
      <c r="C76" s="456"/>
      <c r="D76" s="456"/>
    </row>
    <row r="77" spans="2:4" ht="14.25" customHeight="1">
      <c r="B77" s="456"/>
      <c r="C77" s="456"/>
      <c r="D77" s="456"/>
    </row>
    <row r="78" spans="2:4" ht="14.25" customHeight="1">
      <c r="B78" s="456"/>
      <c r="C78" s="456"/>
      <c r="D78" s="456"/>
    </row>
    <row r="79" spans="2:4" ht="14.25" customHeight="1">
      <c r="B79" s="456"/>
      <c r="C79" s="456"/>
      <c r="D79" s="456"/>
    </row>
    <row r="80" spans="2:4" ht="14.25" customHeight="1">
      <c r="B80" s="456"/>
      <c r="C80" s="456"/>
      <c r="D80" s="456"/>
    </row>
    <row r="81" spans="2:4" ht="14.25" customHeight="1">
      <c r="B81" s="456"/>
      <c r="C81" s="456"/>
      <c r="D81" s="456"/>
    </row>
    <row r="82" spans="2:4" ht="14.25" customHeight="1">
      <c r="B82" s="456"/>
      <c r="C82" s="456"/>
      <c r="D82" s="456"/>
    </row>
    <row r="83" spans="2:4" ht="14.25" customHeight="1">
      <c r="B83" s="456"/>
      <c r="C83" s="456"/>
      <c r="D83" s="456"/>
    </row>
    <row r="84" spans="2:4" ht="14.25" customHeight="1">
      <c r="B84" s="456"/>
      <c r="C84" s="456"/>
      <c r="D84" s="456"/>
    </row>
    <row r="85" spans="2:4" ht="14.25" customHeight="1">
      <c r="B85" s="456"/>
      <c r="C85" s="456"/>
      <c r="D85" s="456"/>
    </row>
    <row r="86" spans="2:4" ht="14.25" customHeight="1">
      <c r="B86" s="456"/>
      <c r="C86" s="456"/>
      <c r="D86" s="456"/>
    </row>
    <row r="87" spans="2:4" ht="14.25" customHeight="1">
      <c r="B87" s="456"/>
      <c r="C87" s="456"/>
      <c r="D87" s="456"/>
    </row>
    <row r="88" spans="2:4" ht="14.25" customHeight="1">
      <c r="B88" s="456"/>
      <c r="C88" s="456"/>
      <c r="D88" s="456"/>
    </row>
    <row r="89" spans="2:4" ht="14.25" customHeight="1">
      <c r="B89" s="456"/>
      <c r="C89" s="456"/>
      <c r="D89" s="456"/>
    </row>
    <row r="90" spans="2:4" ht="14.25" customHeight="1">
      <c r="B90" s="456"/>
      <c r="C90" s="456"/>
      <c r="D90" s="456"/>
    </row>
    <row r="91" spans="2:4" ht="14.25" customHeight="1">
      <c r="B91" s="456"/>
      <c r="C91" s="456"/>
      <c r="D91" s="456"/>
    </row>
    <row r="92" spans="2:4" ht="14.25" customHeight="1">
      <c r="B92" s="456"/>
      <c r="C92" s="456"/>
      <c r="D92" s="456"/>
    </row>
    <row r="93" spans="2:4" ht="14.25" customHeight="1">
      <c r="B93" s="456"/>
      <c r="C93" s="456"/>
      <c r="D93" s="456"/>
    </row>
    <row r="94" spans="2:4" ht="14.25" customHeight="1">
      <c r="B94" s="456"/>
      <c r="C94" s="456"/>
      <c r="D94" s="456"/>
    </row>
    <row r="95" spans="2:4" ht="14.25" customHeight="1">
      <c r="B95" s="456"/>
      <c r="C95" s="456"/>
      <c r="D95" s="456"/>
    </row>
    <row r="96" spans="2:4" ht="14.25" customHeight="1">
      <c r="B96" s="456"/>
      <c r="C96" s="456"/>
      <c r="D96" s="456"/>
    </row>
    <row r="97" spans="2:4" ht="14.25" customHeight="1">
      <c r="B97" s="456"/>
      <c r="C97" s="456"/>
      <c r="D97" s="456"/>
    </row>
    <row r="98" spans="2:4" ht="14.25" customHeight="1">
      <c r="B98" s="456"/>
      <c r="C98" s="456"/>
      <c r="D98" s="456"/>
    </row>
    <row r="99" spans="2:4" ht="14.25" customHeight="1">
      <c r="B99" s="456"/>
      <c r="C99" s="456"/>
      <c r="D99" s="456"/>
    </row>
    <row r="100" spans="2:4" ht="14.25" customHeight="1">
      <c r="B100" s="456"/>
      <c r="C100" s="456"/>
      <c r="D100" s="456"/>
    </row>
    <row r="101" spans="2:4" ht="14.25" customHeight="1">
      <c r="B101" s="456"/>
      <c r="C101" s="456"/>
      <c r="D101" s="456"/>
    </row>
    <row r="102" spans="2:4" ht="14.25" customHeight="1">
      <c r="B102" s="456"/>
      <c r="C102" s="456"/>
      <c r="D102" s="456"/>
    </row>
    <row r="103" spans="2:4" ht="14.25" customHeight="1">
      <c r="B103" s="456"/>
      <c r="C103" s="456"/>
      <c r="D103" s="456"/>
    </row>
    <row r="104" spans="2:4" ht="14.25" customHeight="1">
      <c r="B104" s="456"/>
      <c r="C104" s="456"/>
      <c r="D104" s="456"/>
    </row>
    <row r="105" spans="2:4" ht="14.25" customHeight="1">
      <c r="B105" s="456"/>
      <c r="C105" s="456"/>
      <c r="D105" s="456"/>
    </row>
    <row r="106" spans="2:4" ht="14.25" customHeight="1">
      <c r="B106" s="456"/>
      <c r="C106" s="456"/>
      <c r="D106" s="456"/>
    </row>
    <row r="107" spans="2:4" ht="14.25" customHeight="1">
      <c r="B107" s="456"/>
      <c r="C107" s="456"/>
      <c r="D107" s="456"/>
    </row>
    <row r="108" spans="2:4" ht="14.25" customHeight="1">
      <c r="B108" s="456"/>
      <c r="C108" s="456"/>
      <c r="D108" s="456"/>
    </row>
    <row r="109" spans="2:4" ht="14.25" customHeight="1">
      <c r="B109" s="456"/>
      <c r="C109" s="456"/>
      <c r="D109" s="456"/>
    </row>
    <row r="110" spans="2:4" ht="14.25" customHeight="1">
      <c r="B110" s="456"/>
      <c r="C110" s="456"/>
      <c r="D110" s="456"/>
    </row>
    <row r="111" spans="2:4" ht="14.25" customHeight="1">
      <c r="B111" s="456"/>
      <c r="C111" s="456"/>
      <c r="D111" s="456"/>
    </row>
    <row r="112" spans="2:4" ht="14.25" customHeight="1">
      <c r="B112" s="456"/>
      <c r="C112" s="456"/>
      <c r="D112" s="456"/>
    </row>
    <row r="113" spans="2:4" ht="14.25" customHeight="1">
      <c r="B113" s="456"/>
      <c r="C113" s="456"/>
      <c r="D113" s="456"/>
    </row>
    <row r="114" spans="2:4" ht="14.25" customHeight="1">
      <c r="B114" s="456"/>
      <c r="C114" s="456"/>
      <c r="D114" s="456"/>
    </row>
    <row r="115" spans="2:4" ht="14.25" customHeight="1">
      <c r="B115" s="456"/>
      <c r="C115" s="456"/>
      <c r="D115" s="456"/>
    </row>
    <row r="116" spans="2:4" ht="14.25" customHeight="1">
      <c r="B116" s="456"/>
      <c r="C116" s="456"/>
      <c r="D116" s="456"/>
    </row>
    <row r="117" spans="2:4" ht="14.25" customHeight="1">
      <c r="B117" s="456"/>
      <c r="C117" s="456"/>
      <c r="D117" s="456"/>
    </row>
    <row r="118" spans="2:4" ht="14.25" customHeight="1">
      <c r="B118" s="456"/>
      <c r="C118" s="456"/>
      <c r="D118" s="456"/>
    </row>
    <row r="119" spans="2:4" ht="14.25" customHeight="1">
      <c r="B119" s="456"/>
      <c r="C119" s="456"/>
      <c r="D119" s="456"/>
    </row>
    <row r="120" spans="2:4" ht="14.25" customHeight="1">
      <c r="B120" s="456"/>
      <c r="C120" s="456"/>
      <c r="D120" s="456"/>
    </row>
    <row r="121" spans="2:4" ht="14.25" customHeight="1">
      <c r="B121" s="456"/>
      <c r="C121" s="456"/>
      <c r="D121" s="456"/>
    </row>
    <row r="122" spans="2:4" ht="14.25" customHeight="1">
      <c r="B122" s="456"/>
      <c r="C122" s="456"/>
      <c r="D122" s="456"/>
    </row>
    <row r="123" spans="2:4" ht="14.25" customHeight="1">
      <c r="B123" s="456"/>
      <c r="C123" s="456"/>
      <c r="D123" s="456"/>
    </row>
    <row r="124" spans="2:4" ht="14.25" customHeight="1">
      <c r="B124" s="456"/>
      <c r="C124" s="456"/>
      <c r="D124" s="456"/>
    </row>
    <row r="125" spans="2:4" ht="14.25" customHeight="1">
      <c r="B125" s="456"/>
      <c r="C125" s="456"/>
      <c r="D125" s="456"/>
    </row>
    <row r="126" spans="2:4" ht="14.25" customHeight="1">
      <c r="B126" s="456"/>
      <c r="C126" s="456"/>
      <c r="D126" s="456"/>
    </row>
    <row r="127" spans="2:4" ht="14.25" customHeight="1">
      <c r="B127" s="456"/>
      <c r="C127" s="456"/>
      <c r="D127" s="456"/>
    </row>
    <row r="128" spans="2:4" ht="14.25" customHeight="1">
      <c r="B128" s="456"/>
      <c r="C128" s="456"/>
      <c r="D128" s="456"/>
    </row>
    <row r="129" spans="2:4" ht="14.25" customHeight="1">
      <c r="B129" s="456"/>
      <c r="C129" s="456"/>
      <c r="D129" s="456"/>
    </row>
    <row r="130" spans="2:4" ht="14.25" customHeight="1">
      <c r="B130" s="456"/>
      <c r="C130" s="456"/>
      <c r="D130" s="456"/>
    </row>
    <row r="131" spans="2:4" ht="14.25" customHeight="1">
      <c r="B131" s="456"/>
      <c r="C131" s="456"/>
      <c r="D131" s="456"/>
    </row>
    <row r="132" spans="2:4" ht="14.25" customHeight="1">
      <c r="B132" s="456"/>
      <c r="C132" s="456"/>
      <c r="D132" s="456"/>
    </row>
    <row r="133" spans="2:4" ht="14.25" customHeight="1">
      <c r="B133" s="456"/>
      <c r="C133" s="456"/>
      <c r="D133" s="456"/>
    </row>
    <row r="134" spans="2:4" ht="14.25" customHeight="1">
      <c r="B134" s="456"/>
      <c r="C134" s="456"/>
      <c r="D134" s="456"/>
    </row>
    <row r="135" spans="2:4" ht="14.25" customHeight="1">
      <c r="B135" s="456"/>
      <c r="C135" s="456"/>
      <c r="D135" s="456"/>
    </row>
    <row r="136" spans="2:4" ht="14.25" customHeight="1">
      <c r="B136" s="456"/>
      <c r="C136" s="456"/>
      <c r="D136" s="456"/>
    </row>
    <row r="137" spans="2:4" ht="14.25" customHeight="1">
      <c r="B137" s="456"/>
      <c r="C137" s="456"/>
      <c r="D137" s="456"/>
    </row>
    <row r="138" spans="2:4" ht="14.25" customHeight="1">
      <c r="B138" s="456"/>
      <c r="C138" s="456"/>
      <c r="D138" s="456"/>
    </row>
    <row r="139" spans="2:4" ht="14.25" customHeight="1">
      <c r="B139" s="456"/>
      <c r="C139" s="456"/>
      <c r="D139" s="456"/>
    </row>
    <row r="140" spans="2:4" ht="14.25" customHeight="1">
      <c r="B140" s="456"/>
      <c r="C140" s="456"/>
      <c r="D140" s="456"/>
    </row>
    <row r="141" spans="2:4" ht="14.25" customHeight="1">
      <c r="B141" s="456"/>
      <c r="C141" s="456"/>
      <c r="D141" s="456"/>
    </row>
    <row r="142" spans="2:4" ht="14.25" customHeight="1">
      <c r="B142" s="456"/>
      <c r="C142" s="456"/>
      <c r="D142" s="456"/>
    </row>
    <row r="143" spans="2:4" ht="14.25" customHeight="1">
      <c r="B143" s="456"/>
      <c r="C143" s="456"/>
      <c r="D143" s="456"/>
    </row>
    <row r="144" spans="2:4" ht="14.25" customHeight="1">
      <c r="B144" s="456"/>
      <c r="C144" s="456"/>
      <c r="D144" s="456"/>
    </row>
    <row r="145" spans="2:4" ht="14.25" customHeight="1">
      <c r="B145" s="456"/>
      <c r="C145" s="456"/>
      <c r="D145" s="456"/>
    </row>
    <row r="146" spans="2:4" ht="14.25" customHeight="1">
      <c r="B146" s="456"/>
      <c r="C146" s="456"/>
      <c r="D146" s="456"/>
    </row>
    <row r="147" spans="2:4" ht="14.25" customHeight="1">
      <c r="B147" s="456"/>
      <c r="C147" s="456"/>
      <c r="D147" s="456"/>
    </row>
    <row r="148" spans="2:4" ht="14.25" customHeight="1">
      <c r="B148" s="456"/>
      <c r="C148" s="456"/>
      <c r="D148" s="456"/>
    </row>
    <row r="149" spans="2:4" ht="14.25" customHeight="1">
      <c r="B149" s="456"/>
      <c r="C149" s="456"/>
      <c r="D149" s="456"/>
    </row>
    <row r="150" spans="2:4" ht="14.25" customHeight="1">
      <c r="B150" s="456"/>
      <c r="C150" s="456"/>
      <c r="D150" s="456"/>
    </row>
    <row r="151" spans="2:4" ht="14.25" customHeight="1">
      <c r="B151" s="456"/>
      <c r="C151" s="456"/>
      <c r="D151" s="456"/>
    </row>
    <row r="152" spans="2:4" ht="14.25" customHeight="1">
      <c r="B152" s="456"/>
      <c r="C152" s="456"/>
      <c r="D152" s="456"/>
    </row>
    <row r="153" spans="2:4" ht="14.25" customHeight="1">
      <c r="B153" s="456"/>
      <c r="C153" s="456"/>
      <c r="D153" s="456"/>
    </row>
    <row r="154" spans="2:4" ht="14.25" customHeight="1">
      <c r="B154" s="456"/>
      <c r="C154" s="456"/>
      <c r="D154" s="456"/>
    </row>
    <row r="155" spans="2:4" ht="14.25" customHeight="1">
      <c r="B155" s="456"/>
      <c r="C155" s="456"/>
      <c r="D155" s="456"/>
    </row>
    <row r="156" spans="2:4" ht="14.25" customHeight="1">
      <c r="B156" s="456"/>
      <c r="C156" s="456"/>
      <c r="D156" s="456"/>
    </row>
    <row r="157" spans="2:4" ht="14.25" customHeight="1">
      <c r="B157" s="456"/>
      <c r="C157" s="456"/>
      <c r="D157" s="456"/>
    </row>
    <row r="158" spans="2:4" ht="14.25" customHeight="1">
      <c r="B158" s="456"/>
      <c r="C158" s="456"/>
      <c r="D158" s="456"/>
    </row>
    <row r="159" spans="2:4" ht="14.25" customHeight="1">
      <c r="B159" s="456"/>
      <c r="C159" s="456"/>
      <c r="D159" s="456"/>
    </row>
    <row r="160" spans="2:4" ht="14.25" customHeight="1">
      <c r="B160" s="456"/>
      <c r="C160" s="456"/>
      <c r="D160" s="456"/>
    </row>
    <row r="161" spans="2:4" ht="14.25" customHeight="1">
      <c r="B161" s="456"/>
      <c r="C161" s="456"/>
      <c r="D161" s="456"/>
    </row>
    <row r="162" spans="2:4" ht="14.25" customHeight="1">
      <c r="B162" s="456"/>
      <c r="C162" s="456"/>
      <c r="D162" s="456"/>
    </row>
    <row r="163" spans="2:4" ht="14.25" customHeight="1">
      <c r="B163" s="456"/>
      <c r="C163" s="456"/>
      <c r="D163" s="456"/>
    </row>
    <row r="164" spans="2:4" ht="14.25" customHeight="1">
      <c r="B164" s="456"/>
      <c r="C164" s="456"/>
      <c r="D164" s="456"/>
    </row>
    <row r="165" spans="2:4" ht="14.25" customHeight="1">
      <c r="B165" s="456"/>
      <c r="C165" s="456"/>
      <c r="D165" s="456"/>
    </row>
    <row r="166" spans="2:4" ht="14.25" customHeight="1">
      <c r="B166" s="456"/>
      <c r="C166" s="456"/>
      <c r="D166" s="456"/>
    </row>
    <row r="167" spans="2:4" ht="14.25" customHeight="1">
      <c r="B167" s="456"/>
      <c r="C167" s="456"/>
      <c r="D167" s="456"/>
    </row>
    <row r="168" spans="2:4" ht="14.25" customHeight="1">
      <c r="B168" s="456"/>
      <c r="C168" s="456"/>
      <c r="D168" s="456"/>
    </row>
    <row r="169" spans="2:4" ht="14.25" customHeight="1">
      <c r="B169" s="456"/>
      <c r="C169" s="456"/>
      <c r="D169" s="456"/>
    </row>
    <row r="170" spans="2:4" ht="14.25" customHeight="1">
      <c r="B170" s="456"/>
      <c r="C170" s="456"/>
      <c r="D170" s="456"/>
    </row>
    <row r="171" spans="2:4" ht="14.25" customHeight="1">
      <c r="B171" s="456"/>
      <c r="C171" s="456"/>
      <c r="D171" s="456"/>
    </row>
    <row r="172" spans="2:4" ht="14.25" customHeight="1">
      <c r="B172" s="456"/>
      <c r="C172" s="456"/>
      <c r="D172" s="456"/>
    </row>
    <row r="173" spans="2:4" ht="14.25" customHeight="1">
      <c r="B173" s="456"/>
      <c r="C173" s="456"/>
      <c r="D173" s="456"/>
    </row>
    <row r="174" spans="2:4" ht="14.25" customHeight="1">
      <c r="B174" s="456"/>
      <c r="C174" s="456"/>
      <c r="D174" s="456"/>
    </row>
    <row r="175" spans="2:4" ht="14.25" customHeight="1">
      <c r="B175" s="456"/>
      <c r="C175" s="456"/>
      <c r="D175" s="456"/>
    </row>
    <row r="176" spans="2:4" ht="14.25" customHeight="1">
      <c r="B176" s="456"/>
      <c r="C176" s="456"/>
      <c r="D176" s="456"/>
    </row>
    <row r="177" spans="2:4" ht="14.25" customHeight="1">
      <c r="B177" s="456"/>
      <c r="C177" s="456"/>
      <c r="D177" s="456"/>
    </row>
    <row r="178" spans="2:4" ht="14.25" customHeight="1">
      <c r="B178" s="456"/>
      <c r="C178" s="456"/>
      <c r="D178" s="456"/>
    </row>
    <row r="179" spans="2:4" ht="14.25" customHeight="1">
      <c r="B179" s="456"/>
      <c r="C179" s="456"/>
      <c r="D179" s="456"/>
    </row>
    <row r="180" spans="2:4" ht="14.25" customHeight="1">
      <c r="B180" s="456"/>
      <c r="C180" s="456"/>
      <c r="D180" s="456"/>
    </row>
    <row r="181" spans="2:4" ht="14.25" customHeight="1">
      <c r="B181" s="456"/>
      <c r="C181" s="456"/>
      <c r="D181" s="456"/>
    </row>
    <row r="182" spans="2:4" ht="14.25" customHeight="1">
      <c r="B182" s="456"/>
      <c r="C182" s="456"/>
      <c r="D182" s="456"/>
    </row>
    <row r="183" spans="2:4" ht="14.25" customHeight="1">
      <c r="B183" s="456"/>
      <c r="C183" s="456"/>
      <c r="D183" s="456"/>
    </row>
    <row r="184" spans="2:4" ht="14.25" customHeight="1">
      <c r="B184" s="456"/>
      <c r="C184" s="456"/>
      <c r="D184" s="456"/>
    </row>
    <row r="185" spans="2:4" ht="14.25" customHeight="1">
      <c r="B185" s="456"/>
      <c r="C185" s="456"/>
      <c r="D185" s="456"/>
    </row>
    <row r="186" spans="2:4" ht="14.25" customHeight="1">
      <c r="B186" s="456"/>
      <c r="C186" s="456"/>
      <c r="D186" s="456"/>
    </row>
    <row r="187" spans="2:4" ht="14.25" customHeight="1">
      <c r="B187" s="456"/>
      <c r="C187" s="456"/>
      <c r="D187" s="456"/>
    </row>
    <row r="188" spans="2:4" ht="14.25" customHeight="1">
      <c r="B188" s="456"/>
      <c r="C188" s="456"/>
      <c r="D188" s="456"/>
    </row>
    <row r="189" spans="2:4" ht="14.25" customHeight="1">
      <c r="B189" s="456"/>
      <c r="C189" s="456"/>
      <c r="D189" s="456"/>
    </row>
    <row r="190" spans="2:4" ht="14.25" customHeight="1">
      <c r="B190" s="456"/>
      <c r="C190" s="456"/>
      <c r="D190" s="456"/>
    </row>
    <row r="191" spans="2:4" ht="14.25" customHeight="1">
      <c r="B191" s="456"/>
      <c r="C191" s="456"/>
      <c r="D191" s="456"/>
    </row>
    <row r="192" spans="2:4" ht="14.25" customHeight="1">
      <c r="B192" s="456"/>
      <c r="C192" s="456"/>
      <c r="D192" s="456"/>
    </row>
    <row r="193" spans="2:4" ht="14.25" customHeight="1">
      <c r="B193" s="456"/>
      <c r="C193" s="456"/>
      <c r="D193" s="456"/>
    </row>
    <row r="194" spans="2:4" ht="14.25" customHeight="1">
      <c r="B194" s="456"/>
      <c r="C194" s="456"/>
      <c r="D194" s="456"/>
    </row>
    <row r="195" spans="2:4" ht="14.25" customHeight="1">
      <c r="B195" s="456"/>
      <c r="C195" s="456"/>
      <c r="D195" s="456"/>
    </row>
    <row r="196" spans="2:4" ht="14.25" customHeight="1">
      <c r="B196" s="456"/>
      <c r="C196" s="456"/>
      <c r="D196" s="456"/>
    </row>
    <row r="197" spans="2:4" ht="14.25" customHeight="1">
      <c r="B197" s="456"/>
      <c r="C197" s="456"/>
      <c r="D197" s="456"/>
    </row>
    <row r="198" spans="2:4" ht="14.25" customHeight="1">
      <c r="B198" s="456"/>
      <c r="C198" s="456"/>
      <c r="D198" s="456"/>
    </row>
    <row r="199" spans="2:4" ht="14.25" customHeight="1">
      <c r="B199" s="456"/>
      <c r="C199" s="456"/>
      <c r="D199" s="456"/>
    </row>
    <row r="200" spans="2:4" ht="14.25" customHeight="1">
      <c r="B200" s="456"/>
      <c r="C200" s="456"/>
      <c r="D200" s="456"/>
    </row>
    <row r="201" spans="2:4" ht="14.25" customHeight="1">
      <c r="B201" s="456"/>
      <c r="C201" s="456"/>
      <c r="D201" s="456"/>
    </row>
    <row r="202" spans="2:4" ht="14.25" customHeight="1">
      <c r="B202" s="456"/>
      <c r="C202" s="456"/>
      <c r="D202" s="456"/>
    </row>
    <row r="203" spans="2:4" ht="14.25" customHeight="1">
      <c r="B203" s="456"/>
      <c r="C203" s="456"/>
      <c r="D203" s="456"/>
    </row>
    <row r="204" spans="2:4" ht="14.25" customHeight="1">
      <c r="B204" s="456"/>
      <c r="C204" s="456"/>
      <c r="D204" s="456"/>
    </row>
    <row r="205" spans="2:4" ht="14.25" customHeight="1">
      <c r="B205" s="456"/>
      <c r="C205" s="456"/>
      <c r="D205" s="456"/>
    </row>
    <row r="206" spans="2:4" ht="14.25" customHeight="1">
      <c r="B206" s="456"/>
      <c r="C206" s="456"/>
      <c r="D206" s="456"/>
    </row>
    <row r="207" spans="2:4" ht="14.25" customHeight="1">
      <c r="B207" s="456"/>
      <c r="C207" s="456"/>
      <c r="D207" s="456"/>
    </row>
    <row r="208" spans="2:4" ht="14.25" customHeight="1">
      <c r="B208" s="456"/>
      <c r="C208" s="456"/>
      <c r="D208" s="456"/>
    </row>
    <row r="209" spans="2:4" ht="14.25" customHeight="1">
      <c r="B209" s="456"/>
      <c r="C209" s="456"/>
      <c r="D209" s="456"/>
    </row>
    <row r="210" spans="2:4" ht="14.25" customHeight="1">
      <c r="B210" s="456"/>
      <c r="C210" s="456"/>
      <c r="D210" s="456"/>
    </row>
    <row r="211" spans="2:4" ht="14.25" customHeight="1">
      <c r="B211" s="456"/>
      <c r="C211" s="456"/>
      <c r="D211" s="456"/>
    </row>
    <row r="212" spans="2:4" ht="14.25" customHeight="1">
      <c r="B212" s="456"/>
      <c r="C212" s="456"/>
      <c r="D212" s="456"/>
    </row>
    <row r="213" spans="2:4" ht="14.25" customHeight="1">
      <c r="B213" s="456"/>
      <c r="C213" s="456"/>
      <c r="D213" s="456"/>
    </row>
    <row r="214" spans="2:4" ht="14.25" customHeight="1">
      <c r="B214" s="456"/>
      <c r="C214" s="456"/>
      <c r="D214" s="456"/>
    </row>
    <row r="215" spans="2:4" ht="14.25" customHeight="1">
      <c r="B215" s="456"/>
      <c r="C215" s="456"/>
      <c r="D215" s="456"/>
    </row>
    <row r="216" spans="2:4" ht="14.25" customHeight="1">
      <c r="B216" s="456"/>
      <c r="C216" s="456"/>
      <c r="D216" s="456"/>
    </row>
    <row r="217" spans="2:4" ht="14.25" customHeight="1">
      <c r="B217" s="456"/>
      <c r="C217" s="456"/>
      <c r="D217" s="456"/>
    </row>
    <row r="218" spans="2:4" ht="14.25" customHeight="1">
      <c r="B218" s="456"/>
      <c r="C218" s="456"/>
      <c r="D218" s="456"/>
    </row>
    <row r="219" spans="2:4" ht="14.25" customHeight="1">
      <c r="B219" s="456"/>
      <c r="C219" s="456"/>
      <c r="D219" s="456"/>
    </row>
    <row r="220" spans="2:4" ht="14.25" customHeight="1">
      <c r="B220" s="456"/>
      <c r="C220" s="456"/>
      <c r="D220" s="456"/>
    </row>
    <row r="221" spans="2:4" ht="14.25" customHeight="1">
      <c r="B221" s="456"/>
      <c r="C221" s="456"/>
      <c r="D221" s="456"/>
    </row>
    <row r="222" spans="2:4" ht="14.25" customHeight="1">
      <c r="B222" s="456"/>
      <c r="C222" s="456"/>
      <c r="D222" s="456"/>
    </row>
    <row r="223" spans="2:4" ht="14.25" customHeight="1">
      <c r="B223" s="456"/>
      <c r="C223" s="456"/>
      <c r="D223" s="456"/>
    </row>
    <row r="224" spans="2:4" ht="14.25" customHeight="1">
      <c r="B224" s="456"/>
      <c r="C224" s="456"/>
      <c r="D224" s="456"/>
    </row>
    <row r="225" spans="2:4" ht="14.25" customHeight="1">
      <c r="B225" s="456"/>
      <c r="C225" s="456"/>
      <c r="D225" s="456"/>
    </row>
    <row r="226" spans="2:4" ht="14.25" customHeight="1">
      <c r="B226" s="456"/>
      <c r="C226" s="456"/>
      <c r="D226" s="456"/>
    </row>
    <row r="227" spans="2:4" ht="14.25" customHeight="1">
      <c r="B227" s="456"/>
      <c r="C227" s="456"/>
      <c r="D227" s="456"/>
    </row>
    <row r="228" spans="2:4" ht="14.25" customHeight="1">
      <c r="B228" s="456"/>
      <c r="C228" s="456"/>
      <c r="D228" s="456"/>
    </row>
    <row r="229" spans="2:4" ht="14.25" customHeight="1">
      <c r="B229" s="456"/>
      <c r="C229" s="456"/>
      <c r="D229" s="456"/>
    </row>
    <row r="230" spans="2:4" ht="14.25" customHeight="1">
      <c r="B230" s="456"/>
      <c r="C230" s="456"/>
      <c r="D230" s="456"/>
    </row>
    <row r="231" spans="2:4" ht="14.25" customHeight="1">
      <c r="B231" s="456"/>
      <c r="C231" s="456"/>
      <c r="D231" s="456"/>
    </row>
    <row r="232" spans="2:4" ht="14.25" customHeight="1">
      <c r="B232" s="456"/>
      <c r="C232" s="456"/>
      <c r="D232" s="456"/>
    </row>
    <row r="233" spans="2:4" ht="14.25" customHeight="1">
      <c r="B233" s="456"/>
      <c r="C233" s="456"/>
      <c r="D233" s="456"/>
    </row>
    <row r="234" spans="2:4" ht="14.25" customHeight="1">
      <c r="B234" s="456"/>
      <c r="C234" s="456"/>
      <c r="D234" s="456"/>
    </row>
    <row r="235" spans="2:4" ht="14.25" customHeight="1">
      <c r="B235" s="456"/>
      <c r="C235" s="456"/>
      <c r="D235" s="456"/>
    </row>
    <row r="236" spans="2:4" ht="14.25" customHeight="1">
      <c r="B236" s="456"/>
      <c r="C236" s="456"/>
      <c r="D236" s="456"/>
    </row>
    <row r="237" spans="2:4" ht="14.25" customHeight="1">
      <c r="B237" s="456"/>
      <c r="C237" s="456"/>
      <c r="D237" s="456"/>
    </row>
    <row r="238" spans="2:4" ht="14.25" customHeight="1">
      <c r="B238" s="456"/>
      <c r="C238" s="456"/>
      <c r="D238" s="456"/>
    </row>
    <row r="239" spans="2:4" ht="14.25" customHeight="1">
      <c r="B239" s="456"/>
      <c r="C239" s="456"/>
      <c r="D239" s="456"/>
    </row>
    <row r="240" spans="2:4" ht="14.25" customHeight="1">
      <c r="B240" s="456"/>
      <c r="C240" s="456"/>
      <c r="D240" s="456"/>
    </row>
    <row r="241" spans="2:4" ht="14.25" customHeight="1">
      <c r="B241" s="456"/>
      <c r="C241" s="456"/>
      <c r="D241" s="456"/>
    </row>
    <row r="242" spans="2:4" ht="14.25" customHeight="1">
      <c r="B242" s="456"/>
      <c r="C242" s="456"/>
      <c r="D242" s="456"/>
    </row>
    <row r="243" spans="2:4" ht="14.25" customHeight="1">
      <c r="B243" s="456"/>
      <c r="C243" s="456"/>
      <c r="D243" s="456"/>
    </row>
    <row r="244" spans="2:4" ht="14.25" customHeight="1">
      <c r="B244" s="456"/>
      <c r="C244" s="456"/>
      <c r="D244" s="456"/>
    </row>
    <row r="245" spans="2:4" ht="14.25" customHeight="1">
      <c r="B245" s="456"/>
      <c r="C245" s="456"/>
      <c r="D245" s="456"/>
    </row>
    <row r="246" spans="2:4" ht="14.25" customHeight="1">
      <c r="B246" s="456"/>
      <c r="C246" s="456"/>
      <c r="D246" s="456"/>
    </row>
    <row r="247" spans="2:4" ht="14.25" customHeight="1">
      <c r="B247" s="456"/>
      <c r="C247" s="456"/>
      <c r="D247" s="456"/>
    </row>
    <row r="248" spans="2:4" ht="14.25" customHeight="1">
      <c r="B248" s="456"/>
      <c r="C248" s="456"/>
      <c r="D248" s="456"/>
    </row>
    <row r="249" spans="2:4" ht="14.25" customHeight="1">
      <c r="B249" s="456"/>
      <c r="C249" s="456"/>
      <c r="D249" s="456"/>
    </row>
    <row r="250" spans="2:4" ht="14.25" customHeight="1">
      <c r="B250" s="456"/>
      <c r="C250" s="456"/>
      <c r="D250" s="456"/>
    </row>
    <row r="251" spans="2:4" ht="14.25" customHeight="1">
      <c r="B251" s="456"/>
      <c r="C251" s="456"/>
      <c r="D251" s="456"/>
    </row>
    <row r="252" spans="2:4" ht="14.25" customHeight="1">
      <c r="B252" s="456"/>
      <c r="C252" s="456"/>
      <c r="D252" s="456"/>
    </row>
    <row r="253" spans="2:4" ht="14.25" customHeight="1">
      <c r="B253" s="456"/>
      <c r="C253" s="456"/>
      <c r="D253" s="456"/>
    </row>
    <row r="254" spans="2:4" ht="14.25" customHeight="1">
      <c r="B254" s="456"/>
      <c r="C254" s="456"/>
      <c r="D254" s="456"/>
    </row>
    <row r="255" spans="2:4" ht="14.25" customHeight="1">
      <c r="B255" s="456"/>
      <c r="C255" s="456"/>
      <c r="D255" s="456"/>
    </row>
    <row r="256" spans="2:4" ht="14.25" customHeight="1">
      <c r="B256" s="456"/>
      <c r="C256" s="456"/>
      <c r="D256" s="456"/>
    </row>
    <row r="257" spans="2:4" ht="14.25" customHeight="1">
      <c r="B257" s="456"/>
      <c r="C257" s="456"/>
      <c r="D257" s="456"/>
    </row>
    <row r="258" spans="2:4" ht="14.25" customHeight="1">
      <c r="B258" s="456"/>
      <c r="C258" s="456"/>
      <c r="D258" s="456"/>
    </row>
    <row r="259" spans="2:4" ht="14.25" customHeight="1">
      <c r="B259" s="456"/>
      <c r="C259" s="456"/>
      <c r="D259" s="456"/>
    </row>
    <row r="260" spans="2:4" ht="14.25" customHeight="1">
      <c r="B260" s="456"/>
      <c r="C260" s="456"/>
      <c r="D260" s="456"/>
    </row>
    <row r="261" spans="2:4" ht="14.25" customHeight="1">
      <c r="B261" s="456"/>
      <c r="C261" s="456"/>
      <c r="D261" s="456"/>
    </row>
    <row r="262" spans="2:4" ht="14.25" customHeight="1">
      <c r="B262" s="456"/>
      <c r="C262" s="456"/>
      <c r="D262" s="456"/>
    </row>
    <row r="263" spans="2:4" ht="14.25" customHeight="1">
      <c r="B263" s="456"/>
      <c r="C263" s="456"/>
      <c r="D263" s="456"/>
    </row>
    <row r="264" spans="2:4" ht="14.25" customHeight="1">
      <c r="B264" s="456"/>
      <c r="C264" s="456"/>
      <c r="D264" s="456"/>
    </row>
    <row r="265" spans="2:4" ht="14.25" customHeight="1">
      <c r="B265" s="456"/>
      <c r="C265" s="456"/>
      <c r="D265" s="456"/>
    </row>
    <row r="266" spans="2:4" ht="14.25" customHeight="1">
      <c r="B266" s="456"/>
      <c r="C266" s="456"/>
      <c r="D266" s="456"/>
    </row>
    <row r="267" spans="2:4" ht="14.25" customHeight="1">
      <c r="B267" s="456"/>
      <c r="C267" s="456"/>
      <c r="D267" s="456"/>
    </row>
    <row r="268" spans="2:4" ht="14.25" customHeight="1">
      <c r="B268" s="456"/>
      <c r="C268" s="456"/>
      <c r="D268" s="456"/>
    </row>
    <row r="269" spans="2:4" ht="14.25" customHeight="1">
      <c r="B269" s="456"/>
      <c r="C269" s="456"/>
      <c r="D269" s="456"/>
    </row>
    <row r="270" spans="2:4" ht="14.25" customHeight="1">
      <c r="B270" s="456"/>
      <c r="C270" s="456"/>
      <c r="D270" s="456"/>
    </row>
    <row r="271" spans="2:4" ht="14.25" customHeight="1">
      <c r="B271" s="456"/>
      <c r="C271" s="456"/>
      <c r="D271" s="456"/>
    </row>
    <row r="272" spans="2:4" ht="14.25" customHeight="1">
      <c r="B272" s="456"/>
      <c r="C272" s="456"/>
      <c r="D272" s="456"/>
    </row>
    <row r="273" spans="2:4" ht="14.25" customHeight="1">
      <c r="B273" s="456"/>
      <c r="C273" s="456"/>
      <c r="D273" s="456"/>
    </row>
    <row r="274" spans="2:4" ht="14.25" customHeight="1">
      <c r="B274" s="456"/>
      <c r="C274" s="456"/>
      <c r="D274" s="456"/>
    </row>
    <row r="275" spans="2:4" ht="14.25" customHeight="1">
      <c r="B275" s="456"/>
      <c r="C275" s="456"/>
      <c r="D275" s="456"/>
    </row>
    <row r="276" spans="2:4" ht="14.25" customHeight="1">
      <c r="B276" s="456"/>
      <c r="C276" s="456"/>
      <c r="D276" s="456"/>
    </row>
    <row r="277" spans="2:4" ht="14.25" customHeight="1">
      <c r="B277" s="456"/>
      <c r="C277" s="456"/>
      <c r="D277" s="456"/>
    </row>
    <row r="278" spans="2:4" ht="14.25" customHeight="1">
      <c r="B278" s="456"/>
      <c r="C278" s="456"/>
      <c r="D278" s="456"/>
    </row>
    <row r="279" spans="2:4" ht="14.25" customHeight="1">
      <c r="B279" s="456"/>
      <c r="C279" s="456"/>
      <c r="D279" s="456"/>
    </row>
    <row r="280" spans="2:4" ht="14.25" customHeight="1">
      <c r="B280" s="456"/>
      <c r="C280" s="456"/>
      <c r="D280" s="456"/>
    </row>
    <row r="281" spans="2:4" ht="14.25" customHeight="1">
      <c r="B281" s="456"/>
      <c r="C281" s="456"/>
      <c r="D281" s="456"/>
    </row>
    <row r="282" spans="2:4" ht="14.25" customHeight="1">
      <c r="B282" s="456"/>
      <c r="C282" s="456"/>
      <c r="D282" s="456"/>
    </row>
    <row r="283" spans="2:4" ht="14.25" customHeight="1">
      <c r="B283" s="456"/>
      <c r="C283" s="456"/>
      <c r="D283" s="456"/>
    </row>
    <row r="284" spans="2:4" ht="14.25" customHeight="1">
      <c r="B284" s="456"/>
      <c r="C284" s="456"/>
      <c r="D284" s="456"/>
    </row>
    <row r="285" spans="2:4" ht="14.25" customHeight="1">
      <c r="B285" s="456"/>
      <c r="C285" s="456"/>
      <c r="D285" s="456"/>
    </row>
    <row r="286" spans="2:4" ht="14.25" customHeight="1">
      <c r="B286" s="456"/>
      <c r="C286" s="456"/>
      <c r="D286" s="456"/>
    </row>
    <row r="287" spans="2:4" ht="14.25" customHeight="1">
      <c r="B287" s="456"/>
      <c r="C287" s="456"/>
      <c r="D287" s="456"/>
    </row>
    <row r="288" spans="2:4" ht="14.25" customHeight="1">
      <c r="B288" s="456"/>
      <c r="C288" s="456"/>
      <c r="D288" s="456"/>
    </row>
    <row r="289" spans="2:4" ht="14.25" customHeight="1">
      <c r="B289" s="456"/>
      <c r="C289" s="456"/>
      <c r="D289" s="456"/>
    </row>
    <row r="290" spans="2:4" ht="14.25" customHeight="1">
      <c r="B290" s="456"/>
      <c r="C290" s="456"/>
      <c r="D290" s="456"/>
    </row>
    <row r="291" spans="2:4" ht="14.25" customHeight="1">
      <c r="B291" s="456"/>
      <c r="C291" s="456"/>
      <c r="D291" s="456"/>
    </row>
    <row r="292" spans="2:4" ht="14.25" customHeight="1">
      <c r="B292" s="456"/>
      <c r="C292" s="456"/>
      <c r="D292" s="456"/>
    </row>
    <row r="293" spans="2:4" ht="14.25" customHeight="1">
      <c r="B293" s="456"/>
      <c r="C293" s="456"/>
      <c r="D293" s="456"/>
    </row>
    <row r="294" spans="2:4" ht="14.25" customHeight="1">
      <c r="B294" s="456"/>
      <c r="C294" s="456"/>
      <c r="D294" s="456"/>
    </row>
    <row r="295" spans="2:4" ht="14.25" customHeight="1">
      <c r="B295" s="456"/>
      <c r="C295" s="456"/>
      <c r="D295" s="456"/>
    </row>
    <row r="296" spans="2:4" ht="14.25" customHeight="1">
      <c r="B296" s="456"/>
      <c r="C296" s="456"/>
      <c r="D296" s="456"/>
    </row>
    <row r="297" spans="2:4" ht="14.25" customHeight="1">
      <c r="B297" s="456"/>
      <c r="C297" s="456"/>
      <c r="D297" s="456"/>
    </row>
    <row r="298" spans="2:4" ht="14.25" customHeight="1">
      <c r="B298" s="456"/>
      <c r="C298" s="456"/>
      <c r="D298" s="456"/>
    </row>
    <row r="299" spans="2:4" ht="14.25" customHeight="1">
      <c r="B299" s="456"/>
      <c r="C299" s="456"/>
      <c r="D299" s="456"/>
    </row>
    <row r="300" spans="2:4" ht="14.25" customHeight="1">
      <c r="B300" s="456"/>
      <c r="C300" s="456"/>
      <c r="D300" s="456"/>
    </row>
    <row r="301" spans="2:4" ht="14.25" customHeight="1">
      <c r="B301" s="456"/>
      <c r="C301" s="456"/>
      <c r="D301" s="456"/>
    </row>
    <row r="302" spans="2:4" ht="14.25" customHeight="1">
      <c r="B302" s="456"/>
      <c r="C302" s="456"/>
      <c r="D302" s="456"/>
    </row>
    <row r="303" spans="2:4" ht="14.25" customHeight="1">
      <c r="B303" s="456"/>
      <c r="C303" s="456"/>
      <c r="D303" s="456"/>
    </row>
    <row r="304" spans="2:4" ht="14.25" customHeight="1">
      <c r="B304" s="456"/>
      <c r="C304" s="456"/>
      <c r="D304" s="456"/>
    </row>
    <row r="305" spans="2:4" ht="14.25" customHeight="1">
      <c r="B305" s="456"/>
      <c r="C305" s="456"/>
      <c r="D305" s="456"/>
    </row>
    <row r="306" spans="2:4" ht="14.25" customHeight="1">
      <c r="B306" s="456"/>
      <c r="C306" s="456"/>
      <c r="D306" s="456"/>
    </row>
    <row r="307" spans="2:4" ht="14.25" customHeight="1">
      <c r="B307" s="456"/>
      <c r="C307" s="456"/>
      <c r="D307" s="456"/>
    </row>
    <row r="308" spans="2:4" ht="14.25" customHeight="1">
      <c r="B308" s="456"/>
      <c r="C308" s="456"/>
      <c r="D308" s="456"/>
    </row>
    <row r="309" spans="2:4" ht="14.25" customHeight="1">
      <c r="B309" s="456"/>
      <c r="C309" s="456"/>
      <c r="D309" s="456"/>
    </row>
    <row r="310" spans="2:4" ht="14.25" customHeight="1">
      <c r="B310" s="456"/>
      <c r="C310" s="456"/>
      <c r="D310" s="456"/>
    </row>
    <row r="311" spans="2:4" ht="14.25" customHeight="1">
      <c r="B311" s="456"/>
      <c r="C311" s="456"/>
      <c r="D311" s="456"/>
    </row>
    <row r="312" spans="2:4" ht="14.25" customHeight="1">
      <c r="B312" s="456"/>
      <c r="C312" s="456"/>
      <c r="D312" s="456"/>
    </row>
    <row r="313" spans="2:4" ht="14.25" customHeight="1">
      <c r="B313" s="456"/>
      <c r="C313" s="456"/>
      <c r="D313" s="456"/>
    </row>
    <row r="314" spans="2:4" ht="14.25" customHeight="1">
      <c r="B314" s="456"/>
      <c r="C314" s="456"/>
      <c r="D314" s="456"/>
    </row>
    <row r="315" spans="2:4" ht="14.25" customHeight="1">
      <c r="B315" s="456"/>
      <c r="C315" s="456"/>
      <c r="D315" s="456"/>
    </row>
    <row r="316" spans="2:4" ht="14.25" customHeight="1">
      <c r="B316" s="456"/>
      <c r="C316" s="456"/>
      <c r="D316" s="456"/>
    </row>
    <row r="317" spans="2:4" ht="14.25" customHeight="1">
      <c r="B317" s="456"/>
      <c r="C317" s="456"/>
      <c r="D317" s="456"/>
    </row>
    <row r="318" spans="2:4" ht="14.25" customHeight="1">
      <c r="B318" s="456"/>
      <c r="C318" s="456"/>
      <c r="D318" s="456"/>
    </row>
    <row r="319" spans="2:4" ht="14.25" customHeight="1">
      <c r="B319" s="456"/>
      <c r="C319" s="456"/>
      <c r="D319" s="456"/>
    </row>
    <row r="320" spans="2:4" ht="14.25" customHeight="1">
      <c r="B320" s="456"/>
      <c r="C320" s="456"/>
      <c r="D320" s="456"/>
    </row>
    <row r="321" spans="2:4" ht="14.25" customHeight="1">
      <c r="B321" s="456"/>
      <c r="C321" s="456"/>
      <c r="D321" s="456"/>
    </row>
    <row r="322" spans="2:4" ht="14.25" customHeight="1">
      <c r="B322" s="456"/>
      <c r="C322" s="456"/>
      <c r="D322" s="456"/>
    </row>
    <row r="323" spans="2:4" ht="14.25" customHeight="1">
      <c r="B323" s="456"/>
      <c r="C323" s="456"/>
      <c r="D323" s="456"/>
    </row>
    <row r="324" spans="2:4" ht="14.25" customHeight="1">
      <c r="B324" s="456"/>
      <c r="C324" s="456"/>
      <c r="D324" s="456"/>
    </row>
    <row r="325" spans="2:4" ht="14.25" customHeight="1">
      <c r="B325" s="456"/>
      <c r="C325" s="456"/>
      <c r="D325" s="456"/>
    </row>
    <row r="326" spans="2:4" ht="14.25" customHeight="1">
      <c r="B326" s="456"/>
      <c r="C326" s="456"/>
      <c r="D326" s="456"/>
    </row>
    <row r="327" spans="2:4" ht="14.25" customHeight="1">
      <c r="B327" s="456"/>
      <c r="C327" s="456"/>
      <c r="D327" s="456"/>
    </row>
    <row r="328" spans="2:4" ht="14.25" customHeight="1">
      <c r="B328" s="456"/>
      <c r="C328" s="456"/>
      <c r="D328" s="456"/>
    </row>
    <row r="329" spans="2:4" ht="14.25" customHeight="1">
      <c r="B329" s="456"/>
      <c r="C329" s="456"/>
      <c r="D329" s="456"/>
    </row>
    <row r="330" spans="2:4" ht="14.25" customHeight="1">
      <c r="B330" s="456"/>
      <c r="C330" s="456"/>
      <c r="D330" s="456"/>
    </row>
    <row r="331" spans="2:4" ht="14.25" customHeight="1">
      <c r="B331" s="456"/>
      <c r="C331" s="456"/>
      <c r="D331" s="456"/>
    </row>
    <row r="332" spans="2:4" ht="14.25" customHeight="1">
      <c r="B332" s="456"/>
      <c r="C332" s="456"/>
      <c r="D332" s="456"/>
    </row>
    <row r="333" spans="2:4" ht="14.25" customHeight="1">
      <c r="B333" s="456"/>
      <c r="C333" s="456"/>
      <c r="D333" s="456"/>
    </row>
    <row r="334" spans="2:4" ht="14.25" customHeight="1">
      <c r="B334" s="456"/>
      <c r="C334" s="456"/>
      <c r="D334" s="456"/>
    </row>
    <row r="335" spans="2:4" ht="14.25" customHeight="1">
      <c r="B335" s="456"/>
      <c r="C335" s="456"/>
      <c r="D335" s="456"/>
    </row>
    <row r="336" spans="2:4" ht="14.25" customHeight="1">
      <c r="B336" s="456"/>
      <c r="C336" s="456"/>
      <c r="D336" s="456"/>
    </row>
    <row r="337" spans="2:4" ht="14.25" customHeight="1">
      <c r="B337" s="456"/>
      <c r="C337" s="456"/>
      <c r="D337" s="456"/>
    </row>
    <row r="338" spans="2:4" ht="14.25" customHeight="1">
      <c r="B338" s="456"/>
      <c r="C338" s="456"/>
      <c r="D338" s="456"/>
    </row>
    <row r="339" spans="2:4" ht="14.25" customHeight="1">
      <c r="B339" s="456"/>
      <c r="C339" s="456"/>
      <c r="D339" s="456"/>
    </row>
    <row r="340" spans="2:4" ht="14.25" customHeight="1">
      <c r="B340" s="456"/>
      <c r="C340" s="456"/>
      <c r="D340" s="456"/>
    </row>
    <row r="341" spans="2:4" ht="14.25" customHeight="1">
      <c r="B341" s="456"/>
      <c r="C341" s="456"/>
      <c r="D341" s="456"/>
    </row>
    <row r="342" spans="2:4" ht="14.25" customHeight="1">
      <c r="B342" s="456"/>
      <c r="C342" s="456"/>
      <c r="D342" s="456"/>
    </row>
    <row r="343" spans="2:4" ht="14.25" customHeight="1">
      <c r="B343" s="456"/>
      <c r="C343" s="456"/>
      <c r="D343" s="456"/>
    </row>
    <row r="344" spans="2:4" ht="14.25" customHeight="1">
      <c r="B344" s="456"/>
      <c r="C344" s="456"/>
      <c r="D344" s="456"/>
    </row>
    <row r="345" spans="2:4" ht="14.25" customHeight="1">
      <c r="B345" s="456"/>
      <c r="C345" s="456"/>
      <c r="D345" s="456"/>
    </row>
    <row r="346" spans="2:4" ht="14.25" customHeight="1">
      <c r="B346" s="456"/>
      <c r="C346" s="456"/>
      <c r="D346" s="456"/>
    </row>
    <row r="347" spans="2:4" ht="14.25" customHeight="1">
      <c r="B347" s="456"/>
      <c r="C347" s="456"/>
      <c r="D347" s="456"/>
    </row>
    <row r="348" spans="2:4" ht="14.25" customHeight="1">
      <c r="B348" s="456"/>
      <c r="C348" s="456"/>
      <c r="D348" s="456"/>
    </row>
    <row r="349" spans="2:4" ht="14.25" customHeight="1">
      <c r="B349" s="456"/>
      <c r="C349" s="456"/>
      <c r="D349" s="456"/>
    </row>
    <row r="350" spans="2:4" ht="14.25" customHeight="1">
      <c r="B350" s="456"/>
      <c r="C350" s="456"/>
      <c r="D350" s="456"/>
    </row>
    <row r="351" spans="2:4" ht="14.25" customHeight="1">
      <c r="B351" s="456"/>
      <c r="C351" s="456"/>
      <c r="D351" s="456"/>
    </row>
    <row r="352" spans="2:4" ht="14.25" customHeight="1">
      <c r="B352" s="456"/>
      <c r="C352" s="456"/>
      <c r="D352" s="456"/>
    </row>
    <row r="353" spans="2:4" ht="14.25" customHeight="1">
      <c r="B353" s="456"/>
      <c r="C353" s="456"/>
      <c r="D353" s="456"/>
    </row>
    <row r="354" spans="2:4" ht="14.25" customHeight="1">
      <c r="B354" s="456"/>
      <c r="C354" s="456"/>
      <c r="D354" s="456"/>
    </row>
    <row r="355" spans="2:4" ht="14.25" customHeight="1">
      <c r="B355" s="456"/>
      <c r="C355" s="456"/>
      <c r="D355" s="456"/>
    </row>
    <row r="356" spans="2:4" ht="14.25" customHeight="1">
      <c r="B356" s="456"/>
      <c r="C356" s="456"/>
      <c r="D356" s="456"/>
    </row>
    <row r="357" spans="2:4" ht="14.25" customHeight="1">
      <c r="B357" s="456"/>
      <c r="C357" s="456"/>
      <c r="D357" s="456"/>
    </row>
    <row r="358" spans="2:4" ht="14.25" customHeight="1">
      <c r="B358" s="456"/>
      <c r="C358" s="456"/>
      <c r="D358" s="456"/>
    </row>
    <row r="359" spans="2:4" ht="14.25" customHeight="1">
      <c r="B359" s="456"/>
      <c r="C359" s="456"/>
      <c r="D359" s="456"/>
    </row>
    <row r="360" spans="2:4" ht="14.25" customHeight="1">
      <c r="B360" s="456"/>
      <c r="C360" s="456"/>
      <c r="D360" s="456"/>
    </row>
    <row r="361" spans="2:4" ht="14.25" customHeight="1">
      <c r="B361" s="456"/>
      <c r="C361" s="456"/>
      <c r="D361" s="456"/>
    </row>
    <row r="362" spans="2:4" ht="14.25" customHeight="1">
      <c r="B362" s="456"/>
      <c r="C362" s="456"/>
      <c r="D362" s="456"/>
    </row>
    <row r="363" spans="2:4" ht="14.25" customHeight="1">
      <c r="B363" s="456"/>
      <c r="C363" s="456"/>
      <c r="D363" s="456"/>
    </row>
    <row r="364" spans="2:4" ht="14.25" customHeight="1">
      <c r="B364" s="456"/>
      <c r="C364" s="456"/>
      <c r="D364" s="456"/>
    </row>
    <row r="365" spans="2:4" ht="14.25" customHeight="1">
      <c r="B365" s="456"/>
      <c r="C365" s="456"/>
      <c r="D365" s="456"/>
    </row>
    <row r="366" spans="2:4" ht="14.25" customHeight="1">
      <c r="B366" s="456"/>
      <c r="C366" s="456"/>
      <c r="D366" s="456"/>
    </row>
    <row r="367" spans="2:4" ht="14.25" customHeight="1">
      <c r="B367" s="456"/>
      <c r="C367" s="456"/>
      <c r="D367" s="456"/>
    </row>
    <row r="368" spans="2:4" ht="14.25" customHeight="1">
      <c r="B368" s="456"/>
      <c r="C368" s="456"/>
      <c r="D368" s="456"/>
    </row>
    <row r="369" spans="2:4" ht="14.25" customHeight="1">
      <c r="B369" s="456"/>
      <c r="C369" s="456"/>
      <c r="D369" s="456"/>
    </row>
    <row r="370" spans="2:4" ht="14.25" customHeight="1">
      <c r="B370" s="456"/>
      <c r="C370" s="456"/>
      <c r="D370" s="456"/>
    </row>
    <row r="371" spans="2:4" ht="14.25" customHeight="1">
      <c r="B371" s="456"/>
      <c r="C371" s="456"/>
      <c r="D371" s="456"/>
    </row>
    <row r="372" spans="2:4" ht="14.25" customHeight="1">
      <c r="B372" s="456"/>
      <c r="C372" s="456"/>
      <c r="D372" s="456"/>
    </row>
    <row r="373" spans="2:4" ht="14.25" customHeight="1">
      <c r="B373" s="456"/>
      <c r="C373" s="456"/>
      <c r="D373" s="456"/>
    </row>
    <row r="374" spans="2:4" ht="14.25" customHeight="1">
      <c r="B374" s="456"/>
      <c r="C374" s="456"/>
      <c r="D374" s="456"/>
    </row>
    <row r="375" spans="2:4" ht="14.25" customHeight="1">
      <c r="B375" s="456"/>
      <c r="C375" s="456"/>
      <c r="D375" s="456"/>
    </row>
    <row r="376" spans="2:4" ht="14.25" customHeight="1">
      <c r="B376" s="456"/>
      <c r="C376" s="456"/>
      <c r="D376" s="456"/>
    </row>
    <row r="377" spans="2:4" ht="14.25" customHeight="1">
      <c r="B377" s="456"/>
      <c r="C377" s="456"/>
      <c r="D377" s="456"/>
    </row>
    <row r="378" spans="2:4" ht="14.25" customHeight="1">
      <c r="B378" s="456"/>
      <c r="C378" s="456"/>
      <c r="D378" s="456"/>
    </row>
    <row r="379" spans="2:4" ht="14.25" customHeight="1">
      <c r="B379" s="456"/>
      <c r="C379" s="456"/>
      <c r="D379" s="456"/>
    </row>
    <row r="380" spans="2:4" ht="14.25" customHeight="1">
      <c r="B380" s="456"/>
      <c r="C380" s="456"/>
      <c r="D380" s="456"/>
    </row>
    <row r="381" spans="2:4" ht="14.25" customHeight="1">
      <c r="B381" s="456"/>
      <c r="C381" s="456"/>
      <c r="D381" s="456"/>
    </row>
    <row r="382" spans="2:4" ht="14.25" customHeight="1">
      <c r="B382" s="456"/>
      <c r="C382" s="456"/>
      <c r="D382" s="456"/>
    </row>
    <row r="383" spans="2:4" ht="14.25" customHeight="1">
      <c r="B383" s="456"/>
      <c r="C383" s="456"/>
      <c r="D383" s="456"/>
    </row>
    <row r="384" spans="2:4" ht="14.25" customHeight="1">
      <c r="B384" s="456"/>
      <c r="C384" s="456"/>
      <c r="D384" s="456"/>
    </row>
    <row r="385" spans="2:4" ht="14.25" customHeight="1">
      <c r="B385" s="456"/>
      <c r="C385" s="456"/>
      <c r="D385" s="456"/>
    </row>
    <row r="386" spans="2:4" ht="14.25" customHeight="1">
      <c r="B386" s="456"/>
      <c r="C386" s="456"/>
      <c r="D386" s="456"/>
    </row>
    <row r="387" spans="2:4" ht="14.25" customHeight="1">
      <c r="B387" s="456"/>
      <c r="C387" s="456"/>
      <c r="D387" s="456"/>
    </row>
    <row r="388" spans="2:4" ht="14.25" customHeight="1">
      <c r="B388" s="456"/>
      <c r="C388" s="456"/>
      <c r="D388" s="456"/>
    </row>
    <row r="389" spans="2:4" ht="14.25" customHeight="1">
      <c r="B389" s="456"/>
      <c r="C389" s="456"/>
      <c r="D389" s="456"/>
    </row>
    <row r="390" spans="2:4" ht="14.25" customHeight="1">
      <c r="B390" s="456"/>
      <c r="C390" s="456"/>
      <c r="D390" s="456"/>
    </row>
    <row r="391" spans="2:4" ht="14.25" customHeight="1">
      <c r="B391" s="456"/>
      <c r="C391" s="456"/>
      <c r="D391" s="456"/>
    </row>
    <row r="392" spans="2:4" ht="14.25" customHeight="1">
      <c r="B392" s="456"/>
      <c r="C392" s="456"/>
      <c r="D392" s="456"/>
    </row>
    <row r="393" spans="2:4" ht="14.25" customHeight="1">
      <c r="B393" s="456"/>
      <c r="C393" s="456"/>
      <c r="D393" s="456"/>
    </row>
    <row r="394" spans="2:4" ht="14.25" customHeight="1">
      <c r="B394" s="456"/>
      <c r="C394" s="456"/>
      <c r="D394" s="456"/>
    </row>
    <row r="395" spans="2:4" ht="14.25" customHeight="1">
      <c r="B395" s="456"/>
      <c r="C395" s="456"/>
      <c r="D395" s="456"/>
    </row>
    <row r="396" spans="2:4" ht="14.25" customHeight="1">
      <c r="B396" s="456"/>
      <c r="C396" s="456"/>
      <c r="D396" s="456"/>
    </row>
    <row r="397" spans="2:4" ht="14.25" customHeight="1">
      <c r="B397" s="456"/>
      <c r="C397" s="456"/>
      <c r="D397" s="456"/>
    </row>
    <row r="398" spans="2:4" ht="14.25" customHeight="1">
      <c r="B398" s="456"/>
      <c r="C398" s="456"/>
      <c r="D398" s="456"/>
    </row>
    <row r="399" spans="2:4" ht="14.25" customHeight="1">
      <c r="B399" s="456"/>
      <c r="C399" s="456"/>
      <c r="D399" s="456"/>
    </row>
    <row r="400" spans="2:4" ht="14.25" customHeight="1">
      <c r="B400" s="456"/>
      <c r="C400" s="456"/>
      <c r="D400" s="456"/>
    </row>
    <row r="401" spans="2:4" ht="14.25" customHeight="1">
      <c r="B401" s="456"/>
      <c r="C401" s="456"/>
      <c r="D401" s="456"/>
    </row>
    <row r="402" spans="2:4" ht="14.25" customHeight="1">
      <c r="B402" s="456"/>
      <c r="C402" s="456"/>
      <c r="D402" s="456"/>
    </row>
    <row r="403" spans="2:4" ht="14.25" customHeight="1">
      <c r="B403" s="456"/>
      <c r="C403" s="456"/>
      <c r="D403" s="456"/>
    </row>
    <row r="404" spans="2:4" ht="14.25" customHeight="1">
      <c r="B404" s="456"/>
      <c r="C404" s="456"/>
      <c r="D404" s="456"/>
    </row>
    <row r="405" spans="2:4" ht="14.25" customHeight="1">
      <c r="B405" s="456"/>
      <c r="C405" s="456"/>
      <c r="D405" s="456"/>
    </row>
    <row r="406" spans="2:4" ht="14.25" customHeight="1">
      <c r="B406" s="456"/>
      <c r="C406" s="456"/>
      <c r="D406" s="456"/>
    </row>
    <row r="407" spans="2:4" ht="14.25" customHeight="1">
      <c r="B407" s="456"/>
      <c r="C407" s="456"/>
      <c r="D407" s="456"/>
    </row>
    <row r="408" spans="2:4" ht="14.25" customHeight="1">
      <c r="B408" s="456"/>
      <c r="C408" s="456"/>
      <c r="D408" s="456"/>
    </row>
    <row r="409" spans="2:4" ht="14.25" customHeight="1">
      <c r="B409" s="456"/>
      <c r="C409" s="456"/>
      <c r="D409" s="456"/>
    </row>
    <row r="410" spans="2:4" ht="14.25" customHeight="1">
      <c r="B410" s="456"/>
      <c r="C410" s="456"/>
      <c r="D410" s="456"/>
    </row>
    <row r="411" spans="2:4" ht="14.25" customHeight="1">
      <c r="B411" s="456"/>
      <c r="C411" s="456"/>
      <c r="D411" s="456"/>
    </row>
    <row r="412" spans="2:4" ht="14.25" customHeight="1">
      <c r="B412" s="456"/>
      <c r="C412" s="456"/>
      <c r="D412" s="456"/>
    </row>
    <row r="413" spans="2:4" ht="14.25" customHeight="1">
      <c r="B413" s="456"/>
      <c r="C413" s="456"/>
      <c r="D413" s="456"/>
    </row>
    <row r="414" spans="2:4" ht="14.25" customHeight="1">
      <c r="B414" s="456"/>
      <c r="C414" s="456"/>
      <c r="D414" s="456"/>
    </row>
    <row r="415" spans="2:4" ht="14.25" customHeight="1">
      <c r="B415" s="456"/>
      <c r="C415" s="456"/>
      <c r="D415" s="456"/>
    </row>
    <row r="416" spans="2:4" ht="14.25" customHeight="1">
      <c r="B416" s="456"/>
      <c r="C416" s="456"/>
      <c r="D416" s="456"/>
    </row>
    <row r="417" spans="2:4" ht="14.25" customHeight="1">
      <c r="B417" s="456"/>
      <c r="C417" s="456"/>
      <c r="D417" s="456"/>
    </row>
    <row r="418" spans="2:4" ht="14.25" customHeight="1">
      <c r="B418" s="456"/>
      <c r="C418" s="456"/>
      <c r="D418" s="456"/>
    </row>
    <row r="419" spans="2:4" ht="14.25" customHeight="1">
      <c r="B419" s="456"/>
      <c r="C419" s="456"/>
      <c r="D419" s="456"/>
    </row>
    <row r="420" spans="2:4" ht="14.25" customHeight="1">
      <c r="B420" s="456"/>
      <c r="C420" s="456"/>
      <c r="D420" s="456"/>
    </row>
    <row r="421" spans="2:4" ht="14.25" customHeight="1">
      <c r="B421" s="456"/>
      <c r="C421" s="456"/>
      <c r="D421" s="456"/>
    </row>
    <row r="422" spans="2:4" ht="14.25" customHeight="1">
      <c r="B422" s="456"/>
      <c r="C422" s="456"/>
      <c r="D422" s="456"/>
    </row>
    <row r="423" spans="2:4" ht="14.25" customHeight="1">
      <c r="B423" s="456"/>
      <c r="C423" s="456"/>
      <c r="D423" s="456"/>
    </row>
    <row r="424" spans="2:4" ht="14.25" customHeight="1">
      <c r="B424" s="456"/>
      <c r="C424" s="456"/>
      <c r="D424" s="456"/>
    </row>
    <row r="425" spans="2:4" ht="14.25" customHeight="1">
      <c r="B425" s="456"/>
      <c r="C425" s="456"/>
      <c r="D425" s="456"/>
    </row>
    <row r="426" spans="2:4" ht="14.25" customHeight="1">
      <c r="B426" s="456"/>
      <c r="C426" s="456"/>
      <c r="D426" s="456"/>
    </row>
    <row r="427" spans="2:4" ht="14.25" customHeight="1">
      <c r="B427" s="456"/>
      <c r="C427" s="456"/>
      <c r="D427" s="456"/>
    </row>
    <row r="428" spans="2:4" ht="14.25" customHeight="1">
      <c r="B428" s="456"/>
      <c r="C428" s="456"/>
      <c r="D428" s="456"/>
    </row>
    <row r="429" spans="2:4" ht="14.25" customHeight="1">
      <c r="B429" s="456"/>
      <c r="C429" s="456"/>
      <c r="D429" s="456"/>
    </row>
    <row r="430" spans="2:4" ht="14.25" customHeight="1">
      <c r="B430" s="456"/>
      <c r="C430" s="456"/>
      <c r="D430" s="456"/>
    </row>
    <row r="431" spans="2:4" ht="14.25" customHeight="1">
      <c r="B431" s="456"/>
      <c r="C431" s="456"/>
      <c r="D431" s="456"/>
    </row>
    <row r="432" spans="2:4" ht="14.25" customHeight="1">
      <c r="B432" s="456"/>
      <c r="C432" s="456"/>
      <c r="D432" s="456"/>
    </row>
    <row r="433" spans="2:4" ht="14.25" customHeight="1">
      <c r="B433" s="456"/>
      <c r="C433" s="456"/>
      <c r="D433" s="456"/>
    </row>
    <row r="434" spans="2:4" ht="14.25" customHeight="1">
      <c r="B434" s="456"/>
      <c r="C434" s="456"/>
      <c r="D434" s="456"/>
    </row>
    <row r="435" spans="2:4" ht="14.25" customHeight="1">
      <c r="B435" s="456"/>
      <c r="C435" s="456"/>
      <c r="D435" s="456"/>
    </row>
    <row r="436" spans="2:4" ht="14.25" customHeight="1">
      <c r="B436" s="456"/>
      <c r="C436" s="456"/>
      <c r="D436" s="456"/>
    </row>
    <row r="437" spans="2:4" ht="14.25" customHeight="1">
      <c r="B437" s="456"/>
      <c r="C437" s="456"/>
      <c r="D437" s="456"/>
    </row>
    <row r="438" spans="2:4" ht="14.25" customHeight="1">
      <c r="B438" s="456"/>
      <c r="C438" s="456"/>
      <c r="D438" s="456"/>
    </row>
    <row r="439" spans="2:4" ht="14.25" customHeight="1">
      <c r="B439" s="456"/>
      <c r="C439" s="456"/>
      <c r="D439" s="456"/>
    </row>
    <row r="440" spans="2:4" ht="14.25" customHeight="1">
      <c r="B440" s="456"/>
      <c r="C440" s="456"/>
      <c r="D440" s="456"/>
    </row>
    <row r="441" spans="2:4" ht="14.25" customHeight="1">
      <c r="B441" s="456"/>
      <c r="C441" s="456"/>
      <c r="D441" s="456"/>
    </row>
    <row r="442" spans="2:4" ht="14.25" customHeight="1">
      <c r="B442" s="456"/>
      <c r="C442" s="456"/>
      <c r="D442" s="456"/>
    </row>
    <row r="443" spans="2:4" ht="14.25" customHeight="1">
      <c r="B443" s="456"/>
      <c r="C443" s="456"/>
      <c r="D443" s="456"/>
    </row>
    <row r="444" spans="2:4" ht="14.25" customHeight="1">
      <c r="B444" s="456"/>
      <c r="C444" s="456"/>
      <c r="D444" s="456"/>
    </row>
    <row r="445" spans="2:4" ht="14.25" customHeight="1">
      <c r="B445" s="456"/>
      <c r="C445" s="456"/>
      <c r="D445" s="456"/>
    </row>
    <row r="446" spans="2:4" ht="14.25" customHeight="1">
      <c r="B446" s="456"/>
      <c r="C446" s="456"/>
      <c r="D446" s="456"/>
    </row>
    <row r="447" spans="2:4" ht="14.25" customHeight="1">
      <c r="B447" s="456"/>
      <c r="C447" s="456"/>
      <c r="D447" s="456"/>
    </row>
    <row r="448" spans="2:4" ht="14.25" customHeight="1">
      <c r="B448" s="456"/>
      <c r="C448" s="456"/>
      <c r="D448" s="456"/>
    </row>
    <row r="449" spans="2:4" ht="14.25" customHeight="1">
      <c r="B449" s="456"/>
      <c r="C449" s="456"/>
      <c r="D449" s="456"/>
    </row>
    <row r="450" spans="2:4" ht="14.25" customHeight="1">
      <c r="B450" s="456"/>
      <c r="C450" s="456"/>
      <c r="D450" s="456"/>
    </row>
    <row r="451" spans="2:4" ht="14.25" customHeight="1">
      <c r="B451" s="456"/>
      <c r="C451" s="456"/>
      <c r="D451" s="456"/>
    </row>
    <row r="452" spans="2:4" ht="14.25" customHeight="1">
      <c r="B452" s="456"/>
      <c r="C452" s="456"/>
      <c r="D452" s="456"/>
    </row>
    <row r="453" spans="2:4" ht="14.25" customHeight="1">
      <c r="B453" s="456"/>
      <c r="C453" s="456"/>
      <c r="D453" s="456"/>
    </row>
    <row r="454" spans="2:4" ht="14.25" customHeight="1">
      <c r="B454" s="456"/>
      <c r="C454" s="456"/>
      <c r="D454" s="456"/>
    </row>
    <row r="455" spans="2:4" ht="14.25" customHeight="1">
      <c r="B455" s="456"/>
      <c r="C455" s="456"/>
      <c r="D455" s="456"/>
    </row>
    <row r="456" spans="2:4" ht="14.25" customHeight="1">
      <c r="B456" s="456"/>
      <c r="C456" s="456"/>
      <c r="D456" s="456"/>
    </row>
    <row r="457" spans="2:4" ht="14.25" customHeight="1">
      <c r="B457" s="456"/>
      <c r="C457" s="456"/>
      <c r="D457" s="456"/>
    </row>
    <row r="458" spans="2:4" ht="14.25" customHeight="1">
      <c r="B458" s="456"/>
      <c r="C458" s="456"/>
      <c r="D458" s="456"/>
    </row>
    <row r="459" spans="2:4" ht="14.25" customHeight="1">
      <c r="B459" s="456"/>
      <c r="C459" s="456"/>
      <c r="D459" s="456"/>
    </row>
    <row r="460" spans="2:4" ht="14.25" customHeight="1">
      <c r="B460" s="456"/>
      <c r="C460" s="456"/>
      <c r="D460" s="456"/>
    </row>
    <row r="461" spans="2:4" ht="14.25" customHeight="1">
      <c r="B461" s="456"/>
      <c r="C461" s="456"/>
      <c r="D461" s="456"/>
    </row>
    <row r="462" spans="2:4" ht="14.25" customHeight="1">
      <c r="B462" s="456"/>
      <c r="C462" s="456"/>
      <c r="D462" s="456"/>
    </row>
    <row r="463" spans="2:4" ht="14.25" customHeight="1">
      <c r="B463" s="456"/>
      <c r="C463" s="456"/>
      <c r="D463" s="456"/>
    </row>
    <row r="464" spans="2:4" ht="14.25" customHeight="1">
      <c r="B464" s="456"/>
      <c r="C464" s="456"/>
      <c r="D464" s="456"/>
    </row>
    <row r="465" spans="2:4" ht="14.25" customHeight="1">
      <c r="B465" s="456"/>
      <c r="C465" s="456"/>
      <c r="D465" s="456"/>
    </row>
    <row r="466" spans="2:4" ht="14.25" customHeight="1">
      <c r="B466" s="456"/>
      <c r="C466" s="456"/>
      <c r="D466" s="456"/>
    </row>
    <row r="467" spans="2:4" ht="14.25" customHeight="1">
      <c r="B467" s="456"/>
      <c r="C467" s="456"/>
      <c r="D467" s="456"/>
    </row>
    <row r="468" spans="2:4" ht="14.25" customHeight="1">
      <c r="B468" s="456"/>
      <c r="C468" s="456"/>
      <c r="D468" s="456"/>
    </row>
    <row r="469" spans="2:4" ht="14.25" customHeight="1">
      <c r="B469" s="456"/>
      <c r="C469" s="456"/>
      <c r="D469" s="456"/>
    </row>
    <row r="470" spans="2:4" ht="14.25" customHeight="1">
      <c r="B470" s="456"/>
      <c r="C470" s="456"/>
      <c r="D470" s="456"/>
    </row>
    <row r="471" spans="2:4" ht="14.25" customHeight="1">
      <c r="B471" s="456"/>
      <c r="C471" s="456"/>
      <c r="D471" s="456"/>
    </row>
    <row r="472" spans="2:4" ht="14.25" customHeight="1">
      <c r="B472" s="456"/>
      <c r="C472" s="456"/>
      <c r="D472" s="456"/>
    </row>
    <row r="473" spans="2:4" ht="14.25" customHeight="1">
      <c r="B473" s="456"/>
      <c r="C473" s="456"/>
      <c r="D473" s="456"/>
    </row>
    <row r="474" spans="2:4" ht="14.25" customHeight="1">
      <c r="B474" s="456"/>
      <c r="C474" s="456"/>
      <c r="D474" s="456"/>
    </row>
    <row r="475" spans="2:4" ht="14.25" customHeight="1">
      <c r="B475" s="456"/>
      <c r="C475" s="456"/>
      <c r="D475" s="456"/>
    </row>
    <row r="476" spans="2:4" ht="14.25" customHeight="1">
      <c r="B476" s="456"/>
      <c r="C476" s="456"/>
      <c r="D476" s="456"/>
    </row>
    <row r="477" spans="2:4" ht="14.25" customHeight="1">
      <c r="B477" s="456"/>
      <c r="C477" s="456"/>
      <c r="D477" s="456"/>
    </row>
    <row r="478" spans="2:4" ht="14.25" customHeight="1">
      <c r="B478" s="456"/>
      <c r="C478" s="456"/>
      <c r="D478" s="456"/>
    </row>
    <row r="479" spans="2:4" ht="14.25" customHeight="1">
      <c r="B479" s="456"/>
      <c r="C479" s="456"/>
      <c r="D479" s="456"/>
    </row>
    <row r="480" spans="2:4" ht="14.25" customHeight="1">
      <c r="B480" s="456"/>
      <c r="C480" s="456"/>
      <c r="D480" s="456"/>
    </row>
    <row r="481" spans="2:4" ht="14.25" customHeight="1">
      <c r="B481" s="456"/>
      <c r="C481" s="456"/>
      <c r="D481" s="456"/>
    </row>
    <row r="482" spans="2:4" ht="14.25" customHeight="1">
      <c r="B482" s="456"/>
      <c r="C482" s="456"/>
      <c r="D482" s="456"/>
    </row>
    <row r="483" spans="2:4" ht="14.25" customHeight="1">
      <c r="B483" s="456"/>
      <c r="C483" s="456"/>
      <c r="D483" s="456"/>
    </row>
    <row r="484" spans="2:4" ht="14.25" customHeight="1">
      <c r="B484" s="456"/>
      <c r="C484" s="456"/>
      <c r="D484" s="456"/>
    </row>
    <row r="485" spans="2:4" ht="14.25" customHeight="1">
      <c r="B485" s="456"/>
      <c r="C485" s="456"/>
      <c r="D485" s="456"/>
    </row>
    <row r="486" spans="2:4" ht="14.25" customHeight="1">
      <c r="B486" s="456"/>
      <c r="C486" s="456"/>
      <c r="D486" s="456"/>
    </row>
    <row r="487" spans="2:4" ht="14.25" customHeight="1">
      <c r="B487" s="456"/>
      <c r="C487" s="456"/>
      <c r="D487" s="456"/>
    </row>
    <row r="488" spans="2:4" ht="14.25" customHeight="1">
      <c r="B488" s="456"/>
      <c r="C488" s="456"/>
      <c r="D488" s="456"/>
    </row>
    <row r="489" spans="2:4" ht="14.25" customHeight="1">
      <c r="B489" s="456"/>
      <c r="C489" s="456"/>
      <c r="D489" s="456"/>
    </row>
    <row r="490" spans="2:4" ht="14.25" customHeight="1">
      <c r="B490" s="456"/>
      <c r="C490" s="456"/>
      <c r="D490" s="456"/>
    </row>
    <row r="491" spans="2:4" ht="14.25" customHeight="1">
      <c r="B491" s="456"/>
      <c r="C491" s="456"/>
      <c r="D491" s="456"/>
    </row>
    <row r="492" spans="2:4" ht="14.25" customHeight="1">
      <c r="B492" s="456"/>
      <c r="C492" s="456"/>
      <c r="D492" s="456"/>
    </row>
    <row r="493" spans="2:4" ht="14.25" customHeight="1">
      <c r="B493" s="456"/>
      <c r="C493" s="456"/>
      <c r="D493" s="456"/>
    </row>
    <row r="494" spans="2:4" ht="14.25" customHeight="1">
      <c r="B494" s="456"/>
      <c r="C494" s="456"/>
      <c r="D494" s="456"/>
    </row>
    <row r="495" spans="2:4" ht="14.25" customHeight="1">
      <c r="B495" s="456"/>
      <c r="C495" s="456"/>
      <c r="D495" s="456"/>
    </row>
    <row r="496" spans="2:4" ht="14.25" customHeight="1">
      <c r="B496" s="456"/>
      <c r="C496" s="456"/>
      <c r="D496" s="456"/>
    </row>
    <row r="497" spans="2:4" ht="14.25" customHeight="1">
      <c r="B497" s="456"/>
      <c r="C497" s="456"/>
      <c r="D497" s="456"/>
    </row>
    <row r="498" spans="2:4" ht="14.25" customHeight="1">
      <c r="B498" s="456"/>
      <c r="C498" s="456"/>
      <c r="D498" s="456"/>
    </row>
    <row r="499" spans="2:4" ht="14.25" customHeight="1">
      <c r="B499" s="456"/>
      <c r="C499" s="456"/>
      <c r="D499" s="456"/>
    </row>
    <row r="500" spans="2:4" ht="14.25" customHeight="1">
      <c r="B500" s="456"/>
      <c r="C500" s="456"/>
      <c r="D500" s="456"/>
    </row>
    <row r="501" spans="2:4" ht="14.25" customHeight="1">
      <c r="B501" s="456"/>
      <c r="C501" s="456"/>
      <c r="D501" s="456"/>
    </row>
    <row r="502" spans="2:4" ht="14.25" customHeight="1">
      <c r="B502" s="456"/>
      <c r="C502" s="456"/>
      <c r="D502" s="456"/>
    </row>
    <row r="503" spans="2:4" ht="14.25" customHeight="1">
      <c r="B503" s="456"/>
      <c r="C503" s="456"/>
      <c r="D503" s="456"/>
    </row>
    <row r="504" spans="2:4" ht="14.25" customHeight="1">
      <c r="B504" s="456"/>
      <c r="C504" s="456"/>
      <c r="D504" s="456"/>
    </row>
    <row r="505" spans="2:4" ht="14.25" customHeight="1">
      <c r="B505" s="456"/>
      <c r="C505" s="456"/>
      <c r="D505" s="456"/>
    </row>
    <row r="506" spans="2:4" ht="14.25" customHeight="1">
      <c r="B506" s="456"/>
      <c r="C506" s="456"/>
      <c r="D506" s="456"/>
    </row>
    <row r="507" spans="2:4" ht="14.25" customHeight="1">
      <c r="B507" s="456"/>
      <c r="C507" s="456"/>
      <c r="D507" s="456"/>
    </row>
    <row r="508" spans="2:4" ht="14.25" customHeight="1">
      <c r="B508" s="456"/>
      <c r="C508" s="456"/>
      <c r="D508" s="456"/>
    </row>
    <row r="509" spans="2:4" ht="14.25" customHeight="1">
      <c r="B509" s="456"/>
      <c r="C509" s="456"/>
      <c r="D509" s="456"/>
    </row>
    <row r="510" spans="2:4" ht="14.25" customHeight="1">
      <c r="B510" s="456"/>
      <c r="C510" s="456"/>
      <c r="D510" s="456"/>
    </row>
    <row r="511" spans="2:4" ht="14.25" customHeight="1">
      <c r="B511" s="456"/>
      <c r="C511" s="456"/>
      <c r="D511" s="456"/>
    </row>
    <row r="512" spans="2:4" ht="14.25" customHeight="1">
      <c r="B512" s="456"/>
      <c r="C512" s="456"/>
      <c r="D512" s="456"/>
    </row>
    <row r="513" spans="2:4" ht="14.25" customHeight="1">
      <c r="B513" s="456"/>
      <c r="C513" s="456"/>
      <c r="D513" s="456"/>
    </row>
    <row r="514" spans="2:4" ht="14.25" customHeight="1">
      <c r="B514" s="456"/>
      <c r="C514" s="456"/>
      <c r="D514" s="456"/>
    </row>
    <row r="515" spans="2:4" ht="14.25" customHeight="1">
      <c r="B515" s="456"/>
      <c r="C515" s="456"/>
      <c r="D515" s="456"/>
    </row>
    <row r="516" spans="2:4" ht="14.25" customHeight="1">
      <c r="B516" s="456"/>
      <c r="C516" s="456"/>
      <c r="D516" s="456"/>
    </row>
    <row r="517" spans="2:4" ht="14.25" customHeight="1">
      <c r="B517" s="456"/>
      <c r="C517" s="456"/>
      <c r="D517" s="456"/>
    </row>
    <row r="518" spans="2:4" ht="14.25" customHeight="1">
      <c r="B518" s="456"/>
      <c r="C518" s="456"/>
      <c r="D518" s="456"/>
    </row>
    <row r="519" spans="2:4" ht="14.25" customHeight="1">
      <c r="B519" s="456"/>
      <c r="C519" s="456"/>
      <c r="D519" s="456"/>
    </row>
    <row r="520" spans="2:4" ht="14.25" customHeight="1">
      <c r="B520" s="456"/>
      <c r="C520" s="456"/>
      <c r="D520" s="456"/>
    </row>
    <row r="521" spans="2:4" ht="14.25" customHeight="1">
      <c r="B521" s="456"/>
      <c r="C521" s="456"/>
      <c r="D521" s="456"/>
    </row>
    <row r="522" spans="2:4" ht="14.25" customHeight="1">
      <c r="B522" s="456"/>
      <c r="C522" s="456"/>
      <c r="D522" s="456"/>
    </row>
    <row r="523" spans="2:4" ht="14.25" customHeight="1">
      <c r="B523" s="456"/>
      <c r="C523" s="456"/>
      <c r="D523" s="456"/>
    </row>
    <row r="524" spans="2:4" ht="14.25" customHeight="1">
      <c r="B524" s="456"/>
      <c r="C524" s="456"/>
      <c r="D524" s="456"/>
    </row>
    <row r="525" spans="2:4" ht="14.25" customHeight="1">
      <c r="B525" s="456"/>
      <c r="C525" s="456"/>
      <c r="D525" s="456"/>
    </row>
    <row r="526" spans="2:4" ht="14.25" customHeight="1">
      <c r="B526" s="456"/>
      <c r="C526" s="456"/>
      <c r="D526" s="456"/>
    </row>
    <row r="527" spans="2:4" ht="14.25" customHeight="1">
      <c r="B527" s="456"/>
      <c r="C527" s="456"/>
      <c r="D527" s="456"/>
    </row>
    <row r="528" spans="2:4" ht="14.25" customHeight="1">
      <c r="B528" s="456"/>
      <c r="C528" s="456"/>
      <c r="D528" s="456"/>
    </row>
    <row r="529" spans="2:4" ht="14.25" customHeight="1">
      <c r="B529" s="456"/>
      <c r="C529" s="456"/>
      <c r="D529" s="456"/>
    </row>
    <row r="530" spans="2:4" ht="14.25" customHeight="1">
      <c r="B530" s="456"/>
      <c r="C530" s="456"/>
      <c r="D530" s="456"/>
    </row>
    <row r="531" spans="2:4" ht="14.25" customHeight="1">
      <c r="B531" s="456"/>
      <c r="C531" s="456"/>
      <c r="D531" s="456"/>
    </row>
    <row r="532" spans="2:4" ht="14.25" customHeight="1">
      <c r="B532" s="456"/>
      <c r="C532" s="456"/>
      <c r="D532" s="456"/>
    </row>
    <row r="533" spans="2:4" ht="14.25" customHeight="1">
      <c r="B533" s="456"/>
      <c r="C533" s="456"/>
      <c r="D533" s="456"/>
    </row>
    <row r="534" spans="2:4" ht="14.25" customHeight="1">
      <c r="B534" s="456"/>
      <c r="C534" s="456"/>
      <c r="D534" s="456"/>
    </row>
    <row r="535" spans="2:4" ht="14.25" customHeight="1">
      <c r="B535" s="456"/>
      <c r="C535" s="456"/>
      <c r="D535" s="456"/>
    </row>
    <row r="536" spans="2:4" ht="14.25" customHeight="1">
      <c r="B536" s="456"/>
      <c r="C536" s="456"/>
      <c r="D536" s="456"/>
    </row>
    <row r="537" spans="2:4" ht="14.25" customHeight="1">
      <c r="B537" s="456"/>
      <c r="C537" s="456"/>
      <c r="D537" s="456"/>
    </row>
    <row r="538" spans="2:4" ht="14.25" customHeight="1">
      <c r="B538" s="456"/>
      <c r="C538" s="456"/>
      <c r="D538" s="456"/>
    </row>
    <row r="539" spans="2:4" ht="14.25" customHeight="1">
      <c r="B539" s="456"/>
      <c r="C539" s="456"/>
      <c r="D539" s="456"/>
    </row>
    <row r="540" spans="2:4" ht="14.25" customHeight="1">
      <c r="B540" s="456"/>
      <c r="C540" s="456"/>
      <c r="D540" s="456"/>
    </row>
    <row r="541" spans="2:4" ht="14.25" customHeight="1">
      <c r="B541" s="456"/>
      <c r="C541" s="456"/>
      <c r="D541" s="456"/>
    </row>
    <row r="542" spans="2:4" ht="14.25" customHeight="1">
      <c r="B542" s="456"/>
      <c r="C542" s="456"/>
      <c r="D542" s="456"/>
    </row>
    <row r="543" spans="2:4" ht="14.25" customHeight="1">
      <c r="B543" s="456"/>
      <c r="C543" s="456"/>
      <c r="D543" s="456"/>
    </row>
    <row r="544" spans="2:4" ht="14.25" customHeight="1">
      <c r="B544" s="456"/>
      <c r="C544" s="456"/>
      <c r="D544" s="456"/>
    </row>
    <row r="545" spans="2:4" ht="14.25" customHeight="1">
      <c r="B545" s="456"/>
      <c r="C545" s="456"/>
      <c r="D545" s="456"/>
    </row>
    <row r="546" spans="2:4" ht="14.25" customHeight="1">
      <c r="B546" s="456"/>
      <c r="C546" s="456"/>
      <c r="D546" s="456"/>
    </row>
    <row r="547" spans="2:4" ht="14.25" customHeight="1">
      <c r="B547" s="456"/>
      <c r="C547" s="456"/>
      <c r="D547" s="456"/>
    </row>
    <row r="548" spans="2:4" ht="14.25" customHeight="1">
      <c r="B548" s="456"/>
      <c r="C548" s="456"/>
      <c r="D548" s="456"/>
    </row>
    <row r="549" spans="2:4" ht="14.25" customHeight="1">
      <c r="B549" s="456"/>
      <c r="C549" s="456"/>
      <c r="D549" s="456"/>
    </row>
    <row r="550" spans="2:4" ht="14.25" customHeight="1">
      <c r="B550" s="456"/>
      <c r="C550" s="456"/>
      <c r="D550" s="456"/>
    </row>
    <row r="551" spans="2:4" ht="14.25" customHeight="1">
      <c r="B551" s="456"/>
      <c r="C551" s="456"/>
      <c r="D551" s="456"/>
    </row>
    <row r="552" spans="2:4" ht="14.25" customHeight="1">
      <c r="B552" s="456"/>
      <c r="C552" s="456"/>
      <c r="D552" s="456"/>
    </row>
    <row r="553" spans="2:4" ht="14.25" customHeight="1">
      <c r="B553" s="456"/>
      <c r="C553" s="456"/>
      <c r="D553" s="456"/>
    </row>
    <row r="554" spans="2:4" ht="14.25" customHeight="1">
      <c r="B554" s="456"/>
      <c r="C554" s="456"/>
      <c r="D554" s="456"/>
    </row>
    <row r="555" spans="2:4" ht="14.25" customHeight="1">
      <c r="B555" s="456"/>
      <c r="C555" s="456"/>
      <c r="D555" s="456"/>
    </row>
    <row r="556" spans="2:4" ht="14.25" customHeight="1">
      <c r="B556" s="456"/>
      <c r="C556" s="456"/>
      <c r="D556" s="456"/>
    </row>
    <row r="557" spans="2:4" ht="14.25" customHeight="1">
      <c r="B557" s="456"/>
      <c r="C557" s="456"/>
      <c r="D557" s="456"/>
    </row>
    <row r="558" spans="2:4" ht="14.25" customHeight="1">
      <c r="B558" s="456"/>
      <c r="C558" s="456"/>
      <c r="D558" s="456"/>
    </row>
    <row r="559" spans="2:4" ht="14.25" customHeight="1">
      <c r="B559" s="456"/>
      <c r="C559" s="456"/>
      <c r="D559" s="456"/>
    </row>
    <row r="560" spans="2:4" ht="14.25" customHeight="1">
      <c r="B560" s="456"/>
      <c r="C560" s="456"/>
      <c r="D560" s="456"/>
    </row>
    <row r="561" spans="2:4" ht="14.25" customHeight="1">
      <c r="B561" s="456"/>
      <c r="C561" s="456"/>
      <c r="D561" s="456"/>
    </row>
    <row r="562" spans="2:4" ht="14.25" customHeight="1">
      <c r="B562" s="456"/>
      <c r="C562" s="456"/>
      <c r="D562" s="456"/>
    </row>
    <row r="563" spans="2:4" ht="14.25" customHeight="1">
      <c r="B563" s="456"/>
      <c r="C563" s="456"/>
      <c r="D563" s="456"/>
    </row>
    <row r="564" spans="2:4" ht="14.25" customHeight="1">
      <c r="B564" s="456"/>
      <c r="C564" s="456"/>
      <c r="D564" s="456"/>
    </row>
    <row r="565" spans="2:4" ht="14.25" customHeight="1">
      <c r="B565" s="456"/>
      <c r="C565" s="456"/>
      <c r="D565" s="456"/>
    </row>
    <row r="566" spans="2:4" ht="14.25" customHeight="1">
      <c r="B566" s="456"/>
      <c r="C566" s="456"/>
      <c r="D566" s="456"/>
    </row>
    <row r="567" spans="2:4" ht="14.25" customHeight="1">
      <c r="B567" s="456"/>
      <c r="C567" s="456"/>
      <c r="D567" s="456"/>
    </row>
    <row r="568" spans="2:4" ht="14.25" customHeight="1">
      <c r="B568" s="456"/>
      <c r="C568" s="456"/>
      <c r="D568" s="456"/>
    </row>
    <row r="569" spans="2:4" ht="14.25" customHeight="1">
      <c r="B569" s="456"/>
      <c r="C569" s="456"/>
      <c r="D569" s="456"/>
    </row>
    <row r="570" spans="2:4" ht="14.25" customHeight="1">
      <c r="B570" s="456"/>
      <c r="C570" s="456"/>
      <c r="D570" s="456"/>
    </row>
    <row r="571" spans="2:4" ht="14.25" customHeight="1">
      <c r="B571" s="456"/>
      <c r="C571" s="456"/>
      <c r="D571" s="456"/>
    </row>
    <row r="572" spans="2:4" ht="14.25" customHeight="1">
      <c r="B572" s="456"/>
      <c r="C572" s="456"/>
      <c r="D572" s="456"/>
    </row>
    <row r="573" spans="2:4" ht="14.25" customHeight="1">
      <c r="B573" s="456"/>
      <c r="C573" s="456"/>
      <c r="D573" s="456"/>
    </row>
    <row r="574" spans="2:4" ht="14.25" customHeight="1">
      <c r="B574" s="456"/>
      <c r="C574" s="456"/>
      <c r="D574" s="456"/>
    </row>
    <row r="575" spans="2:4" ht="14.25" customHeight="1">
      <c r="B575" s="456"/>
      <c r="C575" s="456"/>
      <c r="D575" s="456"/>
    </row>
    <row r="576" spans="2:4" ht="14.25" customHeight="1">
      <c r="B576" s="456"/>
      <c r="C576" s="456"/>
      <c r="D576" s="456"/>
    </row>
    <row r="577" spans="2:4" ht="14.25" customHeight="1">
      <c r="B577" s="456"/>
      <c r="C577" s="456"/>
      <c r="D577" s="456"/>
    </row>
    <row r="578" spans="2:4" ht="14.25" customHeight="1">
      <c r="B578" s="456"/>
      <c r="C578" s="456"/>
      <c r="D578" s="456"/>
    </row>
    <row r="579" spans="2:4" ht="14.25" customHeight="1">
      <c r="B579" s="456"/>
      <c r="C579" s="456"/>
      <c r="D579" s="456"/>
    </row>
    <row r="580" spans="2:4" ht="14.25" customHeight="1">
      <c r="B580" s="456"/>
      <c r="C580" s="456"/>
      <c r="D580" s="456"/>
    </row>
    <row r="581" spans="2:4" ht="14.25" customHeight="1">
      <c r="B581" s="456"/>
      <c r="C581" s="456"/>
      <c r="D581" s="456"/>
    </row>
    <row r="582" spans="2:4" ht="14.25" customHeight="1">
      <c r="B582" s="456"/>
      <c r="C582" s="456"/>
      <c r="D582" s="456"/>
    </row>
    <row r="583" spans="2:4" ht="14.25" customHeight="1">
      <c r="B583" s="456"/>
      <c r="C583" s="456"/>
      <c r="D583" s="456"/>
    </row>
    <row r="584" spans="2:4" ht="14.25" customHeight="1">
      <c r="B584" s="456"/>
      <c r="C584" s="456"/>
      <c r="D584" s="456"/>
    </row>
    <row r="585" spans="2:4" ht="14.25" customHeight="1">
      <c r="B585" s="456"/>
      <c r="C585" s="456"/>
      <c r="D585" s="456"/>
    </row>
    <row r="586" spans="2:4" ht="14.25" customHeight="1">
      <c r="B586" s="456"/>
      <c r="C586" s="456"/>
      <c r="D586" s="456"/>
    </row>
    <row r="587" spans="2:4" ht="14.25" customHeight="1">
      <c r="B587" s="456"/>
      <c r="C587" s="456"/>
      <c r="D587" s="456"/>
    </row>
    <row r="588" spans="2:4" ht="14.25" customHeight="1">
      <c r="B588" s="456"/>
      <c r="C588" s="456"/>
      <c r="D588" s="456"/>
    </row>
    <row r="589" spans="2:4" ht="14.25" customHeight="1">
      <c r="B589" s="456"/>
      <c r="C589" s="456"/>
      <c r="D589" s="456"/>
    </row>
    <row r="590" spans="2:4" ht="14.25" customHeight="1">
      <c r="B590" s="456"/>
      <c r="C590" s="456"/>
      <c r="D590" s="456"/>
    </row>
    <row r="591" spans="2:4" ht="14.25" customHeight="1">
      <c r="B591" s="456"/>
      <c r="C591" s="456"/>
      <c r="D591" s="456"/>
    </row>
    <row r="592" spans="2:4" ht="14.25" customHeight="1">
      <c r="B592" s="456"/>
      <c r="C592" s="456"/>
      <c r="D592" s="456"/>
    </row>
    <row r="593" spans="2:4" ht="14.25" customHeight="1">
      <c r="B593" s="456"/>
      <c r="C593" s="456"/>
      <c r="D593" s="456"/>
    </row>
    <row r="594" spans="2:4" ht="14.25" customHeight="1">
      <c r="B594" s="456"/>
      <c r="C594" s="456"/>
      <c r="D594" s="456"/>
    </row>
    <row r="595" spans="2:4" ht="14.25" customHeight="1">
      <c r="B595" s="456"/>
      <c r="C595" s="456"/>
      <c r="D595" s="456"/>
    </row>
    <row r="596" spans="2:4" ht="14.25" customHeight="1">
      <c r="B596" s="456"/>
      <c r="C596" s="456"/>
      <c r="D596" s="456"/>
    </row>
    <row r="597" spans="2:4" ht="14.25" customHeight="1">
      <c r="B597" s="456"/>
      <c r="C597" s="456"/>
      <c r="D597" s="456"/>
    </row>
    <row r="598" spans="2:4" ht="14.25" customHeight="1">
      <c r="B598" s="456"/>
      <c r="C598" s="456"/>
      <c r="D598" s="456"/>
    </row>
    <row r="599" spans="2:4" ht="14.25" customHeight="1">
      <c r="B599" s="456"/>
      <c r="C599" s="456"/>
      <c r="D599" s="456"/>
    </row>
    <row r="600" spans="2:4" ht="14.25" customHeight="1">
      <c r="B600" s="456"/>
      <c r="C600" s="456"/>
      <c r="D600" s="456"/>
    </row>
    <row r="601" spans="2:4" ht="14.25" customHeight="1">
      <c r="B601" s="456"/>
      <c r="C601" s="456"/>
      <c r="D601" s="456"/>
    </row>
    <row r="602" spans="2:4" ht="14.25" customHeight="1">
      <c r="B602" s="456"/>
      <c r="C602" s="456"/>
      <c r="D602" s="456"/>
    </row>
    <row r="603" spans="2:4" ht="14.25" customHeight="1">
      <c r="B603" s="456"/>
      <c r="C603" s="456"/>
      <c r="D603" s="456"/>
    </row>
    <row r="604" spans="2:4" ht="14.25" customHeight="1">
      <c r="B604" s="456"/>
      <c r="C604" s="456"/>
      <c r="D604" s="456"/>
    </row>
    <row r="605" spans="2:4" ht="14.25" customHeight="1">
      <c r="B605" s="456"/>
      <c r="C605" s="456"/>
      <c r="D605" s="456"/>
    </row>
    <row r="606" spans="2:4" ht="14.25" customHeight="1">
      <c r="B606" s="456"/>
      <c r="C606" s="456"/>
      <c r="D606" s="456"/>
    </row>
    <row r="607" spans="2:4" ht="14.25" customHeight="1">
      <c r="B607" s="456"/>
      <c r="C607" s="456"/>
      <c r="D607" s="456"/>
    </row>
    <row r="608" spans="2:4" ht="14.25" customHeight="1">
      <c r="B608" s="456"/>
      <c r="C608" s="456"/>
      <c r="D608" s="456"/>
    </row>
    <row r="609" spans="2:4" ht="14.25" customHeight="1">
      <c r="B609" s="456"/>
      <c r="C609" s="456"/>
      <c r="D609" s="456"/>
    </row>
    <row r="610" spans="2:4" ht="14.25" customHeight="1">
      <c r="B610" s="456"/>
      <c r="C610" s="456"/>
      <c r="D610" s="456"/>
    </row>
    <row r="611" spans="2:4" ht="14.25" customHeight="1">
      <c r="B611" s="456"/>
      <c r="C611" s="456"/>
      <c r="D611" s="456"/>
    </row>
    <row r="612" spans="2:4" ht="14.25" customHeight="1">
      <c r="B612" s="456"/>
      <c r="C612" s="456"/>
      <c r="D612" s="456"/>
    </row>
    <row r="613" spans="2:4" ht="14.25" customHeight="1">
      <c r="B613" s="456"/>
      <c r="C613" s="456"/>
      <c r="D613" s="456"/>
    </row>
    <row r="614" spans="2:4" ht="14.25" customHeight="1">
      <c r="B614" s="456"/>
      <c r="C614" s="456"/>
      <c r="D614" s="456"/>
    </row>
    <row r="615" spans="2:4" ht="14.25" customHeight="1">
      <c r="B615" s="456"/>
      <c r="C615" s="456"/>
      <c r="D615" s="456"/>
    </row>
    <row r="616" spans="2:4" ht="14.25" customHeight="1">
      <c r="B616" s="456"/>
      <c r="C616" s="456"/>
      <c r="D616" s="456"/>
    </row>
    <row r="617" spans="2:4" ht="14.25" customHeight="1">
      <c r="B617" s="456"/>
      <c r="C617" s="456"/>
      <c r="D617" s="456"/>
    </row>
    <row r="618" spans="2:4" ht="14.25" customHeight="1">
      <c r="B618" s="456"/>
      <c r="C618" s="456"/>
      <c r="D618" s="456"/>
    </row>
    <row r="619" spans="2:4" ht="14.25" customHeight="1">
      <c r="B619" s="456"/>
      <c r="C619" s="456"/>
      <c r="D619" s="456"/>
    </row>
    <row r="620" spans="2:4" ht="14.25" customHeight="1">
      <c r="B620" s="456"/>
      <c r="C620" s="456"/>
      <c r="D620" s="456"/>
    </row>
    <row r="621" spans="2:4" ht="14.25" customHeight="1">
      <c r="B621" s="456"/>
      <c r="C621" s="456"/>
      <c r="D621" s="456"/>
    </row>
    <row r="622" spans="2:4" ht="14.25" customHeight="1">
      <c r="B622" s="456"/>
      <c r="C622" s="456"/>
      <c r="D622" s="456"/>
    </row>
    <row r="623" spans="2:4" ht="14.25" customHeight="1">
      <c r="B623" s="456"/>
      <c r="C623" s="456"/>
      <c r="D623" s="456"/>
    </row>
    <row r="624" spans="2:4" ht="14.25" customHeight="1">
      <c r="B624" s="456"/>
      <c r="C624" s="456"/>
      <c r="D624" s="456"/>
    </row>
    <row r="625" spans="2:4" ht="14.25" customHeight="1">
      <c r="B625" s="456"/>
      <c r="C625" s="456"/>
      <c r="D625" s="456"/>
    </row>
    <row r="626" spans="2:4" ht="14.25" customHeight="1">
      <c r="B626" s="456"/>
      <c r="C626" s="456"/>
      <c r="D626" s="456"/>
    </row>
    <row r="627" spans="2:4" ht="14.25" customHeight="1">
      <c r="B627" s="456"/>
      <c r="C627" s="456"/>
      <c r="D627" s="456"/>
    </row>
    <row r="628" spans="2:4" ht="14.25" customHeight="1">
      <c r="B628" s="456"/>
      <c r="C628" s="456"/>
      <c r="D628" s="456"/>
    </row>
    <row r="629" spans="2:4" ht="14.25" customHeight="1">
      <c r="B629" s="456"/>
      <c r="C629" s="456"/>
      <c r="D629" s="456"/>
    </row>
    <row r="630" spans="2:4" ht="14.25" customHeight="1">
      <c r="B630" s="456"/>
      <c r="C630" s="456"/>
      <c r="D630" s="456"/>
    </row>
    <row r="631" spans="2:4" ht="14.25" customHeight="1">
      <c r="B631" s="456"/>
      <c r="C631" s="456"/>
      <c r="D631" s="456"/>
    </row>
    <row r="632" spans="2:4" ht="14.25" customHeight="1">
      <c r="B632" s="456"/>
      <c r="C632" s="456"/>
      <c r="D632" s="456"/>
    </row>
    <row r="633" spans="2:4" ht="14.25" customHeight="1">
      <c r="B633" s="456"/>
      <c r="C633" s="456"/>
      <c r="D633" s="456"/>
    </row>
    <row r="634" spans="2:4" ht="14.25" customHeight="1">
      <c r="B634" s="456"/>
      <c r="C634" s="456"/>
      <c r="D634" s="456"/>
    </row>
    <row r="635" spans="2:4" ht="14.25" customHeight="1">
      <c r="B635" s="456"/>
      <c r="C635" s="456"/>
      <c r="D635" s="456"/>
    </row>
    <row r="636" spans="2:4" ht="14.25" customHeight="1">
      <c r="B636" s="456"/>
      <c r="C636" s="456"/>
      <c r="D636" s="456"/>
    </row>
    <row r="637" spans="2:4" ht="14.25" customHeight="1">
      <c r="B637" s="456"/>
      <c r="C637" s="456"/>
      <c r="D637" s="456"/>
    </row>
    <row r="638" spans="2:4" ht="14.25" customHeight="1">
      <c r="B638" s="456"/>
      <c r="C638" s="456"/>
      <c r="D638" s="456"/>
    </row>
    <row r="639" spans="2:4" ht="14.25" customHeight="1">
      <c r="B639" s="456"/>
      <c r="C639" s="456"/>
      <c r="D639" s="456"/>
    </row>
    <row r="640" spans="2:4" ht="14.25" customHeight="1">
      <c r="B640" s="456"/>
      <c r="C640" s="456"/>
      <c r="D640" s="456"/>
    </row>
    <row r="641" spans="2:4" ht="14.25" customHeight="1">
      <c r="B641" s="456"/>
      <c r="C641" s="456"/>
      <c r="D641" s="456"/>
    </row>
    <row r="642" spans="2:4" ht="14.25" customHeight="1">
      <c r="B642" s="456"/>
      <c r="C642" s="456"/>
      <c r="D642" s="456"/>
    </row>
    <row r="643" spans="2:4" ht="14.25" customHeight="1">
      <c r="B643" s="456"/>
      <c r="C643" s="456"/>
      <c r="D643" s="456"/>
    </row>
    <row r="644" spans="2:4" ht="14.25" customHeight="1">
      <c r="B644" s="456"/>
      <c r="C644" s="456"/>
      <c r="D644" s="456"/>
    </row>
    <row r="645" spans="2:4" ht="14.25" customHeight="1">
      <c r="B645" s="456"/>
      <c r="C645" s="456"/>
      <c r="D645" s="456"/>
    </row>
    <row r="646" spans="2:4" ht="14.25" customHeight="1">
      <c r="B646" s="456"/>
      <c r="C646" s="456"/>
      <c r="D646" s="456"/>
    </row>
    <row r="647" spans="2:4" ht="14.25" customHeight="1">
      <c r="B647" s="456"/>
      <c r="C647" s="456"/>
      <c r="D647" s="456"/>
    </row>
    <row r="648" spans="2:4" ht="14.25" customHeight="1">
      <c r="B648" s="456"/>
      <c r="C648" s="456"/>
      <c r="D648" s="456"/>
    </row>
    <row r="649" spans="2:4" ht="14.25" customHeight="1">
      <c r="B649" s="456"/>
      <c r="C649" s="456"/>
      <c r="D649" s="456"/>
    </row>
    <row r="650" spans="2:4" ht="14.25" customHeight="1">
      <c r="B650" s="456"/>
      <c r="C650" s="456"/>
      <c r="D650" s="456"/>
    </row>
    <row r="651" spans="2:4" ht="14.25" customHeight="1">
      <c r="B651" s="456"/>
      <c r="C651" s="456"/>
      <c r="D651" s="456"/>
    </row>
    <row r="652" spans="2:4" ht="14.25" customHeight="1">
      <c r="B652" s="456"/>
      <c r="C652" s="456"/>
      <c r="D652" s="456"/>
    </row>
    <row r="653" spans="2:4" ht="14.25" customHeight="1">
      <c r="B653" s="456"/>
      <c r="C653" s="456"/>
      <c r="D653" s="456"/>
    </row>
    <row r="654" spans="2:4" ht="14.25" customHeight="1">
      <c r="B654" s="456"/>
      <c r="C654" s="456"/>
      <c r="D654" s="456"/>
    </row>
    <row r="655" spans="2:4" ht="14.25" customHeight="1">
      <c r="B655" s="456"/>
      <c r="C655" s="456"/>
      <c r="D655" s="456"/>
    </row>
    <row r="656" spans="2:4" ht="14.25" customHeight="1">
      <c r="B656" s="456"/>
      <c r="C656" s="456"/>
      <c r="D656" s="456"/>
    </row>
    <row r="657" spans="2:4" ht="14.25" customHeight="1">
      <c r="B657" s="456"/>
      <c r="C657" s="456"/>
      <c r="D657" s="456"/>
    </row>
    <row r="658" spans="2:4" ht="14.25" customHeight="1">
      <c r="B658" s="456"/>
      <c r="C658" s="456"/>
      <c r="D658" s="456"/>
    </row>
    <row r="659" spans="2:4" ht="14.25" customHeight="1">
      <c r="B659" s="456"/>
      <c r="C659" s="456"/>
      <c r="D659" s="456"/>
    </row>
    <row r="660" spans="2:4" ht="14.25" customHeight="1">
      <c r="B660" s="456"/>
      <c r="C660" s="456"/>
      <c r="D660" s="456"/>
    </row>
    <row r="661" spans="2:4" ht="14.25" customHeight="1">
      <c r="B661" s="456"/>
      <c r="C661" s="456"/>
      <c r="D661" s="456"/>
    </row>
    <row r="662" spans="2:4" ht="14.25" customHeight="1">
      <c r="B662" s="456"/>
      <c r="C662" s="456"/>
      <c r="D662" s="456"/>
    </row>
    <row r="663" spans="2:4" ht="14.25" customHeight="1">
      <c r="B663" s="456"/>
      <c r="C663" s="456"/>
      <c r="D663" s="456"/>
    </row>
    <row r="664" spans="2:4" ht="14.25" customHeight="1">
      <c r="B664" s="456"/>
      <c r="C664" s="456"/>
      <c r="D664" s="456"/>
    </row>
    <row r="665" spans="2:4" ht="14.25" customHeight="1">
      <c r="B665" s="456"/>
      <c r="C665" s="456"/>
      <c r="D665" s="456"/>
    </row>
    <row r="666" spans="2:4" ht="14.25" customHeight="1">
      <c r="B666" s="456"/>
      <c r="C666" s="456"/>
      <c r="D666" s="456"/>
    </row>
    <row r="667" spans="2:4" ht="14.25" customHeight="1">
      <c r="B667" s="456"/>
      <c r="C667" s="456"/>
      <c r="D667" s="456"/>
    </row>
    <row r="668" spans="2:4" ht="14.25" customHeight="1">
      <c r="B668" s="456"/>
      <c r="C668" s="456"/>
      <c r="D668" s="456"/>
    </row>
    <row r="669" spans="2:4" ht="14.25" customHeight="1">
      <c r="B669" s="456"/>
      <c r="C669" s="456"/>
      <c r="D669" s="456"/>
    </row>
    <row r="670" spans="2:4" ht="14.25" customHeight="1">
      <c r="B670" s="456"/>
      <c r="C670" s="456"/>
      <c r="D670" s="456"/>
    </row>
    <row r="671" spans="2:4" ht="14.25" customHeight="1">
      <c r="B671" s="456"/>
      <c r="C671" s="456"/>
      <c r="D671" s="456"/>
    </row>
    <row r="672" spans="2:4" ht="14.25" customHeight="1">
      <c r="B672" s="456"/>
      <c r="C672" s="456"/>
      <c r="D672" s="456"/>
    </row>
    <row r="673" spans="2:4" ht="14.25" customHeight="1">
      <c r="B673" s="456"/>
      <c r="C673" s="456"/>
      <c r="D673" s="456"/>
    </row>
    <row r="674" spans="2:4" ht="14.25" customHeight="1">
      <c r="B674" s="456"/>
      <c r="C674" s="456"/>
      <c r="D674" s="456"/>
    </row>
    <row r="675" spans="2:4" ht="14.25" customHeight="1">
      <c r="B675" s="456"/>
      <c r="C675" s="456"/>
      <c r="D675" s="456"/>
    </row>
    <row r="676" spans="2:4" ht="14.25" customHeight="1">
      <c r="B676" s="456"/>
      <c r="C676" s="456"/>
      <c r="D676" s="456"/>
    </row>
    <row r="677" spans="2:4" ht="14.25" customHeight="1">
      <c r="B677" s="456"/>
      <c r="C677" s="456"/>
      <c r="D677" s="456"/>
    </row>
    <row r="678" spans="2:4" ht="14.25" customHeight="1">
      <c r="B678" s="456"/>
      <c r="C678" s="456"/>
      <c r="D678" s="456"/>
    </row>
    <row r="679" spans="2:4" ht="14.25" customHeight="1">
      <c r="B679" s="456"/>
      <c r="C679" s="456"/>
      <c r="D679" s="456"/>
    </row>
    <row r="680" spans="2:4" ht="14.25" customHeight="1">
      <c r="B680" s="456"/>
      <c r="C680" s="456"/>
      <c r="D680" s="456"/>
    </row>
    <row r="681" spans="2:4" ht="14.25" customHeight="1">
      <c r="B681" s="456"/>
      <c r="C681" s="456"/>
      <c r="D681" s="456"/>
    </row>
    <row r="682" spans="2:4" ht="14.25" customHeight="1">
      <c r="B682" s="456"/>
      <c r="C682" s="456"/>
      <c r="D682" s="456"/>
    </row>
    <row r="683" spans="2:4" ht="14.25" customHeight="1">
      <c r="B683" s="456"/>
      <c r="C683" s="456"/>
      <c r="D683" s="456"/>
    </row>
    <row r="684" spans="2:4" ht="14.25" customHeight="1">
      <c r="B684" s="456"/>
      <c r="C684" s="456"/>
      <c r="D684" s="456"/>
    </row>
    <row r="685" spans="2:4" ht="14.25" customHeight="1">
      <c r="B685" s="456"/>
      <c r="C685" s="456"/>
      <c r="D685" s="456"/>
    </row>
    <row r="686" spans="2:4" ht="14.25" customHeight="1">
      <c r="B686" s="456"/>
      <c r="C686" s="456"/>
      <c r="D686" s="456"/>
    </row>
    <row r="687" spans="2:4" ht="14.25" customHeight="1">
      <c r="B687" s="456"/>
      <c r="C687" s="456"/>
      <c r="D687" s="456"/>
    </row>
    <row r="688" spans="2:4" ht="14.25" customHeight="1">
      <c r="B688" s="456"/>
      <c r="C688" s="456"/>
      <c r="D688" s="456"/>
    </row>
    <row r="689" spans="2:4" ht="14.25" customHeight="1">
      <c r="B689" s="456"/>
      <c r="C689" s="456"/>
      <c r="D689" s="456"/>
    </row>
    <row r="690" spans="2:4" ht="14.25" customHeight="1">
      <c r="B690" s="456"/>
      <c r="C690" s="456"/>
      <c r="D690" s="456"/>
    </row>
    <row r="691" spans="2:4" ht="14.25" customHeight="1">
      <c r="B691" s="456"/>
      <c r="C691" s="456"/>
      <c r="D691" s="456"/>
    </row>
    <row r="692" spans="2:4" ht="14.25" customHeight="1">
      <c r="B692" s="456"/>
      <c r="C692" s="456"/>
      <c r="D692" s="456"/>
    </row>
    <row r="693" spans="2:4" ht="14.25" customHeight="1">
      <c r="B693" s="456"/>
      <c r="C693" s="456"/>
      <c r="D693" s="456"/>
    </row>
    <row r="694" spans="2:4" ht="14.25" customHeight="1">
      <c r="B694" s="456"/>
      <c r="C694" s="456"/>
      <c r="D694" s="456"/>
    </row>
    <row r="695" spans="2:4" ht="14.25" customHeight="1">
      <c r="B695" s="456"/>
      <c r="C695" s="456"/>
      <c r="D695" s="456"/>
    </row>
    <row r="696" spans="2:4" ht="14.25" customHeight="1">
      <c r="B696" s="456"/>
      <c r="C696" s="456"/>
      <c r="D696" s="456"/>
    </row>
    <row r="697" spans="2:4" ht="14.25" customHeight="1">
      <c r="B697" s="456"/>
      <c r="C697" s="456"/>
      <c r="D697" s="456"/>
    </row>
    <row r="698" spans="2:4" ht="14.25" customHeight="1">
      <c r="B698" s="456"/>
      <c r="C698" s="456"/>
      <c r="D698" s="456"/>
    </row>
    <row r="699" spans="2:4" ht="14.25" customHeight="1">
      <c r="B699" s="456"/>
      <c r="C699" s="456"/>
      <c r="D699" s="456"/>
    </row>
    <row r="700" spans="2:4" ht="14.25" customHeight="1">
      <c r="B700" s="456"/>
      <c r="C700" s="456"/>
      <c r="D700" s="456"/>
    </row>
    <row r="701" spans="2:4" ht="14.25" customHeight="1">
      <c r="B701" s="456"/>
      <c r="C701" s="456"/>
      <c r="D701" s="456"/>
    </row>
    <row r="702" spans="2:4" ht="14.25" customHeight="1">
      <c r="B702" s="456"/>
      <c r="C702" s="456"/>
      <c r="D702" s="456"/>
    </row>
    <row r="703" spans="2:4" ht="14.25" customHeight="1">
      <c r="B703" s="456"/>
      <c r="C703" s="456"/>
      <c r="D703" s="456"/>
    </row>
    <row r="704" spans="2:4" ht="14.25" customHeight="1">
      <c r="B704" s="456"/>
      <c r="C704" s="456"/>
      <c r="D704" s="456"/>
    </row>
    <row r="705" spans="2:4" ht="14.25" customHeight="1">
      <c r="B705" s="456"/>
      <c r="C705" s="456"/>
      <c r="D705" s="456"/>
    </row>
    <row r="706" spans="2:4" ht="14.25" customHeight="1">
      <c r="B706" s="456"/>
      <c r="C706" s="456"/>
      <c r="D706" s="456"/>
    </row>
    <row r="707" spans="2:4" ht="14.25" customHeight="1">
      <c r="B707" s="456"/>
      <c r="C707" s="456"/>
      <c r="D707" s="456"/>
    </row>
    <row r="708" spans="2:4" ht="14.25" customHeight="1">
      <c r="B708" s="456"/>
      <c r="C708" s="456"/>
      <c r="D708" s="456"/>
    </row>
    <row r="709" spans="2:4" ht="14.25" customHeight="1">
      <c r="B709" s="456"/>
      <c r="C709" s="456"/>
      <c r="D709" s="456"/>
    </row>
    <row r="710" spans="2:4" ht="14.25" customHeight="1">
      <c r="B710" s="456"/>
      <c r="C710" s="456"/>
      <c r="D710" s="456"/>
    </row>
    <row r="711" spans="2:4" ht="14.25" customHeight="1">
      <c r="B711" s="456"/>
      <c r="C711" s="456"/>
      <c r="D711" s="456"/>
    </row>
    <row r="712" spans="2:4" ht="14.25" customHeight="1">
      <c r="B712" s="456"/>
      <c r="C712" s="456"/>
      <c r="D712" s="456"/>
    </row>
    <row r="713" spans="2:4" ht="14.25" customHeight="1">
      <c r="B713" s="456"/>
      <c r="C713" s="456"/>
      <c r="D713" s="456"/>
    </row>
    <row r="714" spans="2:4" ht="14.25" customHeight="1">
      <c r="B714" s="456"/>
      <c r="C714" s="456"/>
      <c r="D714" s="456"/>
    </row>
    <row r="715" spans="2:4" ht="14.25" customHeight="1">
      <c r="B715" s="456"/>
      <c r="C715" s="456"/>
      <c r="D715" s="456"/>
    </row>
    <row r="716" spans="2:4" ht="14.25" customHeight="1">
      <c r="B716" s="456"/>
      <c r="C716" s="456"/>
      <c r="D716" s="456"/>
    </row>
    <row r="717" spans="2:4" ht="14.25" customHeight="1">
      <c r="B717" s="456"/>
      <c r="C717" s="456"/>
      <c r="D717" s="456"/>
    </row>
    <row r="718" spans="2:4" ht="14.25" customHeight="1">
      <c r="B718" s="456"/>
      <c r="C718" s="456"/>
      <c r="D718" s="456"/>
    </row>
    <row r="719" spans="2:4" ht="14.25" customHeight="1">
      <c r="B719" s="456"/>
      <c r="C719" s="456"/>
      <c r="D719" s="456"/>
    </row>
    <row r="720" spans="2:4" ht="14.25" customHeight="1">
      <c r="B720" s="456"/>
      <c r="C720" s="456"/>
      <c r="D720" s="456"/>
    </row>
    <row r="721" spans="2:4" ht="14.25" customHeight="1">
      <c r="B721" s="456"/>
      <c r="C721" s="456"/>
      <c r="D721" s="456"/>
    </row>
    <row r="722" spans="2:4" ht="14.25" customHeight="1">
      <c r="B722" s="456"/>
      <c r="C722" s="456"/>
      <c r="D722" s="456"/>
    </row>
    <row r="723" spans="2:4" ht="14.25" customHeight="1">
      <c r="B723" s="456"/>
      <c r="C723" s="456"/>
      <c r="D723" s="456"/>
    </row>
    <row r="724" spans="2:4" ht="14.25" customHeight="1">
      <c r="B724" s="456"/>
      <c r="C724" s="456"/>
      <c r="D724" s="456"/>
    </row>
    <row r="725" spans="2:4" ht="14.25" customHeight="1">
      <c r="B725" s="456"/>
      <c r="C725" s="456"/>
      <c r="D725" s="456"/>
    </row>
    <row r="726" spans="2:4" ht="14.25" customHeight="1">
      <c r="B726" s="456"/>
      <c r="C726" s="456"/>
      <c r="D726" s="456"/>
    </row>
    <row r="727" spans="2:4" ht="14.25" customHeight="1">
      <c r="B727" s="456"/>
      <c r="C727" s="456"/>
      <c r="D727" s="456"/>
    </row>
    <row r="728" spans="2:4" ht="14.25" customHeight="1">
      <c r="B728" s="456"/>
      <c r="C728" s="456"/>
      <c r="D728" s="456"/>
    </row>
    <row r="729" spans="2:4" ht="14.25" customHeight="1">
      <c r="B729" s="456"/>
      <c r="C729" s="456"/>
      <c r="D729" s="456"/>
    </row>
    <row r="730" spans="2:4" ht="14.25" customHeight="1">
      <c r="B730" s="456"/>
      <c r="C730" s="456"/>
      <c r="D730" s="456"/>
    </row>
    <row r="731" spans="2:4" ht="14.25" customHeight="1">
      <c r="B731" s="456"/>
      <c r="C731" s="456"/>
      <c r="D731" s="456"/>
    </row>
    <row r="732" spans="2:4" ht="14.25" customHeight="1">
      <c r="B732" s="456"/>
      <c r="C732" s="456"/>
      <c r="D732" s="456"/>
    </row>
    <row r="733" spans="2:4" ht="14.25" customHeight="1">
      <c r="B733" s="456"/>
      <c r="C733" s="456"/>
      <c r="D733" s="456"/>
    </row>
    <row r="734" spans="2:4" ht="14.25" customHeight="1">
      <c r="B734" s="456"/>
      <c r="C734" s="456"/>
      <c r="D734" s="456"/>
    </row>
    <row r="735" spans="2:4" ht="14.25" customHeight="1">
      <c r="B735" s="456"/>
      <c r="C735" s="456"/>
      <c r="D735" s="456"/>
    </row>
    <row r="736" spans="2:4" ht="14.25" customHeight="1">
      <c r="B736" s="456"/>
      <c r="C736" s="456"/>
      <c r="D736" s="456"/>
    </row>
    <row r="737" spans="2:4" ht="14.25" customHeight="1">
      <c r="B737" s="456"/>
      <c r="C737" s="456"/>
      <c r="D737" s="456"/>
    </row>
    <row r="738" spans="2:4" ht="14.25" customHeight="1">
      <c r="B738" s="456"/>
      <c r="C738" s="456"/>
      <c r="D738" s="456"/>
    </row>
    <row r="739" spans="2:4" ht="14.25" customHeight="1">
      <c r="B739" s="456"/>
      <c r="C739" s="456"/>
      <c r="D739" s="456"/>
    </row>
    <row r="740" spans="2:4" ht="14.25" customHeight="1">
      <c r="B740" s="456"/>
      <c r="C740" s="456"/>
      <c r="D740" s="456"/>
    </row>
    <row r="741" spans="2:4" ht="14.25" customHeight="1">
      <c r="B741" s="456"/>
      <c r="C741" s="456"/>
      <c r="D741" s="456"/>
    </row>
    <row r="742" spans="2:4" ht="14.25" customHeight="1">
      <c r="B742" s="456"/>
      <c r="C742" s="456"/>
      <c r="D742" s="456"/>
    </row>
    <row r="743" spans="2:4" ht="14.25" customHeight="1">
      <c r="B743" s="456"/>
      <c r="C743" s="456"/>
      <c r="D743" s="456"/>
    </row>
    <row r="744" spans="2:4" ht="14.25" customHeight="1">
      <c r="B744" s="456"/>
      <c r="C744" s="456"/>
      <c r="D744" s="456"/>
    </row>
    <row r="745" spans="2:4" ht="14.25" customHeight="1">
      <c r="B745" s="456"/>
      <c r="C745" s="456"/>
      <c r="D745" s="456"/>
    </row>
    <row r="746" spans="2:4" ht="14.25" customHeight="1">
      <c r="B746" s="456"/>
      <c r="C746" s="456"/>
      <c r="D746" s="456"/>
    </row>
    <row r="747" spans="2:4" ht="14.25" customHeight="1">
      <c r="B747" s="456"/>
      <c r="C747" s="456"/>
      <c r="D747" s="456"/>
    </row>
    <row r="748" spans="2:4" ht="14.25" customHeight="1">
      <c r="B748" s="456"/>
      <c r="C748" s="456"/>
      <c r="D748" s="456"/>
    </row>
    <row r="749" spans="2:4" ht="14.25" customHeight="1">
      <c r="B749" s="456"/>
      <c r="C749" s="456"/>
      <c r="D749" s="456"/>
    </row>
    <row r="750" spans="2:4" ht="14.25" customHeight="1">
      <c r="B750" s="456"/>
      <c r="C750" s="456"/>
      <c r="D750" s="456"/>
    </row>
    <row r="751" spans="2:4" ht="14.25" customHeight="1">
      <c r="B751" s="456"/>
      <c r="C751" s="456"/>
      <c r="D751" s="456"/>
    </row>
    <row r="752" spans="2:4" ht="14.25" customHeight="1">
      <c r="B752" s="456"/>
      <c r="C752" s="456"/>
      <c r="D752" s="456"/>
    </row>
    <row r="753" spans="2:4" ht="14.25" customHeight="1">
      <c r="B753" s="456"/>
      <c r="C753" s="456"/>
      <c r="D753" s="456"/>
    </row>
    <row r="754" spans="2:4" ht="14.25" customHeight="1">
      <c r="B754" s="456"/>
      <c r="C754" s="456"/>
      <c r="D754" s="456"/>
    </row>
    <row r="755" spans="2:4" ht="14.25" customHeight="1">
      <c r="B755" s="456"/>
      <c r="C755" s="456"/>
      <c r="D755" s="456"/>
    </row>
    <row r="756" spans="2:4" ht="14.25" customHeight="1">
      <c r="B756" s="456"/>
      <c r="C756" s="456"/>
      <c r="D756" s="456"/>
    </row>
    <row r="757" spans="2:4" ht="14.25" customHeight="1">
      <c r="B757" s="456"/>
      <c r="C757" s="456"/>
      <c r="D757" s="456"/>
    </row>
    <row r="758" spans="2:4" ht="14.25" customHeight="1">
      <c r="B758" s="456"/>
      <c r="C758" s="456"/>
      <c r="D758" s="456"/>
    </row>
    <row r="759" spans="2:4" ht="14.25" customHeight="1">
      <c r="B759" s="456"/>
      <c r="C759" s="456"/>
      <c r="D759" s="456"/>
    </row>
    <row r="760" spans="2:4" ht="14.25" customHeight="1">
      <c r="B760" s="456"/>
      <c r="C760" s="456"/>
      <c r="D760" s="456"/>
    </row>
    <row r="761" spans="2:4" ht="14.25" customHeight="1">
      <c r="B761" s="456"/>
      <c r="C761" s="456"/>
      <c r="D761" s="456"/>
    </row>
    <row r="762" spans="2:4" ht="14.25" customHeight="1">
      <c r="B762" s="456"/>
      <c r="C762" s="456"/>
      <c r="D762" s="456"/>
    </row>
    <row r="763" spans="2:4" ht="14.25" customHeight="1">
      <c r="B763" s="456"/>
      <c r="C763" s="456"/>
      <c r="D763" s="456"/>
    </row>
    <row r="764" spans="2:4" ht="14.25" customHeight="1">
      <c r="B764" s="456"/>
      <c r="C764" s="456"/>
      <c r="D764" s="456"/>
    </row>
    <row r="765" spans="2:4" ht="14.25" customHeight="1">
      <c r="B765" s="456"/>
      <c r="C765" s="456"/>
      <c r="D765" s="456"/>
    </row>
    <row r="766" spans="2:4" ht="14.25" customHeight="1">
      <c r="B766" s="456"/>
      <c r="C766" s="456"/>
      <c r="D766" s="456"/>
    </row>
    <row r="767" spans="2:4" ht="14.25" customHeight="1">
      <c r="B767" s="456"/>
      <c r="C767" s="456"/>
      <c r="D767" s="456"/>
    </row>
    <row r="768" spans="2:4" ht="14.25" customHeight="1">
      <c r="B768" s="456"/>
      <c r="C768" s="456"/>
      <c r="D768" s="456"/>
    </row>
    <row r="769" spans="2:4" ht="14.25" customHeight="1">
      <c r="B769" s="456"/>
      <c r="C769" s="456"/>
      <c r="D769" s="456"/>
    </row>
    <row r="770" spans="2:4" ht="14.25" customHeight="1">
      <c r="B770" s="456"/>
      <c r="C770" s="456"/>
      <c r="D770" s="456"/>
    </row>
    <row r="771" spans="2:4" ht="14.25" customHeight="1">
      <c r="B771" s="456"/>
      <c r="C771" s="456"/>
      <c r="D771" s="456"/>
    </row>
    <row r="772" spans="2:4" ht="14.25" customHeight="1">
      <c r="B772" s="456"/>
      <c r="C772" s="456"/>
      <c r="D772" s="456"/>
    </row>
    <row r="773" spans="2:4" ht="14.25" customHeight="1">
      <c r="B773" s="456"/>
      <c r="C773" s="456"/>
      <c r="D773" s="456"/>
    </row>
    <row r="774" spans="2:4" ht="14.25" customHeight="1">
      <c r="B774" s="456"/>
      <c r="C774" s="456"/>
      <c r="D774" s="456"/>
    </row>
    <row r="775" spans="2:4" ht="14.25" customHeight="1">
      <c r="B775" s="456"/>
      <c r="C775" s="456"/>
      <c r="D775" s="456"/>
    </row>
    <row r="776" spans="2:4" ht="14.25" customHeight="1">
      <c r="B776" s="456"/>
      <c r="C776" s="456"/>
      <c r="D776" s="456"/>
    </row>
    <row r="777" spans="2:4" ht="14.25" customHeight="1">
      <c r="B777" s="456"/>
      <c r="C777" s="456"/>
      <c r="D777" s="456"/>
    </row>
    <row r="778" spans="2:4" ht="14.25" customHeight="1">
      <c r="B778" s="456"/>
      <c r="C778" s="456"/>
      <c r="D778" s="456"/>
    </row>
    <row r="779" spans="2:4" ht="14.25" customHeight="1">
      <c r="B779" s="456"/>
      <c r="C779" s="456"/>
      <c r="D779" s="456"/>
    </row>
    <row r="780" spans="2:4" ht="14.25" customHeight="1">
      <c r="B780" s="456"/>
      <c r="C780" s="456"/>
      <c r="D780" s="456"/>
    </row>
    <row r="781" spans="2:4" ht="14.25" customHeight="1">
      <c r="B781" s="456"/>
      <c r="C781" s="456"/>
      <c r="D781" s="456"/>
    </row>
    <row r="782" spans="2:4" ht="14.25" customHeight="1">
      <c r="B782" s="456"/>
      <c r="C782" s="456"/>
      <c r="D782" s="456"/>
    </row>
    <row r="783" spans="2:4" ht="14.25" customHeight="1">
      <c r="B783" s="456"/>
      <c r="C783" s="456"/>
      <c r="D783" s="456"/>
    </row>
    <row r="784" spans="2:4" ht="14.25" customHeight="1">
      <c r="B784" s="456"/>
      <c r="C784" s="456"/>
      <c r="D784" s="456"/>
    </row>
    <row r="785" spans="2:4" ht="14.25" customHeight="1">
      <c r="B785" s="456"/>
      <c r="C785" s="456"/>
      <c r="D785" s="456"/>
    </row>
    <row r="786" spans="2:4" ht="14.25" customHeight="1">
      <c r="B786" s="456"/>
      <c r="C786" s="456"/>
      <c r="D786" s="456"/>
    </row>
    <row r="787" spans="2:4" ht="14.25" customHeight="1">
      <c r="B787" s="456"/>
      <c r="C787" s="456"/>
      <c r="D787" s="456"/>
    </row>
    <row r="788" spans="2:4" ht="14.25" customHeight="1">
      <c r="B788" s="456"/>
      <c r="C788" s="456"/>
      <c r="D788" s="456"/>
    </row>
    <row r="789" spans="2:4" ht="14.25" customHeight="1">
      <c r="B789" s="456"/>
      <c r="C789" s="456"/>
      <c r="D789" s="456"/>
    </row>
    <row r="790" spans="2:4" ht="14.25" customHeight="1">
      <c r="B790" s="456"/>
      <c r="C790" s="456"/>
      <c r="D790" s="456"/>
    </row>
    <row r="791" spans="2:4" ht="14.25" customHeight="1">
      <c r="B791" s="456"/>
      <c r="C791" s="456"/>
      <c r="D791" s="456"/>
    </row>
    <row r="792" spans="2:4" ht="14.25" customHeight="1">
      <c r="B792" s="456"/>
      <c r="C792" s="456"/>
      <c r="D792" s="456"/>
    </row>
    <row r="793" spans="2:4" ht="14.25" customHeight="1">
      <c r="B793" s="456"/>
      <c r="C793" s="456"/>
      <c r="D793" s="456"/>
    </row>
    <row r="794" spans="2:4" ht="14.25" customHeight="1">
      <c r="B794" s="456"/>
      <c r="C794" s="456"/>
      <c r="D794" s="456"/>
    </row>
    <row r="795" spans="2:4" ht="14.25" customHeight="1">
      <c r="B795" s="456"/>
      <c r="C795" s="456"/>
      <c r="D795" s="456"/>
    </row>
    <row r="796" spans="2:4" ht="14.25" customHeight="1">
      <c r="B796" s="456"/>
      <c r="C796" s="456"/>
      <c r="D796" s="456"/>
    </row>
    <row r="797" spans="2:4" ht="14.25" customHeight="1">
      <c r="B797" s="456"/>
      <c r="C797" s="456"/>
      <c r="D797" s="456"/>
    </row>
    <row r="798" spans="2:4" ht="14.25" customHeight="1">
      <c r="B798" s="456"/>
      <c r="C798" s="456"/>
      <c r="D798" s="456"/>
    </row>
    <row r="799" spans="2:4" ht="14.25" customHeight="1">
      <c r="B799" s="456"/>
      <c r="C799" s="456"/>
      <c r="D799" s="456"/>
    </row>
    <row r="800" spans="2:4" ht="14.25" customHeight="1">
      <c r="B800" s="456"/>
      <c r="C800" s="456"/>
      <c r="D800" s="456"/>
    </row>
    <row r="801" spans="2:4" ht="14.25" customHeight="1">
      <c r="B801" s="456"/>
      <c r="C801" s="456"/>
      <c r="D801" s="456"/>
    </row>
    <row r="802" spans="2:4" ht="14.25" customHeight="1">
      <c r="B802" s="456"/>
      <c r="C802" s="456"/>
      <c r="D802" s="456"/>
    </row>
    <row r="803" spans="2:4" ht="14.25" customHeight="1">
      <c r="B803" s="456"/>
      <c r="C803" s="456"/>
      <c r="D803" s="456"/>
    </row>
    <row r="804" spans="2:4" ht="14.25" customHeight="1">
      <c r="B804" s="456"/>
      <c r="C804" s="456"/>
      <c r="D804" s="456"/>
    </row>
    <row r="805" spans="2:4" ht="14.25" customHeight="1">
      <c r="B805" s="456"/>
      <c r="C805" s="456"/>
      <c r="D805" s="456"/>
    </row>
    <row r="806" spans="2:4" ht="14.25" customHeight="1">
      <c r="B806" s="456"/>
      <c r="C806" s="456"/>
      <c r="D806" s="456"/>
    </row>
    <row r="807" spans="2:4" ht="14.25" customHeight="1">
      <c r="B807" s="456"/>
      <c r="C807" s="456"/>
      <c r="D807" s="456"/>
    </row>
    <row r="808" spans="2:4" ht="14.25" customHeight="1">
      <c r="B808" s="456"/>
      <c r="C808" s="456"/>
      <c r="D808" s="456"/>
    </row>
    <row r="809" spans="2:4" ht="14.25" customHeight="1">
      <c r="B809" s="456"/>
      <c r="C809" s="456"/>
      <c r="D809" s="456"/>
    </row>
    <row r="810" spans="2:4" ht="14.25" customHeight="1">
      <c r="B810" s="456"/>
      <c r="C810" s="456"/>
      <c r="D810" s="456"/>
    </row>
    <row r="811" spans="2:4" ht="14.25" customHeight="1">
      <c r="B811" s="456"/>
      <c r="C811" s="456"/>
      <c r="D811" s="456"/>
    </row>
    <row r="812" spans="2:4" ht="14.25" customHeight="1">
      <c r="B812" s="456"/>
      <c r="C812" s="456"/>
      <c r="D812" s="456"/>
    </row>
    <row r="813" spans="2:4" ht="14.25" customHeight="1">
      <c r="B813" s="456"/>
      <c r="C813" s="456"/>
      <c r="D813" s="456"/>
    </row>
    <row r="814" spans="2:4" ht="14.25" customHeight="1">
      <c r="B814" s="456"/>
      <c r="C814" s="456"/>
      <c r="D814" s="456"/>
    </row>
    <row r="815" spans="2:4" ht="14.25" customHeight="1">
      <c r="B815" s="456"/>
      <c r="C815" s="456"/>
      <c r="D815" s="456"/>
    </row>
    <row r="816" spans="2:4" ht="14.25" customHeight="1">
      <c r="B816" s="456"/>
      <c r="C816" s="456"/>
      <c r="D816" s="456"/>
    </row>
    <row r="817" spans="2:4" ht="14.25" customHeight="1">
      <c r="B817" s="456"/>
      <c r="C817" s="456"/>
      <c r="D817" s="456"/>
    </row>
    <row r="818" spans="2:4" ht="14.25" customHeight="1">
      <c r="B818" s="456"/>
      <c r="C818" s="456"/>
      <c r="D818" s="456"/>
    </row>
    <row r="819" spans="2:4" ht="14.25" customHeight="1">
      <c r="B819" s="456"/>
      <c r="C819" s="456"/>
      <c r="D819" s="456"/>
    </row>
    <row r="820" spans="2:4" ht="14.25" customHeight="1">
      <c r="B820" s="456"/>
      <c r="C820" s="456"/>
      <c r="D820" s="456"/>
    </row>
    <row r="821" spans="2:4" ht="14.25" customHeight="1">
      <c r="B821" s="456"/>
      <c r="C821" s="456"/>
      <c r="D821" s="456"/>
    </row>
    <row r="822" spans="2:4" ht="14.25" customHeight="1">
      <c r="B822" s="456"/>
      <c r="C822" s="456"/>
      <c r="D822" s="456"/>
    </row>
    <row r="823" spans="2:4" ht="14.25" customHeight="1">
      <c r="B823" s="456"/>
      <c r="C823" s="456"/>
      <c r="D823" s="456"/>
    </row>
    <row r="824" spans="2:4" ht="14.25" customHeight="1">
      <c r="B824" s="456"/>
      <c r="C824" s="456"/>
      <c r="D824" s="456"/>
    </row>
    <row r="825" spans="2:4" ht="14.25" customHeight="1">
      <c r="B825" s="456"/>
      <c r="C825" s="456"/>
      <c r="D825" s="456"/>
    </row>
    <row r="826" spans="2:4" ht="14.25" customHeight="1">
      <c r="B826" s="456"/>
      <c r="C826" s="456"/>
      <c r="D826" s="456"/>
    </row>
    <row r="827" spans="2:4" ht="14.25" customHeight="1">
      <c r="B827" s="456"/>
      <c r="C827" s="456"/>
      <c r="D827" s="456"/>
    </row>
    <row r="828" spans="2:4" ht="14.25" customHeight="1">
      <c r="B828" s="456"/>
      <c r="C828" s="456"/>
      <c r="D828" s="456"/>
    </row>
    <row r="829" spans="2:4" ht="14.25" customHeight="1">
      <c r="B829" s="456"/>
      <c r="C829" s="456"/>
      <c r="D829" s="456"/>
    </row>
    <row r="830" spans="2:4" ht="14.25" customHeight="1">
      <c r="B830" s="456"/>
      <c r="C830" s="456"/>
      <c r="D830" s="456"/>
    </row>
    <row r="831" spans="2:4" ht="14.25" customHeight="1">
      <c r="B831" s="456"/>
      <c r="C831" s="456"/>
      <c r="D831" s="456"/>
    </row>
    <row r="832" spans="2:4" ht="14.25" customHeight="1">
      <c r="B832" s="456"/>
      <c r="C832" s="456"/>
      <c r="D832" s="456"/>
    </row>
    <row r="833" spans="2:4" ht="14.25" customHeight="1">
      <c r="B833" s="456"/>
      <c r="C833" s="456"/>
      <c r="D833" s="456"/>
    </row>
    <row r="834" spans="2:4" ht="14.25" customHeight="1">
      <c r="B834" s="456"/>
      <c r="C834" s="456"/>
      <c r="D834" s="456"/>
    </row>
    <row r="835" spans="2:4" ht="14.25" customHeight="1">
      <c r="B835" s="456"/>
      <c r="C835" s="456"/>
      <c r="D835" s="456"/>
    </row>
    <row r="836" spans="2:4" ht="14.25" customHeight="1">
      <c r="B836" s="456"/>
      <c r="C836" s="456"/>
      <c r="D836" s="456"/>
    </row>
    <row r="837" spans="2:4" ht="14.25" customHeight="1">
      <c r="B837" s="456"/>
      <c r="C837" s="456"/>
      <c r="D837" s="456"/>
    </row>
    <row r="838" spans="2:4" ht="14.25" customHeight="1">
      <c r="B838" s="456"/>
      <c r="C838" s="456"/>
      <c r="D838" s="456"/>
    </row>
    <row r="839" spans="2:4" ht="14.25" customHeight="1">
      <c r="B839" s="456"/>
      <c r="C839" s="456"/>
      <c r="D839" s="456"/>
    </row>
    <row r="840" spans="2:4" ht="14.25" customHeight="1">
      <c r="B840" s="456"/>
      <c r="C840" s="456"/>
      <c r="D840" s="456"/>
    </row>
    <row r="841" spans="2:4" ht="14.25" customHeight="1">
      <c r="B841" s="456"/>
      <c r="C841" s="456"/>
      <c r="D841" s="456"/>
    </row>
    <row r="842" spans="2:4" ht="14.25" customHeight="1">
      <c r="B842" s="456"/>
      <c r="C842" s="456"/>
      <c r="D842" s="456"/>
    </row>
    <row r="843" spans="2:4" ht="14.25" customHeight="1">
      <c r="B843" s="456"/>
      <c r="C843" s="456"/>
      <c r="D843" s="456"/>
    </row>
    <row r="844" spans="2:4" ht="14.25" customHeight="1">
      <c r="B844" s="456"/>
      <c r="C844" s="456"/>
      <c r="D844" s="456"/>
    </row>
    <row r="845" spans="2:4" ht="14.25" customHeight="1">
      <c r="B845" s="456"/>
      <c r="C845" s="456"/>
      <c r="D845" s="456"/>
    </row>
    <row r="846" spans="2:4" ht="14.25" customHeight="1">
      <c r="B846" s="456"/>
      <c r="C846" s="456"/>
      <c r="D846" s="456"/>
    </row>
    <row r="847" spans="2:4" ht="14.25" customHeight="1">
      <c r="B847" s="456"/>
      <c r="C847" s="456"/>
      <c r="D847" s="456"/>
    </row>
    <row r="848" spans="2:4" ht="14.25" customHeight="1">
      <c r="B848" s="456"/>
      <c r="C848" s="456"/>
      <c r="D848" s="456"/>
    </row>
    <row r="849" spans="2:4" ht="14.25" customHeight="1">
      <c r="B849" s="456"/>
      <c r="C849" s="456"/>
      <c r="D849" s="456"/>
    </row>
    <row r="850" spans="2:4" ht="14.25" customHeight="1">
      <c r="B850" s="456"/>
      <c r="C850" s="456"/>
      <c r="D850" s="456"/>
    </row>
    <row r="851" spans="2:4" ht="14.25" customHeight="1">
      <c r="B851" s="456"/>
      <c r="C851" s="456"/>
      <c r="D851" s="456"/>
    </row>
    <row r="852" spans="2:4" ht="14.25" customHeight="1">
      <c r="B852" s="456"/>
      <c r="C852" s="456"/>
      <c r="D852" s="456"/>
    </row>
    <row r="853" spans="2:4" ht="14.25" customHeight="1">
      <c r="B853" s="456"/>
      <c r="C853" s="456"/>
      <c r="D853" s="456"/>
    </row>
    <row r="854" spans="2:4" ht="14.25" customHeight="1">
      <c r="B854" s="456"/>
      <c r="C854" s="456"/>
      <c r="D854" s="456"/>
    </row>
    <row r="855" spans="2:4" ht="14.25" customHeight="1">
      <c r="B855" s="456"/>
      <c r="C855" s="456"/>
      <c r="D855" s="456"/>
    </row>
    <row r="856" spans="2:4" ht="14.25" customHeight="1">
      <c r="B856" s="456"/>
      <c r="C856" s="456"/>
      <c r="D856" s="456"/>
    </row>
    <row r="857" spans="2:4" ht="14.25" customHeight="1">
      <c r="B857" s="456"/>
      <c r="C857" s="456"/>
      <c r="D857" s="456"/>
    </row>
    <row r="858" spans="2:4" ht="14.25" customHeight="1">
      <c r="B858" s="456"/>
      <c r="C858" s="456"/>
      <c r="D858" s="456"/>
    </row>
    <row r="859" spans="2:4" ht="14.25" customHeight="1">
      <c r="B859" s="456"/>
      <c r="C859" s="456"/>
      <c r="D859" s="456"/>
    </row>
    <row r="860" spans="2:4" ht="14.25" customHeight="1">
      <c r="B860" s="456"/>
      <c r="C860" s="456"/>
      <c r="D860" s="456"/>
    </row>
    <row r="861" spans="2:4" ht="14.25" customHeight="1">
      <c r="B861" s="456"/>
      <c r="C861" s="456"/>
      <c r="D861" s="456"/>
    </row>
    <row r="862" spans="2:4" ht="14.25" customHeight="1">
      <c r="B862" s="456"/>
      <c r="C862" s="456"/>
      <c r="D862" s="456"/>
    </row>
    <row r="863" spans="2:4" ht="14.25" customHeight="1">
      <c r="B863" s="456"/>
      <c r="C863" s="456"/>
      <c r="D863" s="456"/>
    </row>
    <row r="864" spans="2:4" ht="14.25" customHeight="1">
      <c r="B864" s="456"/>
      <c r="C864" s="456"/>
      <c r="D864" s="456"/>
    </row>
    <row r="865" spans="2:4" ht="14.25" customHeight="1">
      <c r="B865" s="456"/>
      <c r="C865" s="456"/>
      <c r="D865" s="456"/>
    </row>
    <row r="866" spans="2:4" ht="14.25" customHeight="1">
      <c r="B866" s="456"/>
      <c r="C866" s="456"/>
      <c r="D866" s="456"/>
    </row>
    <row r="867" spans="2:4" ht="14.25" customHeight="1">
      <c r="B867" s="456"/>
      <c r="C867" s="456"/>
      <c r="D867" s="456"/>
    </row>
    <row r="868" spans="2:4" ht="14.25" customHeight="1">
      <c r="B868" s="456"/>
      <c r="C868" s="456"/>
      <c r="D868" s="456"/>
    </row>
    <row r="869" spans="2:4" ht="14.25" customHeight="1">
      <c r="B869" s="456"/>
      <c r="C869" s="456"/>
      <c r="D869" s="456"/>
    </row>
    <row r="870" spans="2:4" ht="14.25" customHeight="1">
      <c r="B870" s="456"/>
      <c r="C870" s="456"/>
      <c r="D870" s="456"/>
    </row>
    <row r="871" spans="2:4" ht="14.25" customHeight="1">
      <c r="B871" s="456"/>
      <c r="C871" s="456"/>
      <c r="D871" s="456"/>
    </row>
    <row r="872" spans="2:4" ht="14.25" customHeight="1">
      <c r="B872" s="456"/>
      <c r="C872" s="456"/>
      <c r="D872" s="456"/>
    </row>
    <row r="873" spans="2:4" ht="14.25" customHeight="1">
      <c r="B873" s="456"/>
      <c r="C873" s="456"/>
      <c r="D873" s="456"/>
    </row>
    <row r="874" spans="2:4" ht="14.25" customHeight="1">
      <c r="B874" s="456"/>
      <c r="C874" s="456"/>
      <c r="D874" s="456"/>
    </row>
    <row r="875" spans="2:4" ht="14.25" customHeight="1">
      <c r="B875" s="456"/>
      <c r="C875" s="456"/>
      <c r="D875" s="456"/>
    </row>
    <row r="876" spans="2:4" ht="14.25" customHeight="1">
      <c r="B876" s="456"/>
      <c r="C876" s="456"/>
      <c r="D876" s="456"/>
    </row>
    <row r="877" spans="2:4" ht="14.25" customHeight="1">
      <c r="B877" s="456"/>
      <c r="C877" s="456"/>
      <c r="D877" s="456"/>
    </row>
    <row r="878" spans="2:4" ht="14.25" customHeight="1">
      <c r="B878" s="456"/>
      <c r="C878" s="456"/>
      <c r="D878" s="456"/>
    </row>
    <row r="879" spans="2:4" ht="14.25" customHeight="1">
      <c r="B879" s="456"/>
      <c r="C879" s="456"/>
      <c r="D879" s="456"/>
    </row>
    <row r="880" spans="2:4" ht="14.25" customHeight="1">
      <c r="B880" s="456"/>
      <c r="C880" s="456"/>
      <c r="D880" s="456"/>
    </row>
    <row r="881" spans="2:4" ht="14.25" customHeight="1">
      <c r="B881" s="456"/>
      <c r="C881" s="456"/>
      <c r="D881" s="456"/>
    </row>
    <row r="882" spans="2:4" ht="14.25" customHeight="1">
      <c r="B882" s="456"/>
      <c r="C882" s="456"/>
      <c r="D882" s="456"/>
    </row>
    <row r="883" spans="2:4" ht="14.25" customHeight="1">
      <c r="B883" s="456"/>
      <c r="C883" s="456"/>
      <c r="D883" s="456"/>
    </row>
    <row r="884" spans="2:4" ht="14.25" customHeight="1">
      <c r="B884" s="456"/>
      <c r="C884" s="456"/>
      <c r="D884" s="456"/>
    </row>
    <row r="885" spans="2:4" ht="14.25" customHeight="1">
      <c r="B885" s="456"/>
      <c r="C885" s="456"/>
      <c r="D885" s="456"/>
    </row>
    <row r="886" spans="2:4" ht="14.25" customHeight="1">
      <c r="B886" s="456"/>
      <c r="C886" s="456"/>
      <c r="D886" s="456"/>
    </row>
    <row r="887" spans="2:4" ht="14.25" customHeight="1">
      <c r="B887" s="456"/>
      <c r="C887" s="456"/>
      <c r="D887" s="456"/>
    </row>
    <row r="888" spans="2:4" ht="14.25" customHeight="1">
      <c r="B888" s="456"/>
      <c r="C888" s="456"/>
      <c r="D888" s="456"/>
    </row>
    <row r="889" spans="2:4" ht="14.25" customHeight="1">
      <c r="B889" s="456"/>
      <c r="C889" s="456"/>
      <c r="D889" s="456"/>
    </row>
    <row r="890" spans="2:4" ht="14.25" customHeight="1">
      <c r="B890" s="456"/>
      <c r="C890" s="456"/>
      <c r="D890" s="456"/>
    </row>
    <row r="891" spans="2:4" ht="14.25" customHeight="1">
      <c r="B891" s="456"/>
      <c r="C891" s="456"/>
      <c r="D891" s="456"/>
    </row>
    <row r="892" spans="2:4" ht="14.25" customHeight="1">
      <c r="B892" s="456"/>
      <c r="C892" s="456"/>
      <c r="D892" s="456"/>
    </row>
    <row r="893" spans="2:4" ht="14.25" customHeight="1">
      <c r="B893" s="456"/>
      <c r="C893" s="456"/>
      <c r="D893" s="456"/>
    </row>
    <row r="894" spans="2:4" ht="14.25" customHeight="1">
      <c r="B894" s="456"/>
      <c r="C894" s="456"/>
      <c r="D894" s="456"/>
    </row>
    <row r="895" spans="2:4" ht="14.25" customHeight="1">
      <c r="B895" s="456"/>
      <c r="C895" s="456"/>
      <c r="D895" s="456"/>
    </row>
    <row r="896" spans="2:4" ht="14.25" customHeight="1">
      <c r="B896" s="456"/>
      <c r="C896" s="456"/>
      <c r="D896" s="456"/>
    </row>
    <row r="897" spans="2:4" ht="14.25" customHeight="1">
      <c r="B897" s="456"/>
      <c r="C897" s="456"/>
      <c r="D897" s="456"/>
    </row>
    <row r="898" spans="2:4" ht="14.25" customHeight="1">
      <c r="B898" s="456"/>
      <c r="C898" s="456"/>
      <c r="D898" s="456"/>
    </row>
    <row r="899" spans="2:4" ht="14.25" customHeight="1">
      <c r="B899" s="456"/>
      <c r="C899" s="456"/>
      <c r="D899" s="456"/>
    </row>
    <row r="900" spans="2:4" ht="14.25" customHeight="1">
      <c r="B900" s="456"/>
      <c r="C900" s="456"/>
      <c r="D900" s="456"/>
    </row>
    <row r="901" spans="2:4" ht="14.25" customHeight="1">
      <c r="B901" s="456"/>
      <c r="C901" s="456"/>
      <c r="D901" s="456"/>
    </row>
    <row r="902" spans="2:4" ht="14.25" customHeight="1">
      <c r="B902" s="456"/>
      <c r="C902" s="456"/>
      <c r="D902" s="456"/>
    </row>
    <row r="903" spans="2:4" ht="14.25" customHeight="1">
      <c r="B903" s="456"/>
      <c r="C903" s="456"/>
      <c r="D903" s="456"/>
    </row>
    <row r="904" spans="2:4" ht="14.25" customHeight="1">
      <c r="B904" s="456"/>
      <c r="C904" s="456"/>
      <c r="D904" s="456"/>
    </row>
    <row r="905" spans="2:4" ht="14.25" customHeight="1">
      <c r="B905" s="456"/>
      <c r="C905" s="456"/>
      <c r="D905" s="456"/>
    </row>
    <row r="906" spans="2:4" ht="14.25" customHeight="1">
      <c r="B906" s="456"/>
      <c r="C906" s="456"/>
      <c r="D906" s="456"/>
    </row>
    <row r="907" spans="2:4" ht="14.25" customHeight="1">
      <c r="B907" s="456"/>
      <c r="C907" s="456"/>
      <c r="D907" s="456"/>
    </row>
    <row r="908" spans="2:4" ht="14.25" customHeight="1">
      <c r="B908" s="456"/>
      <c r="C908" s="456"/>
      <c r="D908" s="456"/>
    </row>
    <row r="909" spans="2:4" ht="14.25" customHeight="1">
      <c r="B909" s="456"/>
      <c r="C909" s="456"/>
      <c r="D909" s="456"/>
    </row>
    <row r="910" spans="2:4" ht="14.25" customHeight="1">
      <c r="B910" s="456"/>
      <c r="C910" s="456"/>
      <c r="D910" s="456"/>
    </row>
    <row r="911" spans="2:4" ht="14.25" customHeight="1">
      <c r="B911" s="456"/>
      <c r="C911" s="456"/>
      <c r="D911" s="456"/>
    </row>
    <row r="912" spans="2:4" ht="14.25" customHeight="1">
      <c r="B912" s="456"/>
      <c r="C912" s="456"/>
      <c r="D912" s="456"/>
    </row>
    <row r="913" spans="2:4" ht="14.25" customHeight="1">
      <c r="B913" s="456"/>
      <c r="C913" s="456"/>
      <c r="D913" s="456"/>
    </row>
    <row r="914" spans="2:4" ht="14.25" customHeight="1">
      <c r="B914" s="456"/>
      <c r="C914" s="456"/>
      <c r="D914" s="456"/>
    </row>
    <row r="915" spans="2:4" ht="14.25" customHeight="1">
      <c r="B915" s="456"/>
      <c r="C915" s="456"/>
      <c r="D915" s="456"/>
    </row>
    <row r="916" spans="2:4" ht="14.25" customHeight="1">
      <c r="B916" s="456"/>
      <c r="C916" s="456"/>
      <c r="D916" s="456"/>
    </row>
    <row r="917" spans="2:4" ht="14.25" customHeight="1">
      <c r="B917" s="456"/>
      <c r="C917" s="456"/>
      <c r="D917" s="456"/>
    </row>
    <row r="918" spans="2:4" ht="14.25" customHeight="1">
      <c r="B918" s="456"/>
      <c r="C918" s="456"/>
      <c r="D918" s="456"/>
    </row>
    <row r="919" spans="2:4" ht="14.25" customHeight="1">
      <c r="B919" s="456"/>
      <c r="C919" s="456"/>
      <c r="D919" s="456"/>
    </row>
    <row r="920" spans="2:4" ht="14.25" customHeight="1">
      <c r="B920" s="456"/>
      <c r="C920" s="456"/>
      <c r="D920" s="456"/>
    </row>
    <row r="921" spans="2:4" ht="14.25" customHeight="1">
      <c r="B921" s="456"/>
      <c r="C921" s="456"/>
      <c r="D921" s="456"/>
    </row>
    <row r="922" spans="2:4" ht="14.25" customHeight="1">
      <c r="B922" s="456"/>
      <c r="C922" s="456"/>
      <c r="D922" s="456"/>
    </row>
    <row r="923" spans="2:4" ht="14.25" customHeight="1">
      <c r="B923" s="456"/>
      <c r="C923" s="456"/>
      <c r="D923" s="456"/>
    </row>
    <row r="924" spans="2:4" ht="14.25" customHeight="1">
      <c r="B924" s="456"/>
      <c r="C924" s="456"/>
      <c r="D924" s="456"/>
    </row>
    <row r="925" spans="2:4" ht="14.25" customHeight="1">
      <c r="B925" s="456"/>
      <c r="C925" s="456"/>
      <c r="D925" s="456"/>
    </row>
    <row r="926" spans="2:4" ht="14.25" customHeight="1">
      <c r="B926" s="456"/>
      <c r="C926" s="456"/>
      <c r="D926" s="456"/>
    </row>
    <row r="927" spans="2:4" ht="14.25" customHeight="1">
      <c r="B927" s="456"/>
      <c r="C927" s="456"/>
      <c r="D927" s="456"/>
    </row>
    <row r="928" spans="2:4" ht="14.25" customHeight="1">
      <c r="B928" s="456"/>
      <c r="C928" s="456"/>
      <c r="D928" s="456"/>
    </row>
    <row r="929" spans="2:4" ht="14.25" customHeight="1">
      <c r="B929" s="456"/>
      <c r="C929" s="456"/>
      <c r="D929" s="456"/>
    </row>
    <row r="930" spans="2:4" ht="14.25" customHeight="1">
      <c r="B930" s="456"/>
      <c r="C930" s="456"/>
      <c r="D930" s="456"/>
    </row>
    <row r="931" spans="2:4" ht="14.25" customHeight="1">
      <c r="B931" s="456"/>
      <c r="C931" s="456"/>
      <c r="D931" s="456"/>
    </row>
    <row r="932" spans="2:4" ht="14.25" customHeight="1">
      <c r="B932" s="456"/>
      <c r="C932" s="456"/>
      <c r="D932" s="456"/>
    </row>
    <row r="933" spans="2:4" ht="14.25" customHeight="1">
      <c r="B933" s="456"/>
      <c r="C933" s="456"/>
      <c r="D933" s="456"/>
    </row>
    <row r="934" spans="2:4" ht="14.25" customHeight="1">
      <c r="B934" s="456"/>
      <c r="C934" s="456"/>
      <c r="D934" s="456"/>
    </row>
    <row r="935" spans="2:4" ht="14.25" customHeight="1">
      <c r="B935" s="456"/>
      <c r="C935" s="456"/>
      <c r="D935" s="456"/>
    </row>
    <row r="936" spans="2:4" ht="14.25" customHeight="1">
      <c r="B936" s="456"/>
      <c r="C936" s="456"/>
      <c r="D936" s="456"/>
    </row>
    <row r="937" spans="2:4" ht="14.25" customHeight="1">
      <c r="B937" s="456"/>
      <c r="C937" s="456"/>
      <c r="D937" s="456"/>
    </row>
    <row r="938" spans="2:4" ht="14.25" customHeight="1">
      <c r="B938" s="456"/>
      <c r="C938" s="456"/>
      <c r="D938" s="456"/>
    </row>
    <row r="939" spans="2:4" ht="14.25" customHeight="1">
      <c r="B939" s="456"/>
      <c r="C939" s="456"/>
      <c r="D939" s="456"/>
    </row>
    <row r="940" spans="2:4" ht="14.25" customHeight="1">
      <c r="B940" s="456"/>
      <c r="C940" s="456"/>
      <c r="D940" s="456"/>
    </row>
    <row r="941" spans="2:4" ht="14.25" customHeight="1">
      <c r="B941" s="456"/>
      <c r="C941" s="456"/>
      <c r="D941" s="456"/>
    </row>
    <row r="942" spans="2:4" ht="14.25" customHeight="1">
      <c r="B942" s="456"/>
      <c r="C942" s="456"/>
      <c r="D942" s="456"/>
    </row>
    <row r="943" spans="2:4" ht="14.25" customHeight="1">
      <c r="B943" s="456"/>
      <c r="C943" s="456"/>
      <c r="D943" s="456"/>
    </row>
    <row r="944" spans="2:4" ht="14.25" customHeight="1">
      <c r="B944" s="456"/>
      <c r="C944" s="456"/>
      <c r="D944" s="456"/>
    </row>
    <row r="945" spans="2:4" ht="14.25" customHeight="1">
      <c r="B945" s="456"/>
      <c r="C945" s="456"/>
      <c r="D945" s="456"/>
    </row>
    <row r="946" spans="2:4" ht="14.25" customHeight="1">
      <c r="B946" s="456"/>
      <c r="C946" s="456"/>
      <c r="D946" s="456"/>
    </row>
    <row r="947" spans="2:4" ht="14.25" customHeight="1">
      <c r="B947" s="456"/>
      <c r="C947" s="456"/>
      <c r="D947" s="456"/>
    </row>
    <row r="948" spans="2:4" ht="14.25" customHeight="1">
      <c r="B948" s="456"/>
      <c r="C948" s="456"/>
      <c r="D948" s="456"/>
    </row>
    <row r="949" spans="2:4" ht="14.25" customHeight="1">
      <c r="B949" s="456"/>
      <c r="C949" s="456"/>
      <c r="D949" s="456"/>
    </row>
    <row r="950" spans="2:4" ht="14.25" customHeight="1">
      <c r="B950" s="456"/>
      <c r="C950" s="456"/>
      <c r="D950" s="456"/>
    </row>
    <row r="951" spans="2:4" ht="14.25" customHeight="1">
      <c r="B951" s="456"/>
      <c r="C951" s="456"/>
      <c r="D951" s="456"/>
    </row>
    <row r="952" spans="2:4" ht="14.25" customHeight="1">
      <c r="B952" s="456"/>
      <c r="C952" s="456"/>
      <c r="D952" s="456"/>
    </row>
    <row r="953" spans="2:4" ht="14.25" customHeight="1">
      <c r="B953" s="456"/>
      <c r="C953" s="456"/>
      <c r="D953" s="456"/>
    </row>
    <row r="954" spans="2:4" ht="14.25" customHeight="1">
      <c r="B954" s="456"/>
      <c r="C954" s="456"/>
      <c r="D954" s="456"/>
    </row>
    <row r="955" spans="2:4" ht="14.25" customHeight="1">
      <c r="B955" s="456"/>
      <c r="C955" s="456"/>
      <c r="D955" s="456"/>
    </row>
    <row r="956" spans="2:4" ht="14.25" customHeight="1">
      <c r="B956" s="456"/>
      <c r="C956" s="456"/>
      <c r="D956" s="456"/>
    </row>
    <row r="957" spans="2:4" ht="14.25" customHeight="1">
      <c r="B957" s="456"/>
      <c r="C957" s="456"/>
      <c r="D957" s="456"/>
    </row>
    <row r="958" spans="2:4" ht="14.25" customHeight="1">
      <c r="B958" s="456"/>
      <c r="C958" s="456"/>
      <c r="D958" s="456"/>
    </row>
    <row r="959" spans="2:4" ht="14.25" customHeight="1">
      <c r="B959" s="456"/>
      <c r="C959" s="456"/>
      <c r="D959" s="456"/>
    </row>
    <row r="960" spans="2:4" ht="14.25" customHeight="1">
      <c r="B960" s="456"/>
      <c r="C960" s="456"/>
      <c r="D960" s="456"/>
    </row>
    <row r="961" spans="2:4" ht="14.25" customHeight="1">
      <c r="B961" s="456"/>
      <c r="C961" s="456"/>
      <c r="D961" s="456"/>
    </row>
    <row r="962" spans="2:4" ht="14.25" customHeight="1">
      <c r="B962" s="456"/>
      <c r="C962" s="456"/>
      <c r="D962" s="456"/>
    </row>
    <row r="963" spans="2:4" ht="14.25" customHeight="1">
      <c r="B963" s="456"/>
      <c r="C963" s="456"/>
      <c r="D963" s="456"/>
    </row>
    <row r="964" spans="2:4" ht="14.25" customHeight="1">
      <c r="B964" s="456"/>
      <c r="C964" s="456"/>
      <c r="D964" s="456"/>
    </row>
    <row r="965" spans="2:4" ht="14.25" customHeight="1">
      <c r="B965" s="456"/>
      <c r="C965" s="456"/>
      <c r="D965" s="456"/>
    </row>
    <row r="966" spans="2:4" ht="14.25" customHeight="1">
      <c r="B966" s="456"/>
      <c r="C966" s="456"/>
      <c r="D966" s="456"/>
    </row>
    <row r="967" spans="2:4" ht="14.25" customHeight="1">
      <c r="B967" s="456"/>
      <c r="C967" s="456"/>
      <c r="D967" s="456"/>
    </row>
    <row r="968" spans="2:4" ht="14.25" customHeight="1">
      <c r="B968" s="456"/>
      <c r="C968" s="456"/>
      <c r="D968" s="456"/>
    </row>
    <row r="969" spans="2:4" ht="14.25" customHeight="1">
      <c r="B969" s="456"/>
      <c r="C969" s="456"/>
      <c r="D969" s="456"/>
    </row>
    <row r="970" spans="2:4" ht="14.25" customHeight="1">
      <c r="B970" s="456"/>
      <c r="C970" s="456"/>
      <c r="D970" s="456"/>
    </row>
    <row r="971" spans="2:4" ht="14.25" customHeight="1">
      <c r="B971" s="456"/>
      <c r="C971" s="456"/>
      <c r="D971" s="456"/>
    </row>
    <row r="972" spans="2:4" ht="14.25" customHeight="1">
      <c r="B972" s="456"/>
      <c r="C972" s="456"/>
      <c r="D972" s="456"/>
    </row>
    <row r="973" spans="2:4" ht="14.25" customHeight="1">
      <c r="B973" s="456"/>
      <c r="C973" s="456"/>
      <c r="D973" s="456"/>
    </row>
    <row r="974" spans="2:4" ht="14.25" customHeight="1">
      <c r="B974" s="456"/>
      <c r="C974" s="456"/>
      <c r="D974" s="456"/>
    </row>
    <row r="975" spans="2:4" ht="14.25" customHeight="1">
      <c r="B975" s="456"/>
      <c r="C975" s="456"/>
      <c r="D975" s="456"/>
    </row>
    <row r="976" spans="2:4" ht="14.25" customHeight="1">
      <c r="B976" s="456"/>
      <c r="C976" s="456"/>
      <c r="D976" s="456"/>
    </row>
    <row r="977" spans="2:4" ht="14.25" customHeight="1">
      <c r="B977" s="456"/>
      <c r="C977" s="456"/>
      <c r="D977" s="456"/>
    </row>
    <row r="978" spans="2:4" ht="14.25" customHeight="1">
      <c r="B978" s="456"/>
      <c r="C978" s="456"/>
      <c r="D978" s="456"/>
    </row>
    <row r="979" spans="2:4" ht="14.25" customHeight="1">
      <c r="B979" s="456"/>
      <c r="C979" s="456"/>
      <c r="D979" s="456"/>
    </row>
    <row r="980" spans="2:4" ht="14.25" customHeight="1">
      <c r="B980" s="456"/>
      <c r="C980" s="456"/>
      <c r="D980" s="456"/>
    </row>
    <row r="981" spans="2:4" ht="14.25" customHeight="1">
      <c r="B981" s="456"/>
      <c r="C981" s="456"/>
      <c r="D981" s="456"/>
    </row>
    <row r="982" spans="2:4" ht="14.25" customHeight="1">
      <c r="B982" s="456"/>
      <c r="C982" s="456"/>
      <c r="D982" s="456"/>
    </row>
    <row r="983" spans="2:4" ht="14.25" customHeight="1">
      <c r="B983" s="456"/>
      <c r="C983" s="456"/>
      <c r="D983" s="456"/>
    </row>
    <row r="984" spans="2:4" ht="14.25" customHeight="1">
      <c r="B984" s="456"/>
      <c r="C984" s="456"/>
      <c r="D984" s="456"/>
    </row>
    <row r="985" spans="2:4" ht="14.25" customHeight="1">
      <c r="B985" s="456"/>
      <c r="C985" s="456"/>
      <c r="D985" s="456"/>
    </row>
    <row r="986" spans="2:4" ht="14.25" customHeight="1">
      <c r="B986" s="456"/>
      <c r="C986" s="456"/>
      <c r="D986" s="456"/>
    </row>
    <row r="987" spans="2:4" ht="14.25" customHeight="1">
      <c r="B987" s="456"/>
      <c r="C987" s="456"/>
      <c r="D987" s="456"/>
    </row>
    <row r="988" spans="2:4" ht="14.25" customHeight="1">
      <c r="B988" s="456"/>
      <c r="C988" s="456"/>
      <c r="D988" s="456"/>
    </row>
    <row r="989" spans="2:4" ht="14.25" customHeight="1">
      <c r="B989" s="456"/>
      <c r="C989" s="456"/>
      <c r="D989" s="456"/>
    </row>
    <row r="990" spans="2:4" ht="14.25" customHeight="1">
      <c r="B990" s="456"/>
      <c r="C990" s="456"/>
      <c r="D990" s="456"/>
    </row>
    <row r="991" spans="2:4" ht="14.25" customHeight="1">
      <c r="B991" s="456"/>
      <c r="C991" s="456"/>
      <c r="D991" s="456"/>
    </row>
    <row r="992" spans="2:4" ht="14.25" customHeight="1">
      <c r="B992" s="456"/>
      <c r="C992" s="456"/>
      <c r="D992" s="456"/>
    </row>
    <row r="993" spans="2:4" ht="14.25" customHeight="1">
      <c r="B993" s="456"/>
      <c r="C993" s="456"/>
      <c r="D993" s="456"/>
    </row>
    <row r="994" spans="2:4" ht="14.25" customHeight="1">
      <c r="B994" s="456"/>
      <c r="C994" s="456"/>
      <c r="D994" s="456"/>
    </row>
    <row r="995" spans="2:4" ht="14.25" customHeight="1">
      <c r="B995" s="456"/>
      <c r="C995" s="456"/>
      <c r="D995" s="456"/>
    </row>
    <row r="996" spans="2:4" ht="14.25" customHeight="1">
      <c r="B996" s="456"/>
      <c r="C996" s="456"/>
      <c r="D996" s="456"/>
    </row>
    <row r="997" spans="2:4" ht="14.25" customHeight="1">
      <c r="B997" s="456"/>
      <c r="C997" s="456"/>
      <c r="D997" s="456"/>
    </row>
    <row r="998" spans="2:4" ht="14.25" customHeight="1">
      <c r="B998" s="456"/>
      <c r="C998" s="456"/>
      <c r="D998" s="456"/>
    </row>
    <row r="999" spans="2:4" ht="14.25" customHeight="1">
      <c r="B999" s="456"/>
      <c r="C999" s="456"/>
      <c r="D999" s="456"/>
    </row>
    <row r="1000" spans="2:4" ht="14.25" customHeight="1">
      <c r="B1000" s="456"/>
      <c r="C1000" s="456"/>
      <c r="D1000" s="456"/>
    </row>
  </sheetData>
  <mergeCells count="31">
    <mergeCell ref="B40:AZ40"/>
    <mergeCell ref="B43:AZ43"/>
    <mergeCell ref="B45:AZ45"/>
    <mergeCell ref="B48:AZ48"/>
    <mergeCell ref="B58:B60"/>
    <mergeCell ref="B63:B65"/>
    <mergeCell ref="B17:AZ17"/>
    <mergeCell ref="B19:AZ19"/>
    <mergeCell ref="B21:AZ21"/>
    <mergeCell ref="B23:AZ23"/>
    <mergeCell ref="B26:AZ26"/>
    <mergeCell ref="B34:AZ34"/>
    <mergeCell ref="AO4:AR4"/>
    <mergeCell ref="AS4:AV4"/>
    <mergeCell ref="AW4:AZ4"/>
    <mergeCell ref="B6:AZ6"/>
    <mergeCell ref="B10:AZ10"/>
    <mergeCell ref="B15:AZ15"/>
    <mergeCell ref="Q4:T4"/>
    <mergeCell ref="U4:X4"/>
    <mergeCell ref="Y4:AB4"/>
    <mergeCell ref="AC4:AF4"/>
    <mergeCell ref="AG4:AJ4"/>
    <mergeCell ref="AK4:AN4"/>
    <mergeCell ref="A1:D4"/>
    <mergeCell ref="G1:O1"/>
    <mergeCell ref="G2:O2"/>
    <mergeCell ref="G3:O3"/>
    <mergeCell ref="E4:H4"/>
    <mergeCell ref="I4:L4"/>
    <mergeCell ref="M4:P4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0"/>
    <pageSetUpPr fitToPage="1"/>
  </sheetPr>
  <dimension ref="A1:Z1000"/>
  <sheetViews>
    <sheetView topLeftCell="A7" workbookViewId="0">
      <selection sqref="A1:H1"/>
    </sheetView>
  </sheetViews>
  <sheetFormatPr baseColWidth="10" defaultColWidth="12.5703125" defaultRowHeight="15" customHeight="1"/>
  <cols>
    <col min="1" max="1" width="14.7109375" customWidth="1"/>
    <col min="2" max="2" width="15.5703125" customWidth="1"/>
    <col min="3" max="3" width="27.28515625" customWidth="1"/>
    <col min="4" max="7" width="11.5703125" customWidth="1"/>
    <col min="8" max="8" width="10.42578125" customWidth="1"/>
    <col min="9" max="10" width="11.42578125" customWidth="1"/>
    <col min="11" max="11" width="12.85546875" customWidth="1"/>
    <col min="12" max="26" width="11.42578125" customWidth="1"/>
  </cols>
  <sheetData>
    <row r="1" spans="1:26" ht="18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8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2.75" customHeight="1">
      <c r="A3" s="117" t="s">
        <v>1</v>
      </c>
      <c r="B3" s="118"/>
      <c r="C3" s="118"/>
      <c r="D3" s="118"/>
      <c r="E3" s="118"/>
      <c r="F3" s="118"/>
      <c r="G3" s="118"/>
      <c r="H3" s="119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2.75" customHeight="1">
      <c r="A4" s="359" t="s">
        <v>1</v>
      </c>
      <c r="B4" s="328"/>
      <c r="C4" s="328"/>
      <c r="D4" s="328"/>
      <c r="E4" s="328"/>
      <c r="F4" s="360"/>
      <c r="G4" s="120"/>
      <c r="H4" s="121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5" customHeight="1">
      <c r="A5" s="122"/>
      <c r="B5" s="123"/>
      <c r="C5" s="123"/>
      <c r="D5" s="123"/>
      <c r="E5" s="123"/>
      <c r="F5" s="123"/>
      <c r="G5" s="123"/>
      <c r="H5" s="124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2.75" customHeight="1">
      <c r="A7" s="125" t="s">
        <v>127</v>
      </c>
      <c r="B7" s="363" t="s">
        <v>282</v>
      </c>
      <c r="C7" s="348"/>
      <c r="D7" s="348"/>
      <c r="E7" s="348"/>
      <c r="F7" s="348"/>
      <c r="G7" s="349"/>
      <c r="H7" s="125" t="s">
        <v>128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12.75" customHeight="1">
      <c r="A8" s="126">
        <f>PRESUPUESTO!A54</f>
        <v>14.1</v>
      </c>
      <c r="B8" s="364"/>
      <c r="C8" s="342"/>
      <c r="D8" s="342"/>
      <c r="E8" s="342"/>
      <c r="F8" s="342"/>
      <c r="G8" s="362"/>
      <c r="H8" s="126"/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2.75" customHeight="1">
      <c r="A9" s="127"/>
      <c r="B9" s="128"/>
      <c r="C9" s="129"/>
      <c r="D9" s="128"/>
      <c r="E9" s="128"/>
      <c r="F9" s="128"/>
      <c r="G9" s="128"/>
      <c r="H9" s="129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</row>
    <row r="10" spans="1:26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</row>
    <row r="11" spans="1:26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</row>
    <row r="12" spans="1:26" ht="12.75" customHeight="1">
      <c r="A12" s="368"/>
      <c r="B12" s="337"/>
      <c r="C12" s="338"/>
      <c r="D12" s="137"/>
      <c r="E12" s="138"/>
      <c r="F12" s="139"/>
      <c r="G12" s="185"/>
      <c r="H12" s="141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spans="1:26" ht="12.75" customHeight="1">
      <c r="A13" s="368"/>
      <c r="B13" s="337"/>
      <c r="C13" s="338"/>
      <c r="D13" s="142"/>
      <c r="E13" s="143"/>
      <c r="F13" s="144"/>
      <c r="G13" s="145"/>
      <c r="H13" s="141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</row>
    <row r="14" spans="1:26" ht="12.75" customHeight="1">
      <c r="A14" s="129"/>
      <c r="B14" s="129"/>
      <c r="C14" s="129"/>
      <c r="D14" s="146"/>
      <c r="E14" s="143"/>
      <c r="F14" s="147"/>
      <c r="G14" s="145"/>
      <c r="H14" s="141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</row>
    <row r="15" spans="1:26" ht="12.75" customHeight="1">
      <c r="A15" s="368"/>
      <c r="B15" s="337"/>
      <c r="C15" s="338"/>
      <c r="D15" s="142"/>
      <c r="E15" s="143"/>
      <c r="F15" s="147"/>
      <c r="G15" s="145"/>
      <c r="H15" s="141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</row>
    <row r="16" spans="1:26" ht="12.75" customHeight="1">
      <c r="A16" s="368"/>
      <c r="B16" s="337"/>
      <c r="C16" s="338"/>
      <c r="D16" s="142"/>
      <c r="E16" s="143"/>
      <c r="F16" s="147"/>
      <c r="G16" s="145"/>
      <c r="H16" s="141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</row>
    <row r="17" spans="1:26" ht="12.75" customHeight="1">
      <c r="A17" s="368" t="s">
        <v>137</v>
      </c>
      <c r="B17" s="337"/>
      <c r="C17" s="338"/>
      <c r="D17" s="148" t="s">
        <v>138</v>
      </c>
      <c r="E17" s="149"/>
      <c r="F17" s="150">
        <v>0.05</v>
      </c>
      <c r="G17" s="186">
        <f>+H34*F17</f>
        <v>14441.009097858499</v>
      </c>
      <c r="H17" s="151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</row>
    <row r="18" spans="1:26" ht="12.75" customHeight="1">
      <c r="A18" s="129"/>
      <c r="B18" s="129"/>
      <c r="C18" s="129"/>
      <c r="D18" s="129"/>
      <c r="E18" s="129"/>
      <c r="F18" s="129"/>
      <c r="G18" s="127" t="s">
        <v>139</v>
      </c>
      <c r="H18" s="293">
        <f>SUM(G12:G17)</f>
        <v>14441.009097858499</v>
      </c>
      <c r="I18" s="152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</row>
    <row r="21" spans="1:26" ht="12.75" customHeight="1">
      <c r="B21" s="156"/>
      <c r="C21" s="157"/>
      <c r="D21" s="137"/>
      <c r="E21" s="140"/>
      <c r="F21" s="142"/>
      <c r="G21" s="140"/>
      <c r="H21" s="141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ht="12.75" customHeight="1">
      <c r="A22" s="369"/>
      <c r="B22" s="337"/>
      <c r="C22" s="338"/>
      <c r="D22" s="137"/>
      <c r="E22" s="158"/>
      <c r="F22" s="159"/>
      <c r="G22" s="160"/>
      <c r="H22" s="141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</row>
    <row r="23" spans="1:26" ht="12.75" customHeight="1">
      <c r="A23" s="369"/>
      <c r="B23" s="337"/>
      <c r="C23" s="338"/>
      <c r="D23" s="137"/>
      <c r="E23" s="158"/>
      <c r="F23" s="137"/>
      <c r="G23" s="161"/>
      <c r="H23" s="141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</row>
    <row r="24" spans="1:26" ht="12.75" customHeight="1">
      <c r="A24" s="368"/>
      <c r="B24" s="337"/>
      <c r="C24" s="338"/>
      <c r="D24" s="137"/>
      <c r="E24" s="158"/>
      <c r="F24" s="159"/>
      <c r="G24" s="161"/>
      <c r="H24" s="141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spans="1:26" ht="12.75" customHeight="1">
      <c r="A25" s="368"/>
      <c r="B25" s="337"/>
      <c r="C25" s="338"/>
      <c r="D25" s="137"/>
      <c r="E25" s="158"/>
      <c r="F25" s="159"/>
      <c r="G25" s="161"/>
      <c r="H25" s="141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</row>
    <row r="26" spans="1:26" ht="12.75" customHeight="1">
      <c r="A26" s="370"/>
      <c r="B26" s="373"/>
      <c r="C26" s="371"/>
      <c r="D26" s="162"/>
      <c r="E26" s="162"/>
      <c r="F26" s="163"/>
      <c r="G26" s="164"/>
      <c r="H26" s="151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6" ht="12.75" customHeight="1">
      <c r="A27" s="129"/>
      <c r="B27" s="129"/>
      <c r="C27" s="129"/>
      <c r="D27" s="129"/>
      <c r="E27" s="129"/>
      <c r="F27" s="129"/>
      <c r="G27" s="127" t="s">
        <v>139</v>
      </c>
      <c r="H27" s="293">
        <f>SUM(G21:G26)</f>
        <v>0</v>
      </c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6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</row>
    <row r="30" spans="1:26" ht="12.75" customHeight="1">
      <c r="A30" s="368" t="s">
        <v>283</v>
      </c>
      <c r="B30" s="338"/>
      <c r="C30" s="140">
        <v>58607</v>
      </c>
      <c r="D30" s="167">
        <v>0.75819999999999999</v>
      </c>
      <c r="E30" s="140">
        <f t="shared" ref="E30:E31" si="0">+C30*(1+D30)</f>
        <v>103042.82739999999</v>
      </c>
      <c r="F30" s="168">
        <v>0.7</v>
      </c>
      <c r="G30" s="169">
        <f>+E30*F30*4</f>
        <v>288519.91671999998</v>
      </c>
      <c r="H30" s="141"/>
      <c r="I30" s="130"/>
      <c r="J30" s="130"/>
      <c r="K30" s="17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</row>
    <row r="31" spans="1:26" ht="12.75" customHeight="1">
      <c r="A31" s="368" t="s">
        <v>284</v>
      </c>
      <c r="B31" s="338"/>
      <c r="C31" s="325">
        <v>108.51300000000001</v>
      </c>
      <c r="D31" s="167">
        <v>0.62770000000000004</v>
      </c>
      <c r="E31" s="325">
        <f t="shared" si="0"/>
        <v>176.62661009999999</v>
      </c>
      <c r="F31" s="168">
        <v>0.85</v>
      </c>
      <c r="G31" s="326">
        <f>E31*F31*2</f>
        <v>300.26523716999998</v>
      </c>
      <c r="H31" s="141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</row>
    <row r="32" spans="1:26" ht="12.75" customHeight="1">
      <c r="A32" s="368"/>
      <c r="B32" s="338"/>
      <c r="C32" s="172"/>
      <c r="D32" s="173"/>
      <c r="E32" s="174"/>
      <c r="F32" s="174"/>
      <c r="G32" s="249"/>
      <c r="H32" s="141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</row>
    <row r="33" spans="1:26" ht="12.75" customHeight="1">
      <c r="A33" s="370"/>
      <c r="B33" s="371"/>
      <c r="C33" s="175"/>
      <c r="D33" s="150"/>
      <c r="E33" s="176"/>
      <c r="F33" s="176"/>
      <c r="G33" s="177"/>
      <c r="H33" s="151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</row>
    <row r="34" spans="1:26" ht="12.75" customHeight="1">
      <c r="A34" s="129"/>
      <c r="B34" s="129"/>
      <c r="C34" s="129"/>
      <c r="D34" s="129"/>
      <c r="E34" s="129"/>
      <c r="F34" s="129"/>
      <c r="G34" s="127" t="s">
        <v>139</v>
      </c>
      <c r="H34" s="293">
        <f>SUM(G30:G33)</f>
        <v>288820.18195716996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</row>
    <row r="35" spans="1:26" ht="12.75" customHeight="1">
      <c r="A35" s="129"/>
      <c r="B35" s="129"/>
      <c r="C35" s="129"/>
      <c r="D35" s="129"/>
      <c r="E35" s="129"/>
      <c r="F35" s="129"/>
      <c r="G35" s="178"/>
      <c r="H35" s="129"/>
      <c r="I35" s="130"/>
      <c r="J35" s="130"/>
      <c r="K35" s="130"/>
      <c r="L35" s="179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</row>
    <row r="36" spans="1:26" ht="12.75" customHeight="1">
      <c r="A36" s="129"/>
      <c r="B36" s="129"/>
      <c r="C36" s="129"/>
      <c r="D36" s="129"/>
      <c r="E36" s="372" t="s">
        <v>149</v>
      </c>
      <c r="F36" s="328"/>
      <c r="G36" s="360"/>
      <c r="H36" s="171">
        <f>H18+H27+H34</f>
        <v>303261.19105502847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spans="1:26" ht="12.75" customHeight="1">
      <c r="A37" s="181"/>
      <c r="B37" s="181"/>
      <c r="C37" s="181"/>
      <c r="D37" s="181"/>
      <c r="E37" s="181"/>
      <c r="F37" s="181"/>
      <c r="G37" s="181"/>
      <c r="H37" s="181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</row>
    <row r="38" spans="1:26" ht="12.75" customHeight="1">
      <c r="A38" s="181"/>
      <c r="B38" s="181"/>
      <c r="C38" s="181"/>
      <c r="D38" s="181"/>
      <c r="E38" s="181"/>
      <c r="F38" s="181"/>
      <c r="G38" s="181"/>
      <c r="H38" s="181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</row>
    <row r="39" spans="1:26" ht="12.75" customHeight="1">
      <c r="A39" s="181"/>
      <c r="B39" s="181"/>
      <c r="C39" s="181"/>
      <c r="D39" s="181"/>
      <c r="E39" s="181"/>
      <c r="F39" s="181"/>
      <c r="G39" s="181"/>
      <c r="H39" s="181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</row>
    <row r="40" spans="1:26" ht="12.75" customHeight="1">
      <c r="A40" s="181"/>
      <c r="B40" s="181"/>
      <c r="C40" s="181"/>
      <c r="D40" s="181"/>
      <c r="E40" s="181"/>
      <c r="F40" s="181"/>
      <c r="G40" s="181"/>
      <c r="H40" s="181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</row>
    <row r="41" spans="1:26" ht="12.75" customHeight="1">
      <c r="A41" s="181"/>
      <c r="B41" s="181"/>
      <c r="C41" s="181"/>
      <c r="D41" s="181"/>
      <c r="E41" s="181"/>
      <c r="F41" s="181"/>
      <c r="G41" s="181"/>
      <c r="H41" s="181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</row>
    <row r="42" spans="1:26" ht="12.75" customHeight="1">
      <c r="A42" s="181"/>
      <c r="B42" s="181"/>
      <c r="C42" s="181"/>
      <c r="D42" s="181"/>
      <c r="E42" s="181"/>
      <c r="F42" s="181"/>
      <c r="G42" s="181"/>
      <c r="H42" s="181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</row>
    <row r="43" spans="1:26" ht="12.75" customHeight="1">
      <c r="A43" s="181"/>
      <c r="B43" s="181"/>
      <c r="C43" s="181"/>
      <c r="D43" s="181"/>
      <c r="E43" s="181"/>
      <c r="F43" s="181"/>
      <c r="G43" s="181"/>
      <c r="H43" s="181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</row>
    <row r="44" spans="1:26" ht="12.75" customHeight="1">
      <c r="A44" s="181"/>
      <c r="B44" s="181"/>
      <c r="C44" s="181"/>
      <c r="D44" s="181"/>
      <c r="E44" s="181"/>
      <c r="F44" s="181"/>
      <c r="G44" s="181"/>
      <c r="H44" s="181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</row>
    <row r="45" spans="1:26" ht="12.75" customHeight="1">
      <c r="A45" s="181"/>
      <c r="B45" s="181"/>
      <c r="C45" s="181"/>
      <c r="D45" s="181"/>
      <c r="E45" s="181"/>
      <c r="F45" s="181"/>
      <c r="G45" s="181"/>
      <c r="H45" s="181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</row>
    <row r="46" spans="1:26" ht="12.75" customHeight="1">
      <c r="A46" s="181"/>
      <c r="B46" s="181"/>
      <c r="C46" s="181"/>
      <c r="D46" s="181"/>
      <c r="E46" s="181"/>
      <c r="F46" s="181"/>
      <c r="G46" s="181"/>
      <c r="H46" s="181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</row>
    <row r="47" spans="1:26" ht="12.75" customHeight="1">
      <c r="A47" s="181"/>
      <c r="B47" s="181"/>
      <c r="C47" s="181"/>
      <c r="D47" s="181"/>
      <c r="E47" s="181"/>
      <c r="F47" s="181"/>
      <c r="G47" s="181"/>
      <c r="H47" s="181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</row>
    <row r="48" spans="1:26" ht="12.75" customHeight="1">
      <c r="A48" s="181"/>
      <c r="B48" s="181"/>
      <c r="C48" s="181"/>
      <c r="D48" s="181"/>
      <c r="E48" s="181"/>
      <c r="F48" s="181"/>
      <c r="G48" s="181"/>
      <c r="H48" s="181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spans="1:26" ht="12.75" customHeight="1">
      <c r="A49" s="181"/>
      <c r="B49" s="181"/>
      <c r="C49" s="181"/>
      <c r="D49" s="181"/>
      <c r="E49" s="181"/>
      <c r="F49" s="181"/>
      <c r="G49" s="181"/>
      <c r="H49" s="181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</row>
    <row r="50" spans="1:26" ht="12.75" customHeight="1">
      <c r="A50" s="181"/>
      <c r="B50" s="181"/>
      <c r="C50" s="181"/>
      <c r="D50" s="181"/>
      <c r="E50" s="181"/>
      <c r="F50" s="181"/>
      <c r="G50" s="181"/>
      <c r="H50" s="181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</row>
    <row r="51" spans="1:26" ht="12.75" customHeight="1">
      <c r="A51" s="181"/>
      <c r="B51" s="181"/>
      <c r="C51" s="181"/>
      <c r="D51" s="181"/>
      <c r="E51" s="181"/>
      <c r="F51" s="181"/>
      <c r="G51" s="181"/>
      <c r="H51" s="181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</row>
    <row r="52" spans="1:26" ht="12.75" customHeight="1">
      <c r="A52" s="181"/>
      <c r="B52" s="181"/>
      <c r="C52" s="181"/>
      <c r="D52" s="181"/>
      <c r="E52" s="181"/>
      <c r="F52" s="181"/>
      <c r="G52" s="181"/>
      <c r="H52" s="181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</row>
    <row r="53" spans="1:26" ht="12.75" customHeight="1">
      <c r="A53" s="181"/>
      <c r="B53" s="181"/>
      <c r="C53" s="181"/>
      <c r="D53" s="181"/>
      <c r="E53" s="181"/>
      <c r="F53" s="181"/>
      <c r="G53" s="181"/>
      <c r="H53" s="181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</row>
    <row r="54" spans="1:26" ht="12.75" customHeight="1">
      <c r="A54" s="181"/>
      <c r="B54" s="181"/>
      <c r="C54" s="181"/>
      <c r="D54" s="181"/>
      <c r="E54" s="181"/>
      <c r="F54" s="181"/>
      <c r="G54" s="181"/>
      <c r="H54" s="181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</row>
    <row r="55" spans="1:26" ht="12.75" customHeight="1">
      <c r="A55" s="181"/>
      <c r="B55" s="181"/>
      <c r="C55" s="181"/>
      <c r="D55" s="181"/>
      <c r="E55" s="181"/>
      <c r="F55" s="181"/>
      <c r="G55" s="181"/>
      <c r="H55" s="181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</row>
    <row r="56" spans="1:26" ht="12.75" customHeight="1">
      <c r="A56" s="181"/>
      <c r="B56" s="181"/>
      <c r="C56" s="181"/>
      <c r="D56" s="181"/>
      <c r="E56" s="181"/>
      <c r="F56" s="181"/>
      <c r="G56" s="181"/>
      <c r="H56" s="181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</row>
    <row r="57" spans="1:26" ht="12.75" customHeight="1">
      <c r="A57" s="181"/>
      <c r="B57" s="181"/>
      <c r="C57" s="181"/>
      <c r="D57" s="181"/>
      <c r="E57" s="181"/>
      <c r="F57" s="181"/>
      <c r="G57" s="181"/>
      <c r="H57" s="181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</row>
    <row r="58" spans="1:26" ht="12.75" customHeight="1">
      <c r="A58" s="181"/>
      <c r="B58" s="181"/>
      <c r="C58" s="181"/>
      <c r="D58" s="181"/>
      <c r="E58" s="181"/>
      <c r="F58" s="181"/>
      <c r="G58" s="181"/>
      <c r="H58" s="181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</row>
    <row r="59" spans="1:26" ht="12.75" customHeight="1">
      <c r="A59" s="181"/>
      <c r="B59" s="181"/>
      <c r="C59" s="181"/>
      <c r="D59" s="181"/>
      <c r="E59" s="181"/>
      <c r="F59" s="181"/>
      <c r="G59" s="181"/>
      <c r="H59" s="181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</row>
    <row r="60" spans="1:26" ht="12.75" customHeight="1">
      <c r="A60" s="181"/>
      <c r="B60" s="181"/>
      <c r="C60" s="181"/>
      <c r="D60" s="181"/>
      <c r="E60" s="181"/>
      <c r="F60" s="181"/>
      <c r="G60" s="181"/>
      <c r="H60" s="181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</row>
    <row r="61" spans="1:26" ht="12.75" customHeight="1">
      <c r="A61" s="181"/>
      <c r="B61" s="181"/>
      <c r="C61" s="181"/>
      <c r="D61" s="181"/>
      <c r="E61" s="181"/>
      <c r="F61" s="181"/>
      <c r="G61" s="181"/>
      <c r="H61" s="181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</row>
    <row r="62" spans="1:26" ht="12.75" customHeight="1">
      <c r="A62" s="181"/>
      <c r="B62" s="181"/>
      <c r="C62" s="181"/>
      <c r="D62" s="181"/>
      <c r="E62" s="181"/>
      <c r="F62" s="181"/>
      <c r="G62" s="181"/>
      <c r="H62" s="181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</row>
    <row r="63" spans="1:26" ht="12.75" customHeight="1">
      <c r="A63" s="181"/>
      <c r="B63" s="181"/>
      <c r="C63" s="181"/>
      <c r="D63" s="181"/>
      <c r="E63" s="181"/>
      <c r="F63" s="181"/>
      <c r="G63" s="181"/>
      <c r="H63" s="181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</row>
    <row r="64" spans="1:26" ht="12.75" customHeight="1">
      <c r="A64" s="181"/>
      <c r="B64" s="181"/>
      <c r="C64" s="181"/>
      <c r="D64" s="181"/>
      <c r="E64" s="181"/>
      <c r="F64" s="181"/>
      <c r="G64" s="181"/>
      <c r="H64" s="181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</row>
    <row r="65" spans="1:26" ht="12.75" customHeight="1">
      <c r="A65" s="181"/>
      <c r="B65" s="181"/>
      <c r="C65" s="181"/>
      <c r="D65" s="181"/>
      <c r="E65" s="181"/>
      <c r="F65" s="181"/>
      <c r="G65" s="181"/>
      <c r="H65" s="181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</row>
    <row r="66" spans="1:26" ht="12.75" customHeight="1">
      <c r="A66" s="181"/>
      <c r="B66" s="181"/>
      <c r="C66" s="181"/>
      <c r="D66" s="181"/>
      <c r="E66" s="181"/>
      <c r="F66" s="181"/>
      <c r="G66" s="181"/>
      <c r="H66" s="181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</row>
    <row r="67" spans="1:26" ht="12.75" customHeight="1">
      <c r="A67" s="181"/>
      <c r="B67" s="181"/>
      <c r="C67" s="181"/>
      <c r="D67" s="181"/>
      <c r="E67" s="181"/>
      <c r="F67" s="181"/>
      <c r="G67" s="181"/>
      <c r="H67" s="181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</row>
    <row r="68" spans="1:26" ht="12.75" customHeight="1">
      <c r="A68" s="181"/>
      <c r="B68" s="181"/>
      <c r="C68" s="181"/>
      <c r="D68" s="181"/>
      <c r="E68" s="181"/>
      <c r="F68" s="181"/>
      <c r="G68" s="181"/>
      <c r="H68" s="181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1:26" ht="12.75" customHeight="1">
      <c r="A69" s="181"/>
      <c r="B69" s="181"/>
      <c r="C69" s="181"/>
      <c r="D69" s="181"/>
      <c r="E69" s="181"/>
      <c r="F69" s="181"/>
      <c r="G69" s="181"/>
      <c r="H69" s="181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</row>
    <row r="70" spans="1:26" ht="12.75" customHeight="1">
      <c r="A70" s="181"/>
      <c r="B70" s="181"/>
      <c r="C70" s="181"/>
      <c r="D70" s="181"/>
      <c r="E70" s="181"/>
      <c r="F70" s="181"/>
      <c r="G70" s="181"/>
      <c r="H70" s="181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</row>
    <row r="71" spans="1:26" ht="12.75" customHeight="1">
      <c r="A71" s="181"/>
      <c r="B71" s="181"/>
      <c r="C71" s="181"/>
      <c r="D71" s="181"/>
      <c r="E71" s="181"/>
      <c r="F71" s="181"/>
      <c r="G71" s="181"/>
      <c r="H71" s="181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</row>
    <row r="72" spans="1:26" ht="12.75" customHeight="1">
      <c r="A72" s="181"/>
      <c r="B72" s="181"/>
      <c r="C72" s="181"/>
      <c r="D72" s="181"/>
      <c r="E72" s="181"/>
      <c r="F72" s="181"/>
      <c r="G72" s="181"/>
      <c r="H72" s="181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3" spans="1:26" ht="12.75" customHeight="1">
      <c r="A73" s="181"/>
      <c r="B73" s="181"/>
      <c r="C73" s="181"/>
      <c r="D73" s="181"/>
      <c r="E73" s="181"/>
      <c r="F73" s="181"/>
      <c r="G73" s="181"/>
      <c r="H73" s="181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</row>
    <row r="74" spans="1:26" ht="12.75" customHeight="1">
      <c r="A74" s="181"/>
      <c r="B74" s="181"/>
      <c r="C74" s="181"/>
      <c r="D74" s="181"/>
      <c r="E74" s="181"/>
      <c r="F74" s="181"/>
      <c r="G74" s="181"/>
      <c r="H74" s="181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</row>
    <row r="75" spans="1:26" ht="12.75" customHeight="1">
      <c r="A75" s="181"/>
      <c r="B75" s="181"/>
      <c r="C75" s="181"/>
      <c r="D75" s="181"/>
      <c r="E75" s="181"/>
      <c r="F75" s="181"/>
      <c r="G75" s="181"/>
      <c r="H75" s="181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</row>
    <row r="76" spans="1:26" ht="12.75" customHeight="1">
      <c r="A76" s="181"/>
      <c r="B76" s="181"/>
      <c r="C76" s="181"/>
      <c r="D76" s="181"/>
      <c r="E76" s="181"/>
      <c r="F76" s="181"/>
      <c r="G76" s="181"/>
      <c r="H76" s="181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</row>
    <row r="77" spans="1:26" ht="12.75" customHeight="1">
      <c r="A77" s="181"/>
      <c r="B77" s="181"/>
      <c r="C77" s="181"/>
      <c r="D77" s="181"/>
      <c r="E77" s="181"/>
      <c r="F77" s="181"/>
      <c r="G77" s="181"/>
      <c r="H77" s="181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</row>
    <row r="78" spans="1:26" ht="12.75" customHeight="1">
      <c r="A78" s="181"/>
      <c r="B78" s="181"/>
      <c r="C78" s="181"/>
      <c r="D78" s="181"/>
      <c r="E78" s="181"/>
      <c r="F78" s="181"/>
      <c r="G78" s="181"/>
      <c r="H78" s="181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</row>
    <row r="79" spans="1:26" ht="12.75" customHeight="1">
      <c r="A79" s="181"/>
      <c r="B79" s="181"/>
      <c r="C79" s="181"/>
      <c r="D79" s="181"/>
      <c r="E79" s="181"/>
      <c r="F79" s="181"/>
      <c r="G79" s="181"/>
      <c r="H79" s="181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</row>
    <row r="80" spans="1:26" ht="12.75" customHeight="1">
      <c r="A80" s="181"/>
      <c r="B80" s="181"/>
      <c r="C80" s="181"/>
      <c r="D80" s="181"/>
      <c r="E80" s="181"/>
      <c r="F80" s="181"/>
      <c r="G80" s="181"/>
      <c r="H80" s="181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</row>
    <row r="81" spans="1:26" ht="12.75" customHeight="1">
      <c r="A81" s="181"/>
      <c r="B81" s="181"/>
      <c r="C81" s="181"/>
      <c r="D81" s="181"/>
      <c r="E81" s="181"/>
      <c r="F81" s="181"/>
      <c r="G81" s="181"/>
      <c r="H81" s="181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</row>
    <row r="82" spans="1:26" ht="12.75" customHeight="1">
      <c r="A82" s="181"/>
      <c r="B82" s="181"/>
      <c r="C82" s="181"/>
      <c r="D82" s="181"/>
      <c r="E82" s="181"/>
      <c r="F82" s="181"/>
      <c r="G82" s="181"/>
      <c r="H82" s="181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</row>
    <row r="83" spans="1:26" ht="12.75" customHeight="1">
      <c r="A83" s="181"/>
      <c r="B83" s="181"/>
      <c r="C83" s="181"/>
      <c r="D83" s="181"/>
      <c r="E83" s="181"/>
      <c r="F83" s="181"/>
      <c r="G83" s="181"/>
      <c r="H83" s="181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</row>
    <row r="84" spans="1:26" ht="12.75" customHeight="1">
      <c r="A84" s="181"/>
      <c r="B84" s="181"/>
      <c r="C84" s="181"/>
      <c r="D84" s="181"/>
      <c r="E84" s="181"/>
      <c r="F84" s="181"/>
      <c r="G84" s="181"/>
      <c r="H84" s="181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</row>
    <row r="85" spans="1:26" ht="12.75" customHeight="1">
      <c r="A85" s="181"/>
      <c r="B85" s="181"/>
      <c r="C85" s="181"/>
      <c r="D85" s="181"/>
      <c r="E85" s="181"/>
      <c r="F85" s="181"/>
      <c r="G85" s="181"/>
      <c r="H85" s="181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</row>
    <row r="86" spans="1:26" ht="12.75" customHeight="1">
      <c r="A86" s="181"/>
      <c r="B86" s="181"/>
      <c r="C86" s="181"/>
      <c r="D86" s="181"/>
      <c r="E86" s="181"/>
      <c r="F86" s="181"/>
      <c r="G86" s="181"/>
      <c r="H86" s="181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</row>
    <row r="87" spans="1:26" ht="12.75" customHeight="1">
      <c r="A87" s="181"/>
      <c r="B87" s="181"/>
      <c r="C87" s="181"/>
      <c r="D87" s="181"/>
      <c r="E87" s="181"/>
      <c r="F87" s="181"/>
      <c r="G87" s="181"/>
      <c r="H87" s="181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</row>
    <row r="88" spans="1:26" ht="12.75" customHeight="1">
      <c r="A88" s="181"/>
      <c r="B88" s="181"/>
      <c r="C88" s="181"/>
      <c r="D88" s="181"/>
      <c r="E88" s="181"/>
      <c r="F88" s="181"/>
      <c r="G88" s="181"/>
      <c r="H88" s="181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</row>
    <row r="89" spans="1:26" ht="12.75" customHeight="1">
      <c r="A89" s="181"/>
      <c r="B89" s="181"/>
      <c r="C89" s="181"/>
      <c r="D89" s="181"/>
      <c r="E89" s="181"/>
      <c r="F89" s="181"/>
      <c r="G89" s="181"/>
      <c r="H89" s="181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</row>
    <row r="90" spans="1:26" ht="12.75" customHeight="1">
      <c r="A90" s="181"/>
      <c r="B90" s="181"/>
      <c r="C90" s="181"/>
      <c r="D90" s="181"/>
      <c r="E90" s="181"/>
      <c r="F90" s="181"/>
      <c r="G90" s="181"/>
      <c r="H90" s="181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</row>
    <row r="91" spans="1:26" ht="12.75" customHeight="1">
      <c r="A91" s="181"/>
      <c r="B91" s="181"/>
      <c r="C91" s="181"/>
      <c r="D91" s="181"/>
      <c r="E91" s="181"/>
      <c r="F91" s="181"/>
      <c r="G91" s="181"/>
      <c r="H91" s="181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</row>
    <row r="92" spans="1:26" ht="12.75" customHeight="1">
      <c r="A92" s="181"/>
      <c r="B92" s="181"/>
      <c r="C92" s="181"/>
      <c r="D92" s="181"/>
      <c r="E92" s="181"/>
      <c r="F92" s="181"/>
      <c r="G92" s="181"/>
      <c r="H92" s="181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</row>
    <row r="93" spans="1:26" ht="12.75" customHeight="1">
      <c r="A93" s="181"/>
      <c r="B93" s="181"/>
      <c r="C93" s="181"/>
      <c r="D93" s="181"/>
      <c r="E93" s="181"/>
      <c r="F93" s="181"/>
      <c r="G93" s="181"/>
      <c r="H93" s="181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</row>
    <row r="94" spans="1:26" ht="12.75" customHeight="1">
      <c r="A94" s="181"/>
      <c r="B94" s="181"/>
      <c r="C94" s="181"/>
      <c r="D94" s="181"/>
      <c r="E94" s="181"/>
      <c r="F94" s="181"/>
      <c r="G94" s="181"/>
      <c r="H94" s="181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</row>
    <row r="95" spans="1:26" ht="12.75" customHeight="1">
      <c r="A95" s="181"/>
      <c r="B95" s="181"/>
      <c r="C95" s="181"/>
      <c r="D95" s="181"/>
      <c r="E95" s="181"/>
      <c r="F95" s="181"/>
      <c r="G95" s="181"/>
      <c r="H95" s="181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</row>
    <row r="96" spans="1:26" ht="12.75" customHeight="1">
      <c r="A96" s="181"/>
      <c r="B96" s="181"/>
      <c r="C96" s="181"/>
      <c r="D96" s="181"/>
      <c r="E96" s="181"/>
      <c r="F96" s="181"/>
      <c r="G96" s="181"/>
      <c r="H96" s="181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</row>
    <row r="97" spans="1:26" ht="12.75" customHeight="1">
      <c r="A97" s="181"/>
      <c r="B97" s="181"/>
      <c r="C97" s="181"/>
      <c r="D97" s="181"/>
      <c r="E97" s="181"/>
      <c r="F97" s="181"/>
      <c r="G97" s="181"/>
      <c r="H97" s="181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</row>
    <row r="98" spans="1:26" ht="12.75" customHeight="1">
      <c r="A98" s="181"/>
      <c r="B98" s="181"/>
      <c r="C98" s="181"/>
      <c r="D98" s="181"/>
      <c r="E98" s="181"/>
      <c r="F98" s="181"/>
      <c r="G98" s="181"/>
      <c r="H98" s="181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</row>
    <row r="99" spans="1:26" ht="12.75" customHeight="1">
      <c r="A99" s="181"/>
      <c r="B99" s="181"/>
      <c r="C99" s="181"/>
      <c r="D99" s="181"/>
      <c r="E99" s="181"/>
      <c r="F99" s="181"/>
      <c r="G99" s="181"/>
      <c r="H99" s="181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</row>
    <row r="100" spans="1:26" ht="12.75" customHeight="1">
      <c r="A100" s="181"/>
      <c r="B100" s="181"/>
      <c r="C100" s="181"/>
      <c r="D100" s="181"/>
      <c r="E100" s="181"/>
      <c r="F100" s="181"/>
      <c r="G100" s="181"/>
      <c r="H100" s="181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</row>
    <row r="101" spans="1:26" ht="12.75" customHeight="1">
      <c r="A101" s="181"/>
      <c r="B101" s="181"/>
      <c r="C101" s="181"/>
      <c r="D101" s="181"/>
      <c r="E101" s="181"/>
      <c r="F101" s="181"/>
      <c r="G101" s="181"/>
      <c r="H101" s="181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</row>
    <row r="102" spans="1:26" ht="12.75" customHeight="1">
      <c r="A102" s="181"/>
      <c r="B102" s="181"/>
      <c r="C102" s="181"/>
      <c r="D102" s="181"/>
      <c r="E102" s="181"/>
      <c r="F102" s="181"/>
      <c r="G102" s="181"/>
      <c r="H102" s="181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</row>
    <row r="103" spans="1:26" ht="12.75" customHeight="1">
      <c r="A103" s="181"/>
      <c r="B103" s="181"/>
      <c r="C103" s="181"/>
      <c r="D103" s="181"/>
      <c r="E103" s="181"/>
      <c r="F103" s="181"/>
      <c r="G103" s="181"/>
      <c r="H103" s="181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</row>
    <row r="104" spans="1:26" ht="12.75" customHeight="1">
      <c r="A104" s="181"/>
      <c r="B104" s="181"/>
      <c r="C104" s="181"/>
      <c r="D104" s="181"/>
      <c r="E104" s="181"/>
      <c r="F104" s="181"/>
      <c r="G104" s="181"/>
      <c r="H104" s="181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</row>
    <row r="105" spans="1:26" ht="12.75" customHeight="1">
      <c r="A105" s="181"/>
      <c r="B105" s="181"/>
      <c r="C105" s="181"/>
      <c r="D105" s="181"/>
      <c r="E105" s="181"/>
      <c r="F105" s="181"/>
      <c r="G105" s="181"/>
      <c r="H105" s="181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</row>
    <row r="106" spans="1:26" ht="12.75" customHeight="1">
      <c r="A106" s="181"/>
      <c r="B106" s="181"/>
      <c r="C106" s="181"/>
      <c r="D106" s="181"/>
      <c r="E106" s="181"/>
      <c r="F106" s="181"/>
      <c r="G106" s="181"/>
      <c r="H106" s="181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</row>
    <row r="107" spans="1:26" ht="12.75" customHeight="1">
      <c r="A107" s="181"/>
      <c r="B107" s="181"/>
      <c r="C107" s="181"/>
      <c r="D107" s="181"/>
      <c r="E107" s="181"/>
      <c r="F107" s="181"/>
      <c r="G107" s="181"/>
      <c r="H107" s="181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</row>
    <row r="108" spans="1:26" ht="12.75" customHeight="1">
      <c r="A108" s="181"/>
      <c r="B108" s="181"/>
      <c r="C108" s="181"/>
      <c r="D108" s="181"/>
      <c r="E108" s="181"/>
      <c r="F108" s="181"/>
      <c r="G108" s="181"/>
      <c r="H108" s="181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</row>
    <row r="109" spans="1:26" ht="12.75" customHeight="1">
      <c r="A109" s="181"/>
      <c r="B109" s="181"/>
      <c r="C109" s="181"/>
      <c r="D109" s="181"/>
      <c r="E109" s="181"/>
      <c r="F109" s="181"/>
      <c r="G109" s="181"/>
      <c r="H109" s="181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</row>
    <row r="110" spans="1:26" ht="12.75" customHeight="1">
      <c r="A110" s="181"/>
      <c r="B110" s="181"/>
      <c r="C110" s="181"/>
      <c r="D110" s="181"/>
      <c r="E110" s="181"/>
      <c r="F110" s="181"/>
      <c r="G110" s="181"/>
      <c r="H110" s="181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</row>
    <row r="111" spans="1:26" ht="12.75" customHeight="1">
      <c r="A111" s="181"/>
      <c r="B111" s="181"/>
      <c r="C111" s="181"/>
      <c r="D111" s="181"/>
      <c r="E111" s="181"/>
      <c r="F111" s="181"/>
      <c r="G111" s="181"/>
      <c r="H111" s="181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</row>
    <row r="112" spans="1:26" ht="12.75" customHeight="1">
      <c r="A112" s="181"/>
      <c r="B112" s="181"/>
      <c r="C112" s="181"/>
      <c r="D112" s="181"/>
      <c r="E112" s="181"/>
      <c r="F112" s="181"/>
      <c r="G112" s="181"/>
      <c r="H112" s="181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</row>
    <row r="113" spans="1:26" ht="12.75" customHeight="1">
      <c r="A113" s="181"/>
      <c r="B113" s="181"/>
      <c r="C113" s="181"/>
      <c r="D113" s="181"/>
      <c r="E113" s="181"/>
      <c r="F113" s="181"/>
      <c r="G113" s="181"/>
      <c r="H113" s="181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</row>
    <row r="114" spans="1:26" ht="12.75" customHeight="1">
      <c r="A114" s="181"/>
      <c r="B114" s="181"/>
      <c r="C114" s="181"/>
      <c r="D114" s="181"/>
      <c r="E114" s="181"/>
      <c r="F114" s="181"/>
      <c r="G114" s="181"/>
      <c r="H114" s="181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</row>
    <row r="115" spans="1:26" ht="12.75" customHeight="1">
      <c r="A115" s="181"/>
      <c r="B115" s="181"/>
      <c r="C115" s="181"/>
      <c r="D115" s="181"/>
      <c r="E115" s="181"/>
      <c r="F115" s="181"/>
      <c r="G115" s="181"/>
      <c r="H115" s="181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</row>
    <row r="116" spans="1:26" ht="12.75" customHeight="1">
      <c r="A116" s="181"/>
      <c r="B116" s="181"/>
      <c r="C116" s="181"/>
      <c r="D116" s="181"/>
      <c r="E116" s="181"/>
      <c r="F116" s="181"/>
      <c r="G116" s="181"/>
      <c r="H116" s="181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</row>
    <row r="117" spans="1:26" ht="12.75" customHeight="1">
      <c r="A117" s="181"/>
      <c r="B117" s="181"/>
      <c r="C117" s="181"/>
      <c r="D117" s="181"/>
      <c r="E117" s="181"/>
      <c r="F117" s="181"/>
      <c r="G117" s="181"/>
      <c r="H117" s="181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</row>
    <row r="118" spans="1:26" ht="12.75" customHeight="1">
      <c r="A118" s="181"/>
      <c r="B118" s="181"/>
      <c r="C118" s="181"/>
      <c r="D118" s="181"/>
      <c r="E118" s="181"/>
      <c r="F118" s="181"/>
      <c r="G118" s="181"/>
      <c r="H118" s="181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</row>
    <row r="119" spans="1:26" ht="12.75" customHeight="1">
      <c r="A119" s="181"/>
      <c r="B119" s="181"/>
      <c r="C119" s="181"/>
      <c r="D119" s="181"/>
      <c r="E119" s="181"/>
      <c r="F119" s="181"/>
      <c r="G119" s="181"/>
      <c r="H119" s="181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</row>
    <row r="120" spans="1:26" ht="12.75" customHeight="1">
      <c r="A120" s="181"/>
      <c r="B120" s="181"/>
      <c r="C120" s="181"/>
      <c r="D120" s="181"/>
      <c r="E120" s="181"/>
      <c r="F120" s="181"/>
      <c r="G120" s="181"/>
      <c r="H120" s="181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</row>
    <row r="121" spans="1:26" ht="12.75" customHeight="1">
      <c r="A121" s="181"/>
      <c r="B121" s="181"/>
      <c r="C121" s="181"/>
      <c r="D121" s="181"/>
      <c r="E121" s="181"/>
      <c r="F121" s="181"/>
      <c r="G121" s="181"/>
      <c r="H121" s="181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</row>
    <row r="122" spans="1:26" ht="12.75" customHeight="1">
      <c r="A122" s="181"/>
      <c r="B122" s="181"/>
      <c r="C122" s="181"/>
      <c r="D122" s="181"/>
      <c r="E122" s="181"/>
      <c r="F122" s="181"/>
      <c r="G122" s="181"/>
      <c r="H122" s="181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</row>
    <row r="123" spans="1:26" ht="12.75" customHeight="1">
      <c r="A123" s="181"/>
      <c r="B123" s="181"/>
      <c r="C123" s="181"/>
      <c r="D123" s="181"/>
      <c r="E123" s="181"/>
      <c r="F123" s="181"/>
      <c r="G123" s="181"/>
      <c r="H123" s="181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</row>
    <row r="124" spans="1:26" ht="12.75" customHeight="1">
      <c r="A124" s="181"/>
      <c r="B124" s="181"/>
      <c r="C124" s="181"/>
      <c r="D124" s="181"/>
      <c r="E124" s="181"/>
      <c r="F124" s="181"/>
      <c r="G124" s="181"/>
      <c r="H124" s="181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</row>
    <row r="125" spans="1:26" ht="12.75" customHeight="1">
      <c r="A125" s="181"/>
      <c r="B125" s="181"/>
      <c r="C125" s="181"/>
      <c r="D125" s="181"/>
      <c r="E125" s="181"/>
      <c r="F125" s="181"/>
      <c r="G125" s="181"/>
      <c r="H125" s="181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</row>
    <row r="126" spans="1:26" ht="12.75" customHeight="1">
      <c r="A126" s="181"/>
      <c r="B126" s="181"/>
      <c r="C126" s="181"/>
      <c r="D126" s="181"/>
      <c r="E126" s="181"/>
      <c r="F126" s="181"/>
      <c r="G126" s="181"/>
      <c r="H126" s="181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</row>
    <row r="127" spans="1:26" ht="12.75" customHeight="1">
      <c r="A127" s="181"/>
      <c r="B127" s="181"/>
      <c r="C127" s="181"/>
      <c r="D127" s="181"/>
      <c r="E127" s="181"/>
      <c r="F127" s="181"/>
      <c r="G127" s="181"/>
      <c r="H127" s="181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</row>
    <row r="128" spans="1:26" ht="12.75" customHeight="1">
      <c r="A128" s="181"/>
      <c r="B128" s="181"/>
      <c r="C128" s="181"/>
      <c r="D128" s="181"/>
      <c r="E128" s="181"/>
      <c r="F128" s="181"/>
      <c r="G128" s="181"/>
      <c r="H128" s="181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</row>
    <row r="129" spans="1:26" ht="12.75" customHeight="1">
      <c r="A129" s="181"/>
      <c r="B129" s="181"/>
      <c r="C129" s="181"/>
      <c r="D129" s="181"/>
      <c r="E129" s="181"/>
      <c r="F129" s="181"/>
      <c r="G129" s="181"/>
      <c r="H129" s="181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</row>
    <row r="130" spans="1:26" ht="12.75" customHeight="1">
      <c r="A130" s="181"/>
      <c r="B130" s="181"/>
      <c r="C130" s="181"/>
      <c r="D130" s="181"/>
      <c r="E130" s="181"/>
      <c r="F130" s="181"/>
      <c r="G130" s="181"/>
      <c r="H130" s="181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</row>
    <row r="131" spans="1:26" ht="12.75" customHeight="1">
      <c r="A131" s="181"/>
      <c r="B131" s="181"/>
      <c r="C131" s="181"/>
      <c r="D131" s="181"/>
      <c r="E131" s="181"/>
      <c r="F131" s="181"/>
      <c r="G131" s="181"/>
      <c r="H131" s="181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</row>
    <row r="132" spans="1:26" ht="12.75" customHeight="1">
      <c r="A132" s="181"/>
      <c r="B132" s="181"/>
      <c r="C132" s="181"/>
      <c r="D132" s="181"/>
      <c r="E132" s="181"/>
      <c r="F132" s="181"/>
      <c r="G132" s="181"/>
      <c r="H132" s="181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</row>
    <row r="133" spans="1:26" ht="12.75" customHeight="1">
      <c r="A133" s="181"/>
      <c r="B133" s="181"/>
      <c r="C133" s="181"/>
      <c r="D133" s="181"/>
      <c r="E133" s="181"/>
      <c r="F133" s="181"/>
      <c r="G133" s="181"/>
      <c r="H133" s="181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</row>
    <row r="134" spans="1:26" ht="12.75" customHeight="1">
      <c r="A134" s="181"/>
      <c r="B134" s="181"/>
      <c r="C134" s="181"/>
      <c r="D134" s="181"/>
      <c r="E134" s="181"/>
      <c r="F134" s="181"/>
      <c r="G134" s="181"/>
      <c r="H134" s="181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</row>
    <row r="135" spans="1:26" ht="12.75" customHeight="1">
      <c r="A135" s="181"/>
      <c r="B135" s="181"/>
      <c r="C135" s="181"/>
      <c r="D135" s="181"/>
      <c r="E135" s="181"/>
      <c r="F135" s="181"/>
      <c r="G135" s="181"/>
      <c r="H135" s="181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</row>
    <row r="136" spans="1:26" ht="12.75" customHeight="1">
      <c r="A136" s="181"/>
      <c r="B136" s="181"/>
      <c r="C136" s="181"/>
      <c r="D136" s="181"/>
      <c r="E136" s="181"/>
      <c r="F136" s="181"/>
      <c r="G136" s="181"/>
      <c r="H136" s="181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</row>
    <row r="137" spans="1:26" ht="12.75" customHeight="1">
      <c r="A137" s="181"/>
      <c r="B137" s="181"/>
      <c r="C137" s="181"/>
      <c r="D137" s="181"/>
      <c r="E137" s="181"/>
      <c r="F137" s="181"/>
      <c r="G137" s="181"/>
      <c r="H137" s="181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</row>
    <row r="138" spans="1:26" ht="12.75" customHeight="1">
      <c r="A138" s="181"/>
      <c r="B138" s="181"/>
      <c r="C138" s="181"/>
      <c r="D138" s="181"/>
      <c r="E138" s="181"/>
      <c r="F138" s="181"/>
      <c r="G138" s="181"/>
      <c r="H138" s="181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</row>
    <row r="139" spans="1:26" ht="12.75" customHeight="1">
      <c r="A139" s="181"/>
      <c r="B139" s="181"/>
      <c r="C139" s="181"/>
      <c r="D139" s="181"/>
      <c r="E139" s="181"/>
      <c r="F139" s="181"/>
      <c r="G139" s="181"/>
      <c r="H139" s="181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</row>
    <row r="140" spans="1:26" ht="12.75" customHeight="1">
      <c r="A140" s="181"/>
      <c r="B140" s="181"/>
      <c r="C140" s="181"/>
      <c r="D140" s="181"/>
      <c r="E140" s="181"/>
      <c r="F140" s="181"/>
      <c r="G140" s="181"/>
      <c r="H140" s="181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</row>
    <row r="141" spans="1:26" ht="12.75" customHeight="1">
      <c r="A141" s="181"/>
      <c r="B141" s="181"/>
      <c r="C141" s="181"/>
      <c r="D141" s="181"/>
      <c r="E141" s="181"/>
      <c r="F141" s="181"/>
      <c r="G141" s="181"/>
      <c r="H141" s="181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</row>
    <row r="142" spans="1:26" ht="12.75" customHeight="1">
      <c r="A142" s="181"/>
      <c r="B142" s="181"/>
      <c r="C142" s="181"/>
      <c r="D142" s="181"/>
      <c r="E142" s="181"/>
      <c r="F142" s="181"/>
      <c r="G142" s="181"/>
      <c r="H142" s="181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</row>
    <row r="143" spans="1:26" ht="12.75" customHeight="1">
      <c r="A143" s="181"/>
      <c r="B143" s="181"/>
      <c r="C143" s="181"/>
      <c r="D143" s="181"/>
      <c r="E143" s="181"/>
      <c r="F143" s="181"/>
      <c r="G143" s="181"/>
      <c r="H143" s="181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</row>
    <row r="144" spans="1:26" ht="12.75" customHeight="1">
      <c r="A144" s="181"/>
      <c r="B144" s="181"/>
      <c r="C144" s="181"/>
      <c r="D144" s="181"/>
      <c r="E144" s="181"/>
      <c r="F144" s="181"/>
      <c r="G144" s="181"/>
      <c r="H144" s="181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</row>
    <row r="145" spans="1:26" ht="12.75" customHeight="1">
      <c r="A145" s="181"/>
      <c r="B145" s="181"/>
      <c r="C145" s="181"/>
      <c r="D145" s="181"/>
      <c r="E145" s="181"/>
      <c r="F145" s="181"/>
      <c r="G145" s="181"/>
      <c r="H145" s="181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</row>
    <row r="146" spans="1:26" ht="12.75" customHeight="1">
      <c r="A146" s="181"/>
      <c r="B146" s="181"/>
      <c r="C146" s="181"/>
      <c r="D146" s="181"/>
      <c r="E146" s="181"/>
      <c r="F146" s="181"/>
      <c r="G146" s="181"/>
      <c r="H146" s="181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</row>
    <row r="147" spans="1:26" ht="12.75" customHeight="1">
      <c r="A147" s="181"/>
      <c r="B147" s="181"/>
      <c r="C147" s="181"/>
      <c r="D147" s="181"/>
      <c r="E147" s="181"/>
      <c r="F147" s="181"/>
      <c r="G147" s="181"/>
      <c r="H147" s="181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</row>
    <row r="148" spans="1:26" ht="12.75" customHeight="1">
      <c r="A148" s="181"/>
      <c r="B148" s="181"/>
      <c r="C148" s="181"/>
      <c r="D148" s="181"/>
      <c r="E148" s="181"/>
      <c r="F148" s="181"/>
      <c r="G148" s="181"/>
      <c r="H148" s="181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</row>
    <row r="149" spans="1:26" ht="12.75" customHeight="1">
      <c r="A149" s="181"/>
      <c r="B149" s="181"/>
      <c r="C149" s="181"/>
      <c r="D149" s="181"/>
      <c r="E149" s="181"/>
      <c r="F149" s="181"/>
      <c r="G149" s="181"/>
      <c r="H149" s="181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</row>
    <row r="150" spans="1:26" ht="12.75" customHeight="1">
      <c r="A150" s="181"/>
      <c r="B150" s="181"/>
      <c r="C150" s="181"/>
      <c r="D150" s="181"/>
      <c r="E150" s="181"/>
      <c r="F150" s="181"/>
      <c r="G150" s="181"/>
      <c r="H150" s="181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</row>
    <row r="151" spans="1:26" ht="12.75" customHeight="1">
      <c r="A151" s="181"/>
      <c r="B151" s="181"/>
      <c r="C151" s="181"/>
      <c r="D151" s="181"/>
      <c r="E151" s="181"/>
      <c r="F151" s="181"/>
      <c r="G151" s="181"/>
      <c r="H151" s="181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</row>
    <row r="152" spans="1:26" ht="12.75" customHeight="1">
      <c r="A152" s="181"/>
      <c r="B152" s="181"/>
      <c r="C152" s="181"/>
      <c r="D152" s="181"/>
      <c r="E152" s="181"/>
      <c r="F152" s="181"/>
      <c r="G152" s="181"/>
      <c r="H152" s="181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</row>
    <row r="153" spans="1:26" ht="12.75" customHeight="1">
      <c r="A153" s="181"/>
      <c r="B153" s="181"/>
      <c r="C153" s="181"/>
      <c r="D153" s="181"/>
      <c r="E153" s="181"/>
      <c r="F153" s="181"/>
      <c r="G153" s="181"/>
      <c r="H153" s="181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</row>
    <row r="154" spans="1:26" ht="12.75" customHeight="1">
      <c r="A154" s="181"/>
      <c r="B154" s="181"/>
      <c r="C154" s="181"/>
      <c r="D154" s="181"/>
      <c r="E154" s="181"/>
      <c r="F154" s="181"/>
      <c r="G154" s="181"/>
      <c r="H154" s="181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</row>
    <row r="155" spans="1:26" ht="12.75" customHeight="1">
      <c r="A155" s="181"/>
      <c r="B155" s="181"/>
      <c r="C155" s="181"/>
      <c r="D155" s="181"/>
      <c r="E155" s="181"/>
      <c r="F155" s="181"/>
      <c r="G155" s="181"/>
      <c r="H155" s="181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</row>
    <row r="156" spans="1:26" ht="12.75" customHeight="1">
      <c r="A156" s="181"/>
      <c r="B156" s="181"/>
      <c r="C156" s="181"/>
      <c r="D156" s="181"/>
      <c r="E156" s="181"/>
      <c r="F156" s="181"/>
      <c r="G156" s="181"/>
      <c r="H156" s="181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</row>
    <row r="157" spans="1:26" ht="12.75" customHeight="1">
      <c r="A157" s="181"/>
      <c r="B157" s="181"/>
      <c r="C157" s="181"/>
      <c r="D157" s="181"/>
      <c r="E157" s="181"/>
      <c r="F157" s="181"/>
      <c r="G157" s="181"/>
      <c r="H157" s="181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</row>
    <row r="158" spans="1:26" ht="12.75" customHeight="1">
      <c r="A158" s="181"/>
      <c r="B158" s="181"/>
      <c r="C158" s="181"/>
      <c r="D158" s="181"/>
      <c r="E158" s="181"/>
      <c r="F158" s="181"/>
      <c r="G158" s="181"/>
      <c r="H158" s="181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</row>
    <row r="159" spans="1:26" ht="12.75" customHeight="1">
      <c r="A159" s="181"/>
      <c r="B159" s="181"/>
      <c r="C159" s="181"/>
      <c r="D159" s="181"/>
      <c r="E159" s="181"/>
      <c r="F159" s="181"/>
      <c r="G159" s="181"/>
      <c r="H159" s="181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</row>
    <row r="160" spans="1:26" ht="12.75" customHeight="1">
      <c r="A160" s="181"/>
      <c r="B160" s="181"/>
      <c r="C160" s="181"/>
      <c r="D160" s="181"/>
      <c r="E160" s="181"/>
      <c r="F160" s="181"/>
      <c r="G160" s="181"/>
      <c r="H160" s="181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</row>
    <row r="161" spans="1:26" ht="12.75" customHeight="1">
      <c r="A161" s="181"/>
      <c r="B161" s="181"/>
      <c r="C161" s="181"/>
      <c r="D161" s="181"/>
      <c r="E161" s="181"/>
      <c r="F161" s="181"/>
      <c r="G161" s="181"/>
      <c r="H161" s="181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</row>
    <row r="162" spans="1:26" ht="12.75" customHeight="1">
      <c r="A162" s="181"/>
      <c r="B162" s="181"/>
      <c r="C162" s="181"/>
      <c r="D162" s="181"/>
      <c r="E162" s="181"/>
      <c r="F162" s="181"/>
      <c r="G162" s="181"/>
      <c r="H162" s="181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</row>
    <row r="163" spans="1:26" ht="12.75" customHeight="1">
      <c r="A163" s="181"/>
      <c r="B163" s="181"/>
      <c r="C163" s="181"/>
      <c r="D163" s="181"/>
      <c r="E163" s="181"/>
      <c r="F163" s="181"/>
      <c r="G163" s="181"/>
      <c r="H163" s="181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</row>
    <row r="164" spans="1:26" ht="12.75" customHeight="1">
      <c r="A164" s="181"/>
      <c r="B164" s="181"/>
      <c r="C164" s="181"/>
      <c r="D164" s="181"/>
      <c r="E164" s="181"/>
      <c r="F164" s="181"/>
      <c r="G164" s="181"/>
      <c r="H164" s="181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</row>
    <row r="165" spans="1:26" ht="12.75" customHeight="1">
      <c r="A165" s="181"/>
      <c r="B165" s="181"/>
      <c r="C165" s="181"/>
      <c r="D165" s="181"/>
      <c r="E165" s="181"/>
      <c r="F165" s="181"/>
      <c r="G165" s="181"/>
      <c r="H165" s="181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</row>
    <row r="166" spans="1:26" ht="12.75" customHeight="1">
      <c r="A166" s="181"/>
      <c r="B166" s="181"/>
      <c r="C166" s="181"/>
      <c r="D166" s="181"/>
      <c r="E166" s="181"/>
      <c r="F166" s="181"/>
      <c r="G166" s="181"/>
      <c r="H166" s="181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</row>
    <row r="167" spans="1:26" ht="12.75" customHeight="1">
      <c r="A167" s="181"/>
      <c r="B167" s="181"/>
      <c r="C167" s="181"/>
      <c r="D167" s="181"/>
      <c r="E167" s="181"/>
      <c r="F167" s="181"/>
      <c r="G167" s="181"/>
      <c r="H167" s="181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</row>
    <row r="168" spans="1:26" ht="12.75" customHeight="1">
      <c r="A168" s="181"/>
      <c r="B168" s="181"/>
      <c r="C168" s="181"/>
      <c r="D168" s="181"/>
      <c r="E168" s="181"/>
      <c r="F168" s="181"/>
      <c r="G168" s="181"/>
      <c r="H168" s="181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</row>
    <row r="169" spans="1:26" ht="12.75" customHeight="1">
      <c r="A169" s="181"/>
      <c r="B169" s="181"/>
      <c r="C169" s="181"/>
      <c r="D169" s="181"/>
      <c r="E169" s="181"/>
      <c r="F169" s="181"/>
      <c r="G169" s="181"/>
      <c r="H169" s="181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</row>
    <row r="170" spans="1:26" ht="12.75" customHeight="1">
      <c r="A170" s="181"/>
      <c r="B170" s="181"/>
      <c r="C170" s="181"/>
      <c r="D170" s="181"/>
      <c r="E170" s="181"/>
      <c r="F170" s="181"/>
      <c r="G170" s="181"/>
      <c r="H170" s="181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</row>
    <row r="171" spans="1:26" ht="12.75" customHeight="1">
      <c r="A171" s="181"/>
      <c r="B171" s="181"/>
      <c r="C171" s="181"/>
      <c r="D171" s="181"/>
      <c r="E171" s="181"/>
      <c r="F171" s="181"/>
      <c r="G171" s="181"/>
      <c r="H171" s="181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</row>
    <row r="172" spans="1:26" ht="12.75" customHeight="1">
      <c r="A172" s="181"/>
      <c r="B172" s="181"/>
      <c r="C172" s="181"/>
      <c r="D172" s="181"/>
      <c r="E172" s="181"/>
      <c r="F172" s="181"/>
      <c r="G172" s="181"/>
      <c r="H172" s="181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</row>
    <row r="173" spans="1:26" ht="12.75" customHeight="1">
      <c r="A173" s="181"/>
      <c r="B173" s="181"/>
      <c r="C173" s="181"/>
      <c r="D173" s="181"/>
      <c r="E173" s="181"/>
      <c r="F173" s="181"/>
      <c r="G173" s="181"/>
      <c r="H173" s="181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</row>
    <row r="174" spans="1:26" ht="12.75" customHeight="1">
      <c r="A174" s="181"/>
      <c r="B174" s="181"/>
      <c r="C174" s="181"/>
      <c r="D174" s="181"/>
      <c r="E174" s="181"/>
      <c r="F174" s="181"/>
      <c r="G174" s="181"/>
      <c r="H174" s="181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</row>
    <row r="175" spans="1:26" ht="12.75" customHeight="1">
      <c r="A175" s="181"/>
      <c r="B175" s="181"/>
      <c r="C175" s="181"/>
      <c r="D175" s="181"/>
      <c r="E175" s="181"/>
      <c r="F175" s="181"/>
      <c r="G175" s="181"/>
      <c r="H175" s="181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</row>
    <row r="176" spans="1:26" ht="12.75" customHeight="1">
      <c r="A176" s="181"/>
      <c r="B176" s="181"/>
      <c r="C176" s="181"/>
      <c r="D176" s="181"/>
      <c r="E176" s="181"/>
      <c r="F176" s="181"/>
      <c r="G176" s="181"/>
      <c r="H176" s="181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</row>
    <row r="177" spans="1:26" ht="12.75" customHeight="1">
      <c r="A177" s="181"/>
      <c r="B177" s="181"/>
      <c r="C177" s="181"/>
      <c r="D177" s="181"/>
      <c r="E177" s="181"/>
      <c r="F177" s="181"/>
      <c r="G177" s="181"/>
      <c r="H177" s="181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</row>
    <row r="178" spans="1:26" ht="12.75" customHeight="1">
      <c r="A178" s="181"/>
      <c r="B178" s="181"/>
      <c r="C178" s="181"/>
      <c r="D178" s="181"/>
      <c r="E178" s="181"/>
      <c r="F178" s="181"/>
      <c r="G178" s="181"/>
      <c r="H178" s="181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</row>
    <row r="179" spans="1:26" ht="12.75" customHeight="1">
      <c r="A179" s="181"/>
      <c r="B179" s="181"/>
      <c r="C179" s="181"/>
      <c r="D179" s="181"/>
      <c r="E179" s="181"/>
      <c r="F179" s="181"/>
      <c r="G179" s="181"/>
      <c r="H179" s="181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</row>
    <row r="180" spans="1:26" ht="12.75" customHeight="1">
      <c r="A180" s="181"/>
      <c r="B180" s="181"/>
      <c r="C180" s="181"/>
      <c r="D180" s="181"/>
      <c r="E180" s="181"/>
      <c r="F180" s="181"/>
      <c r="G180" s="181"/>
      <c r="H180" s="181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</row>
    <row r="181" spans="1:26" ht="12.75" customHeight="1">
      <c r="A181" s="181"/>
      <c r="B181" s="181"/>
      <c r="C181" s="181"/>
      <c r="D181" s="181"/>
      <c r="E181" s="181"/>
      <c r="F181" s="181"/>
      <c r="G181" s="181"/>
      <c r="H181" s="181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</row>
    <row r="182" spans="1:26" ht="12.75" customHeight="1">
      <c r="A182" s="181"/>
      <c r="B182" s="181"/>
      <c r="C182" s="181"/>
      <c r="D182" s="181"/>
      <c r="E182" s="181"/>
      <c r="F182" s="181"/>
      <c r="G182" s="181"/>
      <c r="H182" s="181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</row>
    <row r="183" spans="1:26" ht="12.75" customHeight="1">
      <c r="A183" s="181"/>
      <c r="B183" s="181"/>
      <c r="C183" s="181"/>
      <c r="D183" s="181"/>
      <c r="E183" s="181"/>
      <c r="F183" s="181"/>
      <c r="G183" s="181"/>
      <c r="H183" s="181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</row>
    <row r="184" spans="1:26" ht="12.75" customHeight="1">
      <c r="A184" s="181"/>
      <c r="B184" s="181"/>
      <c r="C184" s="181"/>
      <c r="D184" s="181"/>
      <c r="E184" s="181"/>
      <c r="F184" s="181"/>
      <c r="G184" s="181"/>
      <c r="H184" s="181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</row>
    <row r="185" spans="1:26" ht="12.75" customHeight="1">
      <c r="A185" s="181"/>
      <c r="B185" s="181"/>
      <c r="C185" s="181"/>
      <c r="D185" s="181"/>
      <c r="E185" s="181"/>
      <c r="F185" s="181"/>
      <c r="G185" s="181"/>
      <c r="H185" s="181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</row>
    <row r="186" spans="1:26" ht="12.75" customHeight="1">
      <c r="A186" s="181"/>
      <c r="B186" s="181"/>
      <c r="C186" s="181"/>
      <c r="D186" s="181"/>
      <c r="E186" s="181"/>
      <c r="F186" s="181"/>
      <c r="G186" s="181"/>
      <c r="H186" s="181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</row>
    <row r="187" spans="1:26" ht="12.75" customHeight="1">
      <c r="A187" s="181"/>
      <c r="B187" s="181"/>
      <c r="C187" s="181"/>
      <c r="D187" s="181"/>
      <c r="E187" s="181"/>
      <c r="F187" s="181"/>
      <c r="G187" s="181"/>
      <c r="H187" s="181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</row>
    <row r="188" spans="1:26" ht="12.75" customHeight="1">
      <c r="A188" s="181"/>
      <c r="B188" s="181"/>
      <c r="C188" s="181"/>
      <c r="D188" s="181"/>
      <c r="E188" s="181"/>
      <c r="F188" s="181"/>
      <c r="G188" s="181"/>
      <c r="H188" s="181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</row>
    <row r="189" spans="1:26" ht="12.75" customHeight="1">
      <c r="A189" s="181"/>
      <c r="B189" s="181"/>
      <c r="C189" s="181"/>
      <c r="D189" s="181"/>
      <c r="E189" s="181"/>
      <c r="F189" s="181"/>
      <c r="G189" s="181"/>
      <c r="H189" s="181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</row>
    <row r="190" spans="1:26" ht="12.75" customHeight="1">
      <c r="A190" s="181"/>
      <c r="B190" s="181"/>
      <c r="C190" s="181"/>
      <c r="D190" s="181"/>
      <c r="E190" s="181"/>
      <c r="F190" s="181"/>
      <c r="G190" s="181"/>
      <c r="H190" s="181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</row>
    <row r="191" spans="1:26" ht="12.75" customHeight="1">
      <c r="A191" s="181"/>
      <c r="B191" s="181"/>
      <c r="C191" s="181"/>
      <c r="D191" s="181"/>
      <c r="E191" s="181"/>
      <c r="F191" s="181"/>
      <c r="G191" s="181"/>
      <c r="H191" s="181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</row>
    <row r="192" spans="1:26" ht="12.75" customHeight="1">
      <c r="A192" s="181"/>
      <c r="B192" s="181"/>
      <c r="C192" s="181"/>
      <c r="D192" s="181"/>
      <c r="E192" s="181"/>
      <c r="F192" s="181"/>
      <c r="G192" s="181"/>
      <c r="H192" s="181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</row>
    <row r="193" spans="1:26" ht="12.75" customHeight="1">
      <c r="A193" s="181"/>
      <c r="B193" s="181"/>
      <c r="C193" s="181"/>
      <c r="D193" s="181"/>
      <c r="E193" s="181"/>
      <c r="F193" s="181"/>
      <c r="G193" s="181"/>
      <c r="H193" s="181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</row>
    <row r="194" spans="1:26" ht="12.75" customHeight="1">
      <c r="A194" s="181"/>
      <c r="B194" s="181"/>
      <c r="C194" s="181"/>
      <c r="D194" s="181"/>
      <c r="E194" s="181"/>
      <c r="F194" s="181"/>
      <c r="G194" s="181"/>
      <c r="H194" s="181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</row>
    <row r="195" spans="1:26" ht="12.75" customHeight="1">
      <c r="A195" s="181"/>
      <c r="B195" s="181"/>
      <c r="C195" s="181"/>
      <c r="D195" s="181"/>
      <c r="E195" s="181"/>
      <c r="F195" s="181"/>
      <c r="G195" s="181"/>
      <c r="H195" s="181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</row>
    <row r="196" spans="1:26" ht="12.75" customHeight="1">
      <c r="A196" s="181"/>
      <c r="B196" s="181"/>
      <c r="C196" s="181"/>
      <c r="D196" s="181"/>
      <c r="E196" s="181"/>
      <c r="F196" s="181"/>
      <c r="G196" s="181"/>
      <c r="H196" s="181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</row>
    <row r="197" spans="1:26" ht="12.75" customHeight="1">
      <c r="A197" s="181"/>
      <c r="B197" s="181"/>
      <c r="C197" s="181"/>
      <c r="D197" s="181"/>
      <c r="E197" s="181"/>
      <c r="F197" s="181"/>
      <c r="G197" s="181"/>
      <c r="H197" s="181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</row>
    <row r="198" spans="1:26" ht="12.75" customHeight="1">
      <c r="A198" s="181"/>
      <c r="B198" s="181"/>
      <c r="C198" s="181"/>
      <c r="D198" s="181"/>
      <c r="E198" s="181"/>
      <c r="F198" s="181"/>
      <c r="G198" s="181"/>
      <c r="H198" s="181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</row>
    <row r="199" spans="1:26" ht="12.75" customHeight="1">
      <c r="A199" s="181"/>
      <c r="B199" s="181"/>
      <c r="C199" s="181"/>
      <c r="D199" s="181"/>
      <c r="E199" s="181"/>
      <c r="F199" s="181"/>
      <c r="G199" s="181"/>
      <c r="H199" s="181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</row>
    <row r="200" spans="1:26" ht="12.75" customHeight="1">
      <c r="A200" s="181"/>
      <c r="B200" s="181"/>
      <c r="C200" s="181"/>
      <c r="D200" s="181"/>
      <c r="E200" s="181"/>
      <c r="F200" s="181"/>
      <c r="G200" s="181"/>
      <c r="H200" s="181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</row>
    <row r="201" spans="1:26" ht="12.75" customHeight="1">
      <c r="A201" s="181"/>
      <c r="B201" s="181"/>
      <c r="C201" s="181"/>
      <c r="D201" s="181"/>
      <c r="E201" s="181"/>
      <c r="F201" s="181"/>
      <c r="G201" s="181"/>
      <c r="H201" s="181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</row>
    <row r="202" spans="1:26" ht="12.75" customHeight="1">
      <c r="A202" s="181"/>
      <c r="B202" s="181"/>
      <c r="C202" s="181"/>
      <c r="D202" s="181"/>
      <c r="E202" s="181"/>
      <c r="F202" s="181"/>
      <c r="G202" s="181"/>
      <c r="H202" s="181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</row>
    <row r="203" spans="1:26" ht="12.75" customHeight="1">
      <c r="A203" s="181"/>
      <c r="B203" s="181"/>
      <c r="C203" s="181"/>
      <c r="D203" s="181"/>
      <c r="E203" s="181"/>
      <c r="F203" s="181"/>
      <c r="G203" s="181"/>
      <c r="H203" s="181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</row>
    <row r="204" spans="1:26" ht="12.75" customHeight="1">
      <c r="A204" s="181"/>
      <c r="B204" s="181"/>
      <c r="C204" s="181"/>
      <c r="D204" s="181"/>
      <c r="E204" s="181"/>
      <c r="F204" s="181"/>
      <c r="G204" s="181"/>
      <c r="H204" s="181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</row>
    <row r="205" spans="1:26" ht="12.75" customHeight="1">
      <c r="A205" s="181"/>
      <c r="B205" s="181"/>
      <c r="C205" s="181"/>
      <c r="D205" s="181"/>
      <c r="E205" s="181"/>
      <c r="F205" s="181"/>
      <c r="G205" s="181"/>
      <c r="H205" s="181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</row>
    <row r="206" spans="1:26" ht="12.75" customHeight="1">
      <c r="A206" s="181"/>
      <c r="B206" s="181"/>
      <c r="C206" s="181"/>
      <c r="D206" s="181"/>
      <c r="E206" s="181"/>
      <c r="F206" s="181"/>
      <c r="G206" s="181"/>
      <c r="H206" s="181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</row>
    <row r="207" spans="1:26" ht="12.75" customHeight="1">
      <c r="A207" s="181"/>
      <c r="B207" s="181"/>
      <c r="C207" s="181"/>
      <c r="D207" s="181"/>
      <c r="E207" s="181"/>
      <c r="F207" s="181"/>
      <c r="G207" s="181"/>
      <c r="H207" s="181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</row>
    <row r="208" spans="1:26" ht="12.75" customHeight="1">
      <c r="A208" s="181"/>
      <c r="B208" s="181"/>
      <c r="C208" s="181"/>
      <c r="D208" s="181"/>
      <c r="E208" s="181"/>
      <c r="F208" s="181"/>
      <c r="G208" s="181"/>
      <c r="H208" s="181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</row>
    <row r="209" spans="1:26" ht="12.75" customHeight="1">
      <c r="A209" s="181"/>
      <c r="B209" s="181"/>
      <c r="C209" s="181"/>
      <c r="D209" s="181"/>
      <c r="E209" s="181"/>
      <c r="F209" s="181"/>
      <c r="G209" s="181"/>
      <c r="H209" s="181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</row>
    <row r="210" spans="1:26" ht="12.75" customHeight="1">
      <c r="A210" s="181"/>
      <c r="B210" s="181"/>
      <c r="C210" s="181"/>
      <c r="D210" s="181"/>
      <c r="E210" s="181"/>
      <c r="F210" s="181"/>
      <c r="G210" s="181"/>
      <c r="H210" s="181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</row>
    <row r="211" spans="1:26" ht="12.75" customHeight="1">
      <c r="A211" s="181"/>
      <c r="B211" s="181"/>
      <c r="C211" s="181"/>
      <c r="D211" s="181"/>
      <c r="E211" s="181"/>
      <c r="F211" s="181"/>
      <c r="G211" s="181"/>
      <c r="H211" s="181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</row>
    <row r="212" spans="1:26" ht="12.75" customHeight="1">
      <c r="A212" s="181"/>
      <c r="B212" s="181"/>
      <c r="C212" s="181"/>
      <c r="D212" s="181"/>
      <c r="E212" s="181"/>
      <c r="F212" s="181"/>
      <c r="G212" s="181"/>
      <c r="H212" s="181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</row>
    <row r="213" spans="1:26" ht="12.75" customHeight="1">
      <c r="A213" s="181"/>
      <c r="B213" s="181"/>
      <c r="C213" s="181"/>
      <c r="D213" s="181"/>
      <c r="E213" s="181"/>
      <c r="F213" s="181"/>
      <c r="G213" s="181"/>
      <c r="H213" s="181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</row>
    <row r="214" spans="1:26" ht="12.75" customHeight="1">
      <c r="A214" s="181"/>
      <c r="B214" s="181"/>
      <c r="C214" s="181"/>
      <c r="D214" s="181"/>
      <c r="E214" s="181"/>
      <c r="F214" s="181"/>
      <c r="G214" s="181"/>
      <c r="H214" s="181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</row>
    <row r="215" spans="1:26" ht="12.75" customHeight="1">
      <c r="A215" s="181"/>
      <c r="B215" s="181"/>
      <c r="C215" s="181"/>
      <c r="D215" s="181"/>
      <c r="E215" s="181"/>
      <c r="F215" s="181"/>
      <c r="G215" s="181"/>
      <c r="H215" s="181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</row>
    <row r="216" spans="1:26" ht="12.75" customHeight="1">
      <c r="A216" s="181"/>
      <c r="B216" s="181"/>
      <c r="C216" s="181"/>
      <c r="D216" s="181"/>
      <c r="E216" s="181"/>
      <c r="F216" s="181"/>
      <c r="G216" s="181"/>
      <c r="H216" s="181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</row>
    <row r="217" spans="1:26" ht="12.75" customHeight="1">
      <c r="A217" s="181"/>
      <c r="B217" s="181"/>
      <c r="C217" s="181"/>
      <c r="D217" s="181"/>
      <c r="E217" s="181"/>
      <c r="F217" s="181"/>
      <c r="G217" s="181"/>
      <c r="H217" s="181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</row>
    <row r="218" spans="1:26" ht="12.75" customHeight="1">
      <c r="A218" s="181"/>
      <c r="B218" s="181"/>
      <c r="C218" s="181"/>
      <c r="D218" s="181"/>
      <c r="E218" s="181"/>
      <c r="F218" s="181"/>
      <c r="G218" s="181"/>
      <c r="H218" s="181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</row>
    <row r="219" spans="1:26" ht="12.75" customHeight="1">
      <c r="A219" s="181"/>
      <c r="B219" s="181"/>
      <c r="C219" s="181"/>
      <c r="D219" s="181"/>
      <c r="E219" s="181"/>
      <c r="F219" s="181"/>
      <c r="G219" s="181"/>
      <c r="H219" s="181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</row>
    <row r="220" spans="1:26" ht="12.75" customHeight="1">
      <c r="A220" s="181"/>
      <c r="B220" s="181"/>
      <c r="C220" s="181"/>
      <c r="D220" s="181"/>
      <c r="E220" s="181"/>
      <c r="F220" s="181"/>
      <c r="G220" s="181"/>
      <c r="H220" s="181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</row>
    <row r="221" spans="1:26" ht="12.75" customHeight="1">
      <c r="A221" s="181"/>
      <c r="B221" s="181"/>
      <c r="C221" s="181"/>
      <c r="D221" s="181"/>
      <c r="E221" s="181"/>
      <c r="F221" s="181"/>
      <c r="G221" s="181"/>
      <c r="H221" s="181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</row>
    <row r="222" spans="1:26" ht="12.75" customHeight="1">
      <c r="A222" s="181"/>
      <c r="B222" s="181"/>
      <c r="C222" s="181"/>
      <c r="D222" s="181"/>
      <c r="E222" s="181"/>
      <c r="F222" s="181"/>
      <c r="G222" s="181"/>
      <c r="H222" s="181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</row>
    <row r="223" spans="1:26" ht="12.75" customHeight="1">
      <c r="A223" s="181"/>
      <c r="B223" s="181"/>
      <c r="C223" s="181"/>
      <c r="D223" s="181"/>
      <c r="E223" s="181"/>
      <c r="F223" s="181"/>
      <c r="G223" s="181"/>
      <c r="H223" s="181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</row>
    <row r="224" spans="1:26" ht="12.75" customHeight="1">
      <c r="A224" s="181"/>
      <c r="B224" s="181"/>
      <c r="C224" s="181"/>
      <c r="D224" s="181"/>
      <c r="E224" s="181"/>
      <c r="F224" s="181"/>
      <c r="G224" s="181"/>
      <c r="H224" s="181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</row>
    <row r="225" spans="1:26" ht="12.75" customHeight="1">
      <c r="A225" s="181"/>
      <c r="B225" s="181"/>
      <c r="C225" s="181"/>
      <c r="D225" s="181"/>
      <c r="E225" s="181"/>
      <c r="F225" s="181"/>
      <c r="G225" s="181"/>
      <c r="H225" s="181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</row>
    <row r="226" spans="1:26" ht="12.75" customHeight="1">
      <c r="A226" s="181"/>
      <c r="B226" s="181"/>
      <c r="C226" s="181"/>
      <c r="D226" s="181"/>
      <c r="E226" s="181"/>
      <c r="F226" s="181"/>
      <c r="G226" s="181"/>
      <c r="H226" s="181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</row>
    <row r="227" spans="1:26" ht="12.75" customHeight="1">
      <c r="A227" s="181"/>
      <c r="B227" s="181"/>
      <c r="C227" s="181"/>
      <c r="D227" s="181"/>
      <c r="E227" s="181"/>
      <c r="F227" s="181"/>
      <c r="G227" s="181"/>
      <c r="H227" s="181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</row>
    <row r="228" spans="1:26" ht="12.75" customHeight="1">
      <c r="A228" s="181"/>
      <c r="B228" s="181"/>
      <c r="C228" s="181"/>
      <c r="D228" s="181"/>
      <c r="E228" s="181"/>
      <c r="F228" s="181"/>
      <c r="G228" s="181"/>
      <c r="H228" s="181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</row>
    <row r="229" spans="1:26" ht="12.75" customHeight="1">
      <c r="A229" s="181"/>
      <c r="B229" s="181"/>
      <c r="C229" s="181"/>
      <c r="D229" s="181"/>
      <c r="E229" s="181"/>
      <c r="F229" s="181"/>
      <c r="G229" s="181"/>
      <c r="H229" s="181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</row>
    <row r="230" spans="1:26" ht="12.75" customHeight="1">
      <c r="A230" s="181"/>
      <c r="B230" s="181"/>
      <c r="C230" s="181"/>
      <c r="D230" s="181"/>
      <c r="E230" s="181"/>
      <c r="F230" s="181"/>
      <c r="G230" s="181"/>
      <c r="H230" s="181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</row>
    <row r="231" spans="1:26" ht="12.75" customHeight="1">
      <c r="A231" s="181"/>
      <c r="B231" s="181"/>
      <c r="C231" s="181"/>
      <c r="D231" s="181"/>
      <c r="E231" s="181"/>
      <c r="F231" s="181"/>
      <c r="G231" s="181"/>
      <c r="H231" s="181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</row>
    <row r="232" spans="1:26" ht="12.75" customHeight="1">
      <c r="A232" s="181"/>
      <c r="B232" s="181"/>
      <c r="C232" s="181"/>
      <c r="D232" s="181"/>
      <c r="E232" s="181"/>
      <c r="F232" s="181"/>
      <c r="G232" s="181"/>
      <c r="H232" s="181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</row>
    <row r="233" spans="1:26" ht="12.75" customHeight="1">
      <c r="A233" s="181"/>
      <c r="B233" s="181"/>
      <c r="C233" s="181"/>
      <c r="D233" s="181"/>
      <c r="E233" s="181"/>
      <c r="F233" s="181"/>
      <c r="G233" s="181"/>
      <c r="H233" s="181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</row>
    <row r="234" spans="1:26" ht="12.75" customHeight="1">
      <c r="A234" s="181"/>
      <c r="B234" s="181"/>
      <c r="C234" s="181"/>
      <c r="D234" s="181"/>
      <c r="E234" s="181"/>
      <c r="F234" s="181"/>
      <c r="G234" s="181"/>
      <c r="H234" s="181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</row>
    <row r="235" spans="1:26" ht="12.75" customHeight="1">
      <c r="A235" s="181"/>
      <c r="B235" s="181"/>
      <c r="C235" s="181"/>
      <c r="D235" s="181"/>
      <c r="E235" s="181"/>
      <c r="F235" s="181"/>
      <c r="G235" s="181"/>
      <c r="H235" s="181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</row>
    <row r="236" spans="1:26" ht="12.75" customHeight="1">
      <c r="A236" s="181"/>
      <c r="B236" s="181"/>
      <c r="C236" s="181"/>
      <c r="D236" s="181"/>
      <c r="E236" s="181"/>
      <c r="F236" s="181"/>
      <c r="G236" s="181"/>
      <c r="H236" s="181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</row>
    <row r="237" spans="1:26" ht="12.75" customHeight="1">
      <c r="A237" s="181"/>
      <c r="B237" s="181"/>
      <c r="C237" s="181"/>
      <c r="D237" s="181"/>
      <c r="E237" s="181"/>
      <c r="F237" s="181"/>
      <c r="G237" s="181"/>
      <c r="H237" s="181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</row>
    <row r="238" spans="1:26" ht="12.75" customHeight="1">
      <c r="A238" s="181"/>
      <c r="B238" s="181"/>
      <c r="C238" s="181"/>
      <c r="D238" s="181"/>
      <c r="E238" s="181"/>
      <c r="F238" s="181"/>
      <c r="G238" s="181"/>
      <c r="H238" s="181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</row>
    <row r="239" spans="1:26" ht="12.75" customHeight="1">
      <c r="A239" s="181"/>
      <c r="B239" s="181"/>
      <c r="C239" s="181"/>
      <c r="D239" s="181"/>
      <c r="E239" s="181"/>
      <c r="F239" s="181"/>
      <c r="G239" s="181"/>
      <c r="H239" s="181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</row>
    <row r="240" spans="1:26" ht="12.75" customHeight="1">
      <c r="A240" s="181"/>
      <c r="B240" s="181"/>
      <c r="C240" s="181"/>
      <c r="D240" s="181"/>
      <c r="E240" s="181"/>
      <c r="F240" s="181"/>
      <c r="G240" s="181"/>
      <c r="H240" s="181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</row>
    <row r="241" spans="1:26" ht="12.75" customHeight="1">
      <c r="A241" s="181"/>
      <c r="B241" s="181"/>
      <c r="C241" s="181"/>
      <c r="D241" s="181"/>
      <c r="E241" s="181"/>
      <c r="F241" s="181"/>
      <c r="G241" s="181"/>
      <c r="H241" s="181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</row>
    <row r="242" spans="1:26" ht="12.75" customHeight="1">
      <c r="A242" s="181"/>
      <c r="B242" s="181"/>
      <c r="C242" s="181"/>
      <c r="D242" s="181"/>
      <c r="E242" s="181"/>
      <c r="F242" s="181"/>
      <c r="G242" s="181"/>
      <c r="H242" s="181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</row>
    <row r="243" spans="1:26" ht="12.75" customHeight="1">
      <c r="A243" s="181"/>
      <c r="B243" s="181"/>
      <c r="C243" s="181"/>
      <c r="D243" s="181"/>
      <c r="E243" s="181"/>
      <c r="F243" s="181"/>
      <c r="G243" s="181"/>
      <c r="H243" s="181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</row>
    <row r="244" spans="1:26" ht="12.75" customHeight="1">
      <c r="A244" s="181"/>
      <c r="B244" s="181"/>
      <c r="C244" s="181"/>
      <c r="D244" s="181"/>
      <c r="E244" s="181"/>
      <c r="F244" s="181"/>
      <c r="G244" s="181"/>
      <c r="H244" s="181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</row>
    <row r="245" spans="1:26" ht="12.75" customHeight="1">
      <c r="A245" s="181"/>
      <c r="B245" s="181"/>
      <c r="C245" s="181"/>
      <c r="D245" s="181"/>
      <c r="E245" s="181"/>
      <c r="F245" s="181"/>
      <c r="G245" s="181"/>
      <c r="H245" s="181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</row>
    <row r="246" spans="1:26" ht="12.75" customHeight="1">
      <c r="A246" s="181"/>
      <c r="B246" s="181"/>
      <c r="C246" s="181"/>
      <c r="D246" s="181"/>
      <c r="E246" s="181"/>
      <c r="F246" s="181"/>
      <c r="G246" s="181"/>
      <c r="H246" s="181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</row>
    <row r="247" spans="1:26" ht="12.75" customHeight="1">
      <c r="A247" s="181"/>
      <c r="B247" s="181"/>
      <c r="C247" s="181"/>
      <c r="D247" s="181"/>
      <c r="E247" s="181"/>
      <c r="F247" s="181"/>
      <c r="G247" s="181"/>
      <c r="H247" s="181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</row>
    <row r="248" spans="1:26" ht="12.75" customHeight="1">
      <c r="A248" s="181"/>
      <c r="B248" s="181"/>
      <c r="C248" s="181"/>
      <c r="D248" s="181"/>
      <c r="E248" s="181"/>
      <c r="F248" s="181"/>
      <c r="G248" s="181"/>
      <c r="H248" s="181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</row>
    <row r="249" spans="1:26" ht="12.75" customHeight="1">
      <c r="A249" s="181"/>
      <c r="B249" s="181"/>
      <c r="C249" s="181"/>
      <c r="D249" s="181"/>
      <c r="E249" s="181"/>
      <c r="F249" s="181"/>
      <c r="G249" s="181"/>
      <c r="H249" s="181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</row>
    <row r="250" spans="1:26" ht="12.75" customHeight="1">
      <c r="A250" s="181"/>
      <c r="B250" s="181"/>
      <c r="C250" s="181"/>
      <c r="D250" s="181"/>
      <c r="E250" s="181"/>
      <c r="F250" s="181"/>
      <c r="G250" s="181"/>
      <c r="H250" s="181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</row>
    <row r="251" spans="1:26" ht="12.75" customHeight="1">
      <c r="A251" s="181"/>
      <c r="B251" s="181"/>
      <c r="C251" s="181"/>
      <c r="D251" s="181"/>
      <c r="E251" s="181"/>
      <c r="F251" s="181"/>
      <c r="G251" s="181"/>
      <c r="H251" s="181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</row>
    <row r="252" spans="1:26" ht="12.75" customHeight="1">
      <c r="A252" s="181"/>
      <c r="B252" s="181"/>
      <c r="C252" s="181"/>
      <c r="D252" s="181"/>
      <c r="E252" s="181"/>
      <c r="F252" s="181"/>
      <c r="G252" s="181"/>
      <c r="H252" s="181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</row>
    <row r="253" spans="1:26" ht="12.75" customHeight="1">
      <c r="A253" s="181"/>
      <c r="B253" s="181"/>
      <c r="C253" s="181"/>
      <c r="D253" s="181"/>
      <c r="E253" s="181"/>
      <c r="F253" s="181"/>
      <c r="G253" s="181"/>
      <c r="H253" s="181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</row>
    <row r="254" spans="1:26" ht="12.75" customHeight="1">
      <c r="A254" s="181"/>
      <c r="B254" s="181"/>
      <c r="C254" s="181"/>
      <c r="D254" s="181"/>
      <c r="E254" s="181"/>
      <c r="F254" s="181"/>
      <c r="G254" s="181"/>
      <c r="H254" s="181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</row>
    <row r="255" spans="1:26" ht="12.75" customHeight="1">
      <c r="A255" s="181"/>
      <c r="B255" s="181"/>
      <c r="C255" s="181"/>
      <c r="D255" s="181"/>
      <c r="E255" s="181"/>
      <c r="F255" s="181"/>
      <c r="G255" s="181"/>
      <c r="H255" s="181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</row>
    <row r="256" spans="1:26" ht="12.75" customHeight="1">
      <c r="A256" s="181"/>
      <c r="B256" s="181"/>
      <c r="C256" s="181"/>
      <c r="D256" s="181"/>
      <c r="E256" s="181"/>
      <c r="F256" s="181"/>
      <c r="G256" s="181"/>
      <c r="H256" s="181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</row>
    <row r="257" spans="1:26" ht="12.75" customHeight="1">
      <c r="A257" s="181"/>
      <c r="B257" s="181"/>
      <c r="C257" s="181"/>
      <c r="D257" s="181"/>
      <c r="E257" s="181"/>
      <c r="F257" s="181"/>
      <c r="G257" s="181"/>
      <c r="H257" s="181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</row>
    <row r="258" spans="1:26" ht="12.75" customHeight="1">
      <c r="A258" s="181"/>
      <c r="B258" s="181"/>
      <c r="C258" s="181"/>
      <c r="D258" s="181"/>
      <c r="E258" s="181"/>
      <c r="F258" s="181"/>
      <c r="G258" s="181"/>
      <c r="H258" s="181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</row>
    <row r="259" spans="1:26" ht="12.75" customHeight="1">
      <c r="A259" s="181"/>
      <c r="B259" s="181"/>
      <c r="C259" s="181"/>
      <c r="D259" s="181"/>
      <c r="E259" s="181"/>
      <c r="F259" s="181"/>
      <c r="G259" s="181"/>
      <c r="H259" s="181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</row>
    <row r="260" spans="1:26" ht="12.75" customHeight="1">
      <c r="A260" s="181"/>
      <c r="B260" s="181"/>
      <c r="C260" s="181"/>
      <c r="D260" s="181"/>
      <c r="E260" s="181"/>
      <c r="F260" s="181"/>
      <c r="G260" s="181"/>
      <c r="H260" s="181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</row>
    <row r="261" spans="1:26" ht="12.75" customHeight="1">
      <c r="A261" s="181"/>
      <c r="B261" s="181"/>
      <c r="C261" s="181"/>
      <c r="D261" s="181"/>
      <c r="E261" s="181"/>
      <c r="F261" s="181"/>
      <c r="G261" s="181"/>
      <c r="H261" s="181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</row>
    <row r="262" spans="1:26" ht="12.75" customHeight="1">
      <c r="A262" s="181"/>
      <c r="B262" s="181"/>
      <c r="C262" s="181"/>
      <c r="D262" s="181"/>
      <c r="E262" s="181"/>
      <c r="F262" s="181"/>
      <c r="G262" s="181"/>
      <c r="H262" s="181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</row>
    <row r="263" spans="1:26" ht="12.75" customHeight="1">
      <c r="A263" s="181"/>
      <c r="B263" s="181"/>
      <c r="C263" s="181"/>
      <c r="D263" s="181"/>
      <c r="E263" s="181"/>
      <c r="F263" s="181"/>
      <c r="G263" s="181"/>
      <c r="H263" s="181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</row>
    <row r="264" spans="1:26" ht="12.75" customHeight="1">
      <c r="A264" s="181"/>
      <c r="B264" s="181"/>
      <c r="C264" s="181"/>
      <c r="D264" s="181"/>
      <c r="E264" s="181"/>
      <c r="F264" s="181"/>
      <c r="G264" s="181"/>
      <c r="H264" s="181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</row>
    <row r="265" spans="1:26" ht="12.75" customHeight="1">
      <c r="A265" s="181"/>
      <c r="B265" s="181"/>
      <c r="C265" s="181"/>
      <c r="D265" s="181"/>
      <c r="E265" s="181"/>
      <c r="F265" s="181"/>
      <c r="G265" s="181"/>
      <c r="H265" s="181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</row>
    <row r="266" spans="1:26" ht="12.75" customHeight="1">
      <c r="A266" s="181"/>
      <c r="B266" s="181"/>
      <c r="C266" s="181"/>
      <c r="D266" s="181"/>
      <c r="E266" s="181"/>
      <c r="F266" s="181"/>
      <c r="G266" s="181"/>
      <c r="H266" s="181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</row>
    <row r="267" spans="1:26" ht="12.75" customHeight="1">
      <c r="A267" s="181"/>
      <c r="B267" s="181"/>
      <c r="C267" s="181"/>
      <c r="D267" s="181"/>
      <c r="E267" s="181"/>
      <c r="F267" s="181"/>
      <c r="G267" s="181"/>
      <c r="H267" s="181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</row>
    <row r="268" spans="1:26" ht="12.75" customHeight="1">
      <c r="A268" s="181"/>
      <c r="B268" s="181"/>
      <c r="C268" s="181"/>
      <c r="D268" s="181"/>
      <c r="E268" s="181"/>
      <c r="F268" s="181"/>
      <c r="G268" s="181"/>
      <c r="H268" s="181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</row>
    <row r="269" spans="1:26" ht="12.75" customHeight="1">
      <c r="A269" s="181"/>
      <c r="B269" s="181"/>
      <c r="C269" s="181"/>
      <c r="D269" s="181"/>
      <c r="E269" s="181"/>
      <c r="F269" s="181"/>
      <c r="G269" s="181"/>
      <c r="H269" s="181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</row>
    <row r="270" spans="1:26" ht="12.75" customHeight="1">
      <c r="A270" s="181"/>
      <c r="B270" s="181"/>
      <c r="C270" s="181"/>
      <c r="D270" s="181"/>
      <c r="E270" s="181"/>
      <c r="F270" s="181"/>
      <c r="G270" s="181"/>
      <c r="H270" s="181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</row>
    <row r="271" spans="1:26" ht="12.75" customHeight="1">
      <c r="A271" s="181"/>
      <c r="B271" s="181"/>
      <c r="C271" s="181"/>
      <c r="D271" s="181"/>
      <c r="E271" s="181"/>
      <c r="F271" s="181"/>
      <c r="G271" s="181"/>
      <c r="H271" s="181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</row>
    <row r="272" spans="1:26" ht="12.75" customHeight="1">
      <c r="A272" s="181"/>
      <c r="B272" s="181"/>
      <c r="C272" s="181"/>
      <c r="D272" s="181"/>
      <c r="E272" s="181"/>
      <c r="F272" s="181"/>
      <c r="G272" s="181"/>
      <c r="H272" s="181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</row>
    <row r="273" spans="1:26" ht="12.75" customHeight="1">
      <c r="A273" s="181"/>
      <c r="B273" s="181"/>
      <c r="C273" s="181"/>
      <c r="D273" s="181"/>
      <c r="E273" s="181"/>
      <c r="F273" s="181"/>
      <c r="G273" s="181"/>
      <c r="H273" s="181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</row>
    <row r="274" spans="1:26" ht="12.75" customHeight="1">
      <c r="A274" s="181"/>
      <c r="B274" s="181"/>
      <c r="C274" s="181"/>
      <c r="D274" s="181"/>
      <c r="E274" s="181"/>
      <c r="F274" s="181"/>
      <c r="G274" s="181"/>
      <c r="H274" s="181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</row>
    <row r="275" spans="1:26" ht="12.75" customHeight="1">
      <c r="A275" s="181"/>
      <c r="B275" s="181"/>
      <c r="C275" s="181"/>
      <c r="D275" s="181"/>
      <c r="E275" s="181"/>
      <c r="F275" s="181"/>
      <c r="G275" s="181"/>
      <c r="H275" s="181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</row>
    <row r="276" spans="1:26" ht="12.75" customHeight="1">
      <c r="A276" s="181"/>
      <c r="B276" s="181"/>
      <c r="C276" s="181"/>
      <c r="D276" s="181"/>
      <c r="E276" s="181"/>
      <c r="F276" s="181"/>
      <c r="G276" s="181"/>
      <c r="H276" s="181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</row>
    <row r="277" spans="1:26" ht="12.75" customHeight="1">
      <c r="A277" s="181"/>
      <c r="B277" s="181"/>
      <c r="C277" s="181"/>
      <c r="D277" s="181"/>
      <c r="E277" s="181"/>
      <c r="F277" s="181"/>
      <c r="G277" s="181"/>
      <c r="H277" s="181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</row>
    <row r="278" spans="1:26" ht="12.75" customHeight="1">
      <c r="A278" s="181"/>
      <c r="B278" s="181"/>
      <c r="C278" s="181"/>
      <c r="D278" s="181"/>
      <c r="E278" s="181"/>
      <c r="F278" s="181"/>
      <c r="G278" s="181"/>
      <c r="H278" s="181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</row>
    <row r="279" spans="1:26" ht="12.75" customHeight="1">
      <c r="A279" s="181"/>
      <c r="B279" s="181"/>
      <c r="C279" s="181"/>
      <c r="D279" s="181"/>
      <c r="E279" s="181"/>
      <c r="F279" s="181"/>
      <c r="G279" s="181"/>
      <c r="H279" s="181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</row>
    <row r="280" spans="1:26" ht="12.75" customHeight="1">
      <c r="A280" s="181"/>
      <c r="B280" s="181"/>
      <c r="C280" s="181"/>
      <c r="D280" s="181"/>
      <c r="E280" s="181"/>
      <c r="F280" s="181"/>
      <c r="G280" s="181"/>
      <c r="H280" s="181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</row>
    <row r="281" spans="1:26" ht="12.75" customHeight="1">
      <c r="A281" s="181"/>
      <c r="B281" s="181"/>
      <c r="C281" s="181"/>
      <c r="D281" s="181"/>
      <c r="E281" s="181"/>
      <c r="F281" s="181"/>
      <c r="G281" s="181"/>
      <c r="H281" s="181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</row>
    <row r="282" spans="1:26" ht="12.75" customHeight="1">
      <c r="A282" s="181"/>
      <c r="B282" s="181"/>
      <c r="C282" s="181"/>
      <c r="D282" s="181"/>
      <c r="E282" s="181"/>
      <c r="F282" s="181"/>
      <c r="G282" s="181"/>
      <c r="H282" s="181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</row>
    <row r="283" spans="1:26" ht="12.75" customHeight="1">
      <c r="A283" s="181"/>
      <c r="B283" s="181"/>
      <c r="C283" s="181"/>
      <c r="D283" s="181"/>
      <c r="E283" s="181"/>
      <c r="F283" s="181"/>
      <c r="G283" s="181"/>
      <c r="H283" s="181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</row>
    <row r="284" spans="1:26" ht="12.75" customHeight="1">
      <c r="A284" s="181"/>
      <c r="B284" s="181"/>
      <c r="C284" s="181"/>
      <c r="D284" s="181"/>
      <c r="E284" s="181"/>
      <c r="F284" s="181"/>
      <c r="G284" s="181"/>
      <c r="H284" s="181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</row>
    <row r="285" spans="1:26" ht="12.75" customHeight="1">
      <c r="A285" s="181"/>
      <c r="B285" s="181"/>
      <c r="C285" s="181"/>
      <c r="D285" s="181"/>
      <c r="E285" s="181"/>
      <c r="F285" s="181"/>
      <c r="G285" s="181"/>
      <c r="H285" s="181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</row>
    <row r="286" spans="1:26" ht="12.75" customHeight="1">
      <c r="A286" s="181"/>
      <c r="B286" s="181"/>
      <c r="C286" s="181"/>
      <c r="D286" s="181"/>
      <c r="E286" s="181"/>
      <c r="F286" s="181"/>
      <c r="G286" s="181"/>
      <c r="H286" s="181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</row>
    <row r="287" spans="1:26" ht="12.75" customHeight="1">
      <c r="A287" s="181"/>
      <c r="B287" s="181"/>
      <c r="C287" s="181"/>
      <c r="D287" s="181"/>
      <c r="E287" s="181"/>
      <c r="F287" s="181"/>
      <c r="G287" s="181"/>
      <c r="H287" s="181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</row>
    <row r="288" spans="1:26" ht="12.75" customHeight="1">
      <c r="A288" s="181"/>
      <c r="B288" s="181"/>
      <c r="C288" s="181"/>
      <c r="D288" s="181"/>
      <c r="E288" s="181"/>
      <c r="F288" s="181"/>
      <c r="G288" s="181"/>
      <c r="H288" s="181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</row>
    <row r="289" spans="1:26" ht="12.75" customHeight="1">
      <c r="A289" s="181"/>
      <c r="B289" s="181"/>
      <c r="C289" s="181"/>
      <c r="D289" s="181"/>
      <c r="E289" s="181"/>
      <c r="F289" s="181"/>
      <c r="G289" s="181"/>
      <c r="H289" s="181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</row>
    <row r="290" spans="1:26" ht="12.75" customHeight="1">
      <c r="A290" s="181"/>
      <c r="B290" s="181"/>
      <c r="C290" s="181"/>
      <c r="D290" s="181"/>
      <c r="E290" s="181"/>
      <c r="F290" s="181"/>
      <c r="G290" s="181"/>
      <c r="H290" s="181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</row>
    <row r="291" spans="1:26" ht="12.75" customHeight="1">
      <c r="A291" s="181"/>
      <c r="B291" s="181"/>
      <c r="C291" s="181"/>
      <c r="D291" s="181"/>
      <c r="E291" s="181"/>
      <c r="F291" s="181"/>
      <c r="G291" s="181"/>
      <c r="H291" s="181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</row>
    <row r="292" spans="1:26" ht="12.75" customHeight="1">
      <c r="A292" s="181"/>
      <c r="B292" s="181"/>
      <c r="C292" s="181"/>
      <c r="D292" s="181"/>
      <c r="E292" s="181"/>
      <c r="F292" s="181"/>
      <c r="G292" s="181"/>
      <c r="H292" s="181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</row>
    <row r="293" spans="1:26" ht="12.75" customHeight="1">
      <c r="A293" s="181"/>
      <c r="B293" s="181"/>
      <c r="C293" s="181"/>
      <c r="D293" s="181"/>
      <c r="E293" s="181"/>
      <c r="F293" s="181"/>
      <c r="G293" s="181"/>
      <c r="H293" s="181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</row>
    <row r="294" spans="1:26" ht="12.75" customHeight="1">
      <c r="A294" s="181"/>
      <c r="B294" s="181"/>
      <c r="C294" s="181"/>
      <c r="D294" s="181"/>
      <c r="E294" s="181"/>
      <c r="F294" s="181"/>
      <c r="G294" s="181"/>
      <c r="H294" s="181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</row>
    <row r="295" spans="1:26" ht="12.75" customHeight="1">
      <c r="A295" s="181"/>
      <c r="B295" s="181"/>
      <c r="C295" s="181"/>
      <c r="D295" s="181"/>
      <c r="E295" s="181"/>
      <c r="F295" s="181"/>
      <c r="G295" s="181"/>
      <c r="H295" s="181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</row>
    <row r="296" spans="1:26" ht="12.75" customHeight="1">
      <c r="A296" s="181"/>
      <c r="B296" s="181"/>
      <c r="C296" s="181"/>
      <c r="D296" s="181"/>
      <c r="E296" s="181"/>
      <c r="F296" s="181"/>
      <c r="G296" s="181"/>
      <c r="H296" s="181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</row>
    <row r="297" spans="1:26" ht="12.75" customHeight="1">
      <c r="A297" s="181"/>
      <c r="B297" s="181"/>
      <c r="C297" s="181"/>
      <c r="D297" s="181"/>
      <c r="E297" s="181"/>
      <c r="F297" s="181"/>
      <c r="G297" s="181"/>
      <c r="H297" s="181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</row>
    <row r="298" spans="1:26" ht="12.75" customHeight="1">
      <c r="A298" s="181"/>
      <c r="B298" s="181"/>
      <c r="C298" s="181"/>
      <c r="D298" s="181"/>
      <c r="E298" s="181"/>
      <c r="F298" s="181"/>
      <c r="G298" s="181"/>
      <c r="H298" s="181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</row>
    <row r="299" spans="1:26" ht="12.75" customHeight="1">
      <c r="A299" s="181"/>
      <c r="B299" s="181"/>
      <c r="C299" s="181"/>
      <c r="D299" s="181"/>
      <c r="E299" s="181"/>
      <c r="F299" s="181"/>
      <c r="G299" s="181"/>
      <c r="H299" s="181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</row>
    <row r="300" spans="1:26" ht="12.75" customHeight="1">
      <c r="A300" s="181"/>
      <c r="B300" s="181"/>
      <c r="C300" s="181"/>
      <c r="D300" s="181"/>
      <c r="E300" s="181"/>
      <c r="F300" s="181"/>
      <c r="G300" s="181"/>
      <c r="H300" s="181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</row>
    <row r="301" spans="1:26" ht="12.75" customHeight="1">
      <c r="A301" s="181"/>
      <c r="B301" s="181"/>
      <c r="C301" s="181"/>
      <c r="D301" s="181"/>
      <c r="E301" s="181"/>
      <c r="F301" s="181"/>
      <c r="G301" s="181"/>
      <c r="H301" s="181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</row>
    <row r="302" spans="1:26" ht="12.75" customHeight="1">
      <c r="A302" s="181"/>
      <c r="B302" s="181"/>
      <c r="C302" s="181"/>
      <c r="D302" s="181"/>
      <c r="E302" s="181"/>
      <c r="F302" s="181"/>
      <c r="G302" s="181"/>
      <c r="H302" s="181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</row>
    <row r="303" spans="1:26" ht="12.75" customHeight="1">
      <c r="A303" s="181"/>
      <c r="B303" s="181"/>
      <c r="C303" s="181"/>
      <c r="D303" s="181"/>
      <c r="E303" s="181"/>
      <c r="F303" s="181"/>
      <c r="G303" s="181"/>
      <c r="H303" s="181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</row>
    <row r="304" spans="1:26" ht="12.75" customHeight="1">
      <c r="A304" s="181"/>
      <c r="B304" s="181"/>
      <c r="C304" s="181"/>
      <c r="D304" s="181"/>
      <c r="E304" s="181"/>
      <c r="F304" s="181"/>
      <c r="G304" s="181"/>
      <c r="H304" s="181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</row>
    <row r="305" spans="1:26" ht="12.75" customHeight="1">
      <c r="A305" s="181"/>
      <c r="B305" s="181"/>
      <c r="C305" s="181"/>
      <c r="D305" s="181"/>
      <c r="E305" s="181"/>
      <c r="F305" s="181"/>
      <c r="G305" s="181"/>
      <c r="H305" s="181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</row>
    <row r="306" spans="1:26" ht="12.75" customHeight="1">
      <c r="A306" s="181"/>
      <c r="B306" s="181"/>
      <c r="C306" s="181"/>
      <c r="D306" s="181"/>
      <c r="E306" s="181"/>
      <c r="F306" s="181"/>
      <c r="G306" s="181"/>
      <c r="H306" s="181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</row>
    <row r="307" spans="1:26" ht="12.75" customHeight="1">
      <c r="A307" s="181"/>
      <c r="B307" s="181"/>
      <c r="C307" s="181"/>
      <c r="D307" s="181"/>
      <c r="E307" s="181"/>
      <c r="F307" s="181"/>
      <c r="G307" s="181"/>
      <c r="H307" s="181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</row>
    <row r="308" spans="1:26" ht="12.75" customHeight="1">
      <c r="A308" s="181"/>
      <c r="B308" s="181"/>
      <c r="C308" s="181"/>
      <c r="D308" s="181"/>
      <c r="E308" s="181"/>
      <c r="F308" s="181"/>
      <c r="G308" s="181"/>
      <c r="H308" s="181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</row>
    <row r="309" spans="1:26" ht="12.75" customHeight="1">
      <c r="A309" s="181"/>
      <c r="B309" s="181"/>
      <c r="C309" s="181"/>
      <c r="D309" s="181"/>
      <c r="E309" s="181"/>
      <c r="F309" s="181"/>
      <c r="G309" s="181"/>
      <c r="H309" s="181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</row>
    <row r="310" spans="1:26" ht="12.75" customHeight="1">
      <c r="A310" s="181"/>
      <c r="B310" s="181"/>
      <c r="C310" s="181"/>
      <c r="D310" s="181"/>
      <c r="E310" s="181"/>
      <c r="F310" s="181"/>
      <c r="G310" s="181"/>
      <c r="H310" s="181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</row>
    <row r="311" spans="1:26" ht="12.75" customHeight="1">
      <c r="A311" s="181"/>
      <c r="B311" s="181"/>
      <c r="C311" s="181"/>
      <c r="D311" s="181"/>
      <c r="E311" s="181"/>
      <c r="F311" s="181"/>
      <c r="G311" s="181"/>
      <c r="H311" s="181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</row>
    <row r="312" spans="1:26" ht="12.75" customHeight="1">
      <c r="A312" s="181"/>
      <c r="B312" s="181"/>
      <c r="C312" s="181"/>
      <c r="D312" s="181"/>
      <c r="E312" s="181"/>
      <c r="F312" s="181"/>
      <c r="G312" s="181"/>
      <c r="H312" s="181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</row>
    <row r="313" spans="1:26" ht="12.75" customHeight="1">
      <c r="A313" s="181"/>
      <c r="B313" s="181"/>
      <c r="C313" s="181"/>
      <c r="D313" s="181"/>
      <c r="E313" s="181"/>
      <c r="F313" s="181"/>
      <c r="G313" s="181"/>
      <c r="H313" s="181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</row>
    <row r="314" spans="1:26" ht="12.75" customHeight="1">
      <c r="A314" s="181"/>
      <c r="B314" s="181"/>
      <c r="C314" s="181"/>
      <c r="D314" s="181"/>
      <c r="E314" s="181"/>
      <c r="F314" s="181"/>
      <c r="G314" s="181"/>
      <c r="H314" s="181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</row>
    <row r="315" spans="1:26" ht="12.75" customHeight="1">
      <c r="A315" s="181"/>
      <c r="B315" s="181"/>
      <c r="C315" s="181"/>
      <c r="D315" s="181"/>
      <c r="E315" s="181"/>
      <c r="F315" s="181"/>
      <c r="G315" s="181"/>
      <c r="H315" s="181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</row>
    <row r="316" spans="1:26" ht="12.75" customHeight="1">
      <c r="A316" s="181"/>
      <c r="B316" s="181"/>
      <c r="C316" s="181"/>
      <c r="D316" s="181"/>
      <c r="E316" s="181"/>
      <c r="F316" s="181"/>
      <c r="G316" s="181"/>
      <c r="H316" s="181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</row>
    <row r="317" spans="1:26" ht="12.75" customHeight="1">
      <c r="A317" s="181"/>
      <c r="B317" s="181"/>
      <c r="C317" s="181"/>
      <c r="D317" s="181"/>
      <c r="E317" s="181"/>
      <c r="F317" s="181"/>
      <c r="G317" s="181"/>
      <c r="H317" s="181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</row>
    <row r="318" spans="1:26" ht="12.75" customHeight="1">
      <c r="A318" s="181"/>
      <c r="B318" s="181"/>
      <c r="C318" s="181"/>
      <c r="D318" s="181"/>
      <c r="E318" s="181"/>
      <c r="F318" s="181"/>
      <c r="G318" s="181"/>
      <c r="H318" s="181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</row>
    <row r="319" spans="1:26" ht="12.75" customHeight="1">
      <c r="A319" s="181"/>
      <c r="B319" s="181"/>
      <c r="C319" s="181"/>
      <c r="D319" s="181"/>
      <c r="E319" s="181"/>
      <c r="F319" s="181"/>
      <c r="G319" s="181"/>
      <c r="H319" s="181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</row>
    <row r="320" spans="1:26" ht="12.75" customHeight="1">
      <c r="A320" s="181"/>
      <c r="B320" s="181"/>
      <c r="C320" s="181"/>
      <c r="D320" s="181"/>
      <c r="E320" s="181"/>
      <c r="F320" s="181"/>
      <c r="G320" s="181"/>
      <c r="H320" s="181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</row>
    <row r="321" spans="1:26" ht="12.75" customHeight="1">
      <c r="A321" s="181"/>
      <c r="B321" s="181"/>
      <c r="C321" s="181"/>
      <c r="D321" s="181"/>
      <c r="E321" s="181"/>
      <c r="F321" s="181"/>
      <c r="G321" s="181"/>
      <c r="H321" s="181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</row>
    <row r="322" spans="1:26" ht="12.75" customHeight="1">
      <c r="A322" s="181"/>
      <c r="B322" s="181"/>
      <c r="C322" s="181"/>
      <c r="D322" s="181"/>
      <c r="E322" s="181"/>
      <c r="F322" s="181"/>
      <c r="G322" s="181"/>
      <c r="H322" s="181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</row>
    <row r="323" spans="1:26" ht="12.75" customHeight="1">
      <c r="A323" s="181"/>
      <c r="B323" s="181"/>
      <c r="C323" s="181"/>
      <c r="D323" s="181"/>
      <c r="E323" s="181"/>
      <c r="F323" s="181"/>
      <c r="G323" s="181"/>
      <c r="H323" s="181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</row>
    <row r="324" spans="1:26" ht="12.75" customHeight="1">
      <c r="A324" s="181"/>
      <c r="B324" s="181"/>
      <c r="C324" s="181"/>
      <c r="D324" s="181"/>
      <c r="E324" s="181"/>
      <c r="F324" s="181"/>
      <c r="G324" s="181"/>
      <c r="H324" s="181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</row>
    <row r="325" spans="1:26" ht="12.75" customHeight="1">
      <c r="A325" s="181"/>
      <c r="B325" s="181"/>
      <c r="C325" s="181"/>
      <c r="D325" s="181"/>
      <c r="E325" s="181"/>
      <c r="F325" s="181"/>
      <c r="G325" s="181"/>
      <c r="H325" s="181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</row>
    <row r="326" spans="1:26" ht="12.75" customHeight="1">
      <c r="A326" s="181"/>
      <c r="B326" s="181"/>
      <c r="C326" s="181"/>
      <c r="D326" s="181"/>
      <c r="E326" s="181"/>
      <c r="F326" s="181"/>
      <c r="G326" s="181"/>
      <c r="H326" s="181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</row>
    <row r="327" spans="1:26" ht="12.75" customHeight="1">
      <c r="A327" s="181"/>
      <c r="B327" s="181"/>
      <c r="C327" s="181"/>
      <c r="D327" s="181"/>
      <c r="E327" s="181"/>
      <c r="F327" s="181"/>
      <c r="G327" s="181"/>
      <c r="H327" s="181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</row>
    <row r="328" spans="1:26" ht="12.75" customHeight="1">
      <c r="A328" s="181"/>
      <c r="B328" s="181"/>
      <c r="C328" s="181"/>
      <c r="D328" s="181"/>
      <c r="E328" s="181"/>
      <c r="F328" s="181"/>
      <c r="G328" s="181"/>
      <c r="H328" s="181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</row>
    <row r="329" spans="1:26" ht="12.75" customHeight="1">
      <c r="A329" s="181"/>
      <c r="B329" s="181"/>
      <c r="C329" s="181"/>
      <c r="D329" s="181"/>
      <c r="E329" s="181"/>
      <c r="F329" s="181"/>
      <c r="G329" s="181"/>
      <c r="H329" s="181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</row>
    <row r="330" spans="1:26" ht="12.75" customHeight="1">
      <c r="A330" s="181"/>
      <c r="B330" s="181"/>
      <c r="C330" s="181"/>
      <c r="D330" s="181"/>
      <c r="E330" s="181"/>
      <c r="F330" s="181"/>
      <c r="G330" s="181"/>
      <c r="H330" s="181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</row>
    <row r="331" spans="1:26" ht="12.75" customHeight="1">
      <c r="A331" s="181"/>
      <c r="B331" s="181"/>
      <c r="C331" s="181"/>
      <c r="D331" s="181"/>
      <c r="E331" s="181"/>
      <c r="F331" s="181"/>
      <c r="G331" s="181"/>
      <c r="H331" s="181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</row>
    <row r="332" spans="1:26" ht="12.75" customHeight="1">
      <c r="A332" s="181"/>
      <c r="B332" s="181"/>
      <c r="C332" s="181"/>
      <c r="D332" s="181"/>
      <c r="E332" s="181"/>
      <c r="F332" s="181"/>
      <c r="G332" s="181"/>
      <c r="H332" s="181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</row>
    <row r="333" spans="1:26" ht="12.75" customHeight="1">
      <c r="A333" s="181"/>
      <c r="B333" s="181"/>
      <c r="C333" s="181"/>
      <c r="D333" s="181"/>
      <c r="E333" s="181"/>
      <c r="F333" s="181"/>
      <c r="G333" s="181"/>
      <c r="H333" s="181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</row>
    <row r="334" spans="1:26" ht="12.75" customHeight="1">
      <c r="A334" s="181"/>
      <c r="B334" s="181"/>
      <c r="C334" s="181"/>
      <c r="D334" s="181"/>
      <c r="E334" s="181"/>
      <c r="F334" s="181"/>
      <c r="G334" s="181"/>
      <c r="H334" s="181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</row>
    <row r="335" spans="1:26" ht="12.75" customHeight="1">
      <c r="A335" s="181"/>
      <c r="B335" s="181"/>
      <c r="C335" s="181"/>
      <c r="D335" s="181"/>
      <c r="E335" s="181"/>
      <c r="F335" s="181"/>
      <c r="G335" s="181"/>
      <c r="H335" s="181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</row>
    <row r="336" spans="1:26" ht="12.75" customHeight="1">
      <c r="A336" s="181"/>
      <c r="B336" s="181"/>
      <c r="C336" s="181"/>
      <c r="D336" s="181"/>
      <c r="E336" s="181"/>
      <c r="F336" s="181"/>
      <c r="G336" s="181"/>
      <c r="H336" s="181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</row>
    <row r="337" spans="1:26" ht="12.75" customHeight="1">
      <c r="A337" s="181"/>
      <c r="B337" s="181"/>
      <c r="C337" s="181"/>
      <c r="D337" s="181"/>
      <c r="E337" s="181"/>
      <c r="F337" s="181"/>
      <c r="G337" s="181"/>
      <c r="H337" s="181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</row>
    <row r="338" spans="1:26" ht="12.75" customHeight="1">
      <c r="A338" s="181"/>
      <c r="B338" s="181"/>
      <c r="C338" s="181"/>
      <c r="D338" s="181"/>
      <c r="E338" s="181"/>
      <c r="F338" s="181"/>
      <c r="G338" s="181"/>
      <c r="H338" s="181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</row>
    <row r="339" spans="1:26" ht="12.75" customHeight="1">
      <c r="A339" s="181"/>
      <c r="B339" s="181"/>
      <c r="C339" s="181"/>
      <c r="D339" s="181"/>
      <c r="E339" s="181"/>
      <c r="F339" s="181"/>
      <c r="G339" s="181"/>
      <c r="H339" s="181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</row>
    <row r="340" spans="1:26" ht="12.75" customHeight="1">
      <c r="A340" s="181"/>
      <c r="B340" s="181"/>
      <c r="C340" s="181"/>
      <c r="D340" s="181"/>
      <c r="E340" s="181"/>
      <c r="F340" s="181"/>
      <c r="G340" s="181"/>
      <c r="H340" s="181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</row>
    <row r="341" spans="1:26" ht="12.75" customHeight="1">
      <c r="A341" s="181"/>
      <c r="B341" s="181"/>
      <c r="C341" s="181"/>
      <c r="D341" s="181"/>
      <c r="E341" s="181"/>
      <c r="F341" s="181"/>
      <c r="G341" s="181"/>
      <c r="H341" s="181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</row>
    <row r="342" spans="1:26" ht="12.75" customHeight="1">
      <c r="A342" s="181"/>
      <c r="B342" s="181"/>
      <c r="C342" s="181"/>
      <c r="D342" s="181"/>
      <c r="E342" s="181"/>
      <c r="F342" s="181"/>
      <c r="G342" s="181"/>
      <c r="H342" s="181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</row>
    <row r="343" spans="1:26" ht="12.75" customHeight="1">
      <c r="A343" s="181"/>
      <c r="B343" s="181"/>
      <c r="C343" s="181"/>
      <c r="D343" s="181"/>
      <c r="E343" s="181"/>
      <c r="F343" s="181"/>
      <c r="G343" s="181"/>
      <c r="H343" s="181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</row>
    <row r="344" spans="1:26" ht="12.75" customHeight="1">
      <c r="A344" s="181"/>
      <c r="B344" s="181"/>
      <c r="C344" s="181"/>
      <c r="D344" s="181"/>
      <c r="E344" s="181"/>
      <c r="F344" s="181"/>
      <c r="G344" s="181"/>
      <c r="H344" s="181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</row>
    <row r="345" spans="1:26" ht="12.75" customHeight="1">
      <c r="A345" s="181"/>
      <c r="B345" s="181"/>
      <c r="C345" s="181"/>
      <c r="D345" s="181"/>
      <c r="E345" s="181"/>
      <c r="F345" s="181"/>
      <c r="G345" s="181"/>
      <c r="H345" s="181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</row>
    <row r="346" spans="1:26" ht="12.75" customHeight="1">
      <c r="A346" s="181"/>
      <c r="B346" s="181"/>
      <c r="C346" s="181"/>
      <c r="D346" s="181"/>
      <c r="E346" s="181"/>
      <c r="F346" s="181"/>
      <c r="G346" s="181"/>
      <c r="H346" s="181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</row>
    <row r="347" spans="1:26" ht="12.75" customHeight="1">
      <c r="A347" s="181"/>
      <c r="B347" s="181"/>
      <c r="C347" s="181"/>
      <c r="D347" s="181"/>
      <c r="E347" s="181"/>
      <c r="F347" s="181"/>
      <c r="G347" s="181"/>
      <c r="H347" s="181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</row>
    <row r="348" spans="1:26" ht="12.75" customHeight="1">
      <c r="A348" s="181"/>
      <c r="B348" s="181"/>
      <c r="C348" s="181"/>
      <c r="D348" s="181"/>
      <c r="E348" s="181"/>
      <c r="F348" s="181"/>
      <c r="G348" s="181"/>
      <c r="H348" s="181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</row>
    <row r="349" spans="1:26" ht="12.75" customHeight="1">
      <c r="A349" s="181"/>
      <c r="B349" s="181"/>
      <c r="C349" s="181"/>
      <c r="D349" s="181"/>
      <c r="E349" s="181"/>
      <c r="F349" s="181"/>
      <c r="G349" s="181"/>
      <c r="H349" s="181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</row>
    <row r="350" spans="1:26" ht="12.75" customHeight="1">
      <c r="A350" s="181"/>
      <c r="B350" s="181"/>
      <c r="C350" s="181"/>
      <c r="D350" s="181"/>
      <c r="E350" s="181"/>
      <c r="F350" s="181"/>
      <c r="G350" s="181"/>
      <c r="H350" s="181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</row>
    <row r="351" spans="1:26" ht="12.75" customHeight="1">
      <c r="A351" s="181"/>
      <c r="B351" s="181"/>
      <c r="C351" s="181"/>
      <c r="D351" s="181"/>
      <c r="E351" s="181"/>
      <c r="F351" s="181"/>
      <c r="G351" s="181"/>
      <c r="H351" s="181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</row>
    <row r="352" spans="1:26" ht="12.75" customHeight="1">
      <c r="A352" s="181"/>
      <c r="B352" s="181"/>
      <c r="C352" s="181"/>
      <c r="D352" s="181"/>
      <c r="E352" s="181"/>
      <c r="F352" s="181"/>
      <c r="G352" s="181"/>
      <c r="H352" s="181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</row>
    <row r="353" spans="1:26" ht="12.75" customHeight="1">
      <c r="A353" s="181"/>
      <c r="B353" s="181"/>
      <c r="C353" s="181"/>
      <c r="D353" s="181"/>
      <c r="E353" s="181"/>
      <c r="F353" s="181"/>
      <c r="G353" s="181"/>
      <c r="H353" s="181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</row>
    <row r="354" spans="1:26" ht="12.75" customHeight="1">
      <c r="A354" s="181"/>
      <c r="B354" s="181"/>
      <c r="C354" s="181"/>
      <c r="D354" s="181"/>
      <c r="E354" s="181"/>
      <c r="F354" s="181"/>
      <c r="G354" s="181"/>
      <c r="H354" s="181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</row>
    <row r="355" spans="1:26" ht="12.75" customHeight="1">
      <c r="A355" s="181"/>
      <c r="B355" s="181"/>
      <c r="C355" s="181"/>
      <c r="D355" s="181"/>
      <c r="E355" s="181"/>
      <c r="F355" s="181"/>
      <c r="G355" s="181"/>
      <c r="H355" s="181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</row>
    <row r="356" spans="1:26" ht="12.75" customHeight="1">
      <c r="A356" s="181"/>
      <c r="B356" s="181"/>
      <c r="C356" s="181"/>
      <c r="D356" s="181"/>
      <c r="E356" s="181"/>
      <c r="F356" s="181"/>
      <c r="G356" s="181"/>
      <c r="H356" s="181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</row>
    <row r="357" spans="1:26" ht="12.75" customHeight="1">
      <c r="A357" s="181"/>
      <c r="B357" s="181"/>
      <c r="C357" s="181"/>
      <c r="D357" s="181"/>
      <c r="E357" s="181"/>
      <c r="F357" s="181"/>
      <c r="G357" s="181"/>
      <c r="H357" s="181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</row>
    <row r="358" spans="1:26" ht="12.75" customHeight="1">
      <c r="A358" s="181"/>
      <c r="B358" s="181"/>
      <c r="C358" s="181"/>
      <c r="D358" s="181"/>
      <c r="E358" s="181"/>
      <c r="F358" s="181"/>
      <c r="G358" s="181"/>
      <c r="H358" s="181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</row>
    <row r="359" spans="1:26" ht="12.75" customHeight="1">
      <c r="A359" s="181"/>
      <c r="B359" s="181"/>
      <c r="C359" s="181"/>
      <c r="D359" s="181"/>
      <c r="E359" s="181"/>
      <c r="F359" s="181"/>
      <c r="G359" s="181"/>
      <c r="H359" s="181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</row>
    <row r="360" spans="1:26" ht="12.75" customHeight="1">
      <c r="A360" s="181"/>
      <c r="B360" s="181"/>
      <c r="C360" s="181"/>
      <c r="D360" s="181"/>
      <c r="E360" s="181"/>
      <c r="F360" s="181"/>
      <c r="G360" s="181"/>
      <c r="H360" s="181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</row>
    <row r="361" spans="1:26" ht="12.75" customHeight="1">
      <c r="A361" s="181"/>
      <c r="B361" s="181"/>
      <c r="C361" s="181"/>
      <c r="D361" s="181"/>
      <c r="E361" s="181"/>
      <c r="F361" s="181"/>
      <c r="G361" s="181"/>
      <c r="H361" s="181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</row>
    <row r="362" spans="1:26" ht="12.75" customHeight="1">
      <c r="A362" s="181"/>
      <c r="B362" s="181"/>
      <c r="C362" s="181"/>
      <c r="D362" s="181"/>
      <c r="E362" s="181"/>
      <c r="F362" s="181"/>
      <c r="G362" s="181"/>
      <c r="H362" s="181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</row>
    <row r="363" spans="1:26" ht="12.75" customHeight="1">
      <c r="A363" s="181"/>
      <c r="B363" s="181"/>
      <c r="C363" s="181"/>
      <c r="D363" s="181"/>
      <c r="E363" s="181"/>
      <c r="F363" s="181"/>
      <c r="G363" s="181"/>
      <c r="H363" s="181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</row>
    <row r="364" spans="1:26" ht="12.75" customHeight="1">
      <c r="A364" s="181"/>
      <c r="B364" s="181"/>
      <c r="C364" s="181"/>
      <c r="D364" s="181"/>
      <c r="E364" s="181"/>
      <c r="F364" s="181"/>
      <c r="G364" s="181"/>
      <c r="H364" s="181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</row>
    <row r="365" spans="1:26" ht="12.75" customHeight="1">
      <c r="A365" s="181"/>
      <c r="B365" s="181"/>
      <c r="C365" s="181"/>
      <c r="D365" s="181"/>
      <c r="E365" s="181"/>
      <c r="F365" s="181"/>
      <c r="G365" s="181"/>
      <c r="H365" s="181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</row>
    <row r="366" spans="1:26" ht="12.75" customHeight="1">
      <c r="A366" s="181"/>
      <c r="B366" s="181"/>
      <c r="C366" s="181"/>
      <c r="D366" s="181"/>
      <c r="E366" s="181"/>
      <c r="F366" s="181"/>
      <c r="G366" s="181"/>
      <c r="H366" s="181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</row>
    <row r="367" spans="1:26" ht="12.75" customHeight="1">
      <c r="A367" s="181"/>
      <c r="B367" s="181"/>
      <c r="C367" s="181"/>
      <c r="D367" s="181"/>
      <c r="E367" s="181"/>
      <c r="F367" s="181"/>
      <c r="G367" s="181"/>
      <c r="H367" s="181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</row>
    <row r="368" spans="1:26" ht="12.75" customHeight="1">
      <c r="A368" s="181"/>
      <c r="B368" s="181"/>
      <c r="C368" s="181"/>
      <c r="D368" s="181"/>
      <c r="E368" s="181"/>
      <c r="F368" s="181"/>
      <c r="G368" s="181"/>
      <c r="H368" s="181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</row>
    <row r="369" spans="1:26" ht="12.75" customHeight="1">
      <c r="A369" s="181"/>
      <c r="B369" s="181"/>
      <c r="C369" s="181"/>
      <c r="D369" s="181"/>
      <c r="E369" s="181"/>
      <c r="F369" s="181"/>
      <c r="G369" s="181"/>
      <c r="H369" s="181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</row>
    <row r="370" spans="1:26" ht="12.75" customHeight="1">
      <c r="A370" s="181"/>
      <c r="B370" s="181"/>
      <c r="C370" s="181"/>
      <c r="D370" s="181"/>
      <c r="E370" s="181"/>
      <c r="F370" s="181"/>
      <c r="G370" s="181"/>
      <c r="H370" s="181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</row>
    <row r="371" spans="1:26" ht="12.75" customHeight="1">
      <c r="A371" s="181"/>
      <c r="B371" s="181"/>
      <c r="C371" s="181"/>
      <c r="D371" s="181"/>
      <c r="E371" s="181"/>
      <c r="F371" s="181"/>
      <c r="G371" s="181"/>
      <c r="H371" s="181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</row>
    <row r="372" spans="1:26" ht="12.75" customHeight="1">
      <c r="A372" s="181"/>
      <c r="B372" s="181"/>
      <c r="C372" s="181"/>
      <c r="D372" s="181"/>
      <c r="E372" s="181"/>
      <c r="F372" s="181"/>
      <c r="G372" s="181"/>
      <c r="H372" s="181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</row>
    <row r="373" spans="1:26" ht="12.75" customHeight="1">
      <c r="A373" s="181"/>
      <c r="B373" s="181"/>
      <c r="C373" s="181"/>
      <c r="D373" s="181"/>
      <c r="E373" s="181"/>
      <c r="F373" s="181"/>
      <c r="G373" s="181"/>
      <c r="H373" s="181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</row>
    <row r="374" spans="1:26" ht="12.75" customHeight="1">
      <c r="A374" s="181"/>
      <c r="B374" s="181"/>
      <c r="C374" s="181"/>
      <c r="D374" s="181"/>
      <c r="E374" s="181"/>
      <c r="F374" s="181"/>
      <c r="G374" s="181"/>
      <c r="H374" s="181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</row>
    <row r="375" spans="1:26" ht="12.75" customHeight="1">
      <c r="A375" s="181"/>
      <c r="B375" s="181"/>
      <c r="C375" s="181"/>
      <c r="D375" s="181"/>
      <c r="E375" s="181"/>
      <c r="F375" s="181"/>
      <c r="G375" s="181"/>
      <c r="H375" s="181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</row>
    <row r="376" spans="1:26" ht="12.75" customHeight="1">
      <c r="A376" s="181"/>
      <c r="B376" s="181"/>
      <c r="C376" s="181"/>
      <c r="D376" s="181"/>
      <c r="E376" s="181"/>
      <c r="F376" s="181"/>
      <c r="G376" s="181"/>
      <c r="H376" s="181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</row>
    <row r="377" spans="1:26" ht="12.75" customHeight="1">
      <c r="A377" s="181"/>
      <c r="B377" s="181"/>
      <c r="C377" s="181"/>
      <c r="D377" s="181"/>
      <c r="E377" s="181"/>
      <c r="F377" s="181"/>
      <c r="G377" s="181"/>
      <c r="H377" s="181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</row>
    <row r="378" spans="1:26" ht="12.75" customHeight="1">
      <c r="A378" s="181"/>
      <c r="B378" s="181"/>
      <c r="C378" s="181"/>
      <c r="D378" s="181"/>
      <c r="E378" s="181"/>
      <c r="F378" s="181"/>
      <c r="G378" s="181"/>
      <c r="H378" s="181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</row>
    <row r="379" spans="1:26" ht="12.75" customHeight="1">
      <c r="A379" s="181"/>
      <c r="B379" s="181"/>
      <c r="C379" s="181"/>
      <c r="D379" s="181"/>
      <c r="E379" s="181"/>
      <c r="F379" s="181"/>
      <c r="G379" s="181"/>
      <c r="H379" s="181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</row>
    <row r="380" spans="1:26" ht="12.75" customHeight="1">
      <c r="A380" s="181"/>
      <c r="B380" s="181"/>
      <c r="C380" s="181"/>
      <c r="D380" s="181"/>
      <c r="E380" s="181"/>
      <c r="F380" s="181"/>
      <c r="G380" s="181"/>
      <c r="H380" s="181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</row>
    <row r="381" spans="1:26" ht="12.75" customHeight="1">
      <c r="A381" s="181"/>
      <c r="B381" s="181"/>
      <c r="C381" s="181"/>
      <c r="D381" s="181"/>
      <c r="E381" s="181"/>
      <c r="F381" s="181"/>
      <c r="G381" s="181"/>
      <c r="H381" s="181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</row>
    <row r="382" spans="1:26" ht="12.75" customHeight="1">
      <c r="A382" s="181"/>
      <c r="B382" s="181"/>
      <c r="C382" s="181"/>
      <c r="D382" s="181"/>
      <c r="E382" s="181"/>
      <c r="F382" s="181"/>
      <c r="G382" s="181"/>
      <c r="H382" s="181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</row>
    <row r="383" spans="1:26" ht="12.75" customHeight="1">
      <c r="A383" s="181"/>
      <c r="B383" s="181"/>
      <c r="C383" s="181"/>
      <c r="D383" s="181"/>
      <c r="E383" s="181"/>
      <c r="F383" s="181"/>
      <c r="G383" s="181"/>
      <c r="H383" s="181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</row>
    <row r="384" spans="1:26" ht="12.75" customHeight="1">
      <c r="A384" s="181"/>
      <c r="B384" s="181"/>
      <c r="C384" s="181"/>
      <c r="D384" s="181"/>
      <c r="E384" s="181"/>
      <c r="F384" s="181"/>
      <c r="G384" s="181"/>
      <c r="H384" s="181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</row>
    <row r="385" spans="1:26" ht="12.75" customHeight="1">
      <c r="A385" s="181"/>
      <c r="B385" s="181"/>
      <c r="C385" s="181"/>
      <c r="D385" s="181"/>
      <c r="E385" s="181"/>
      <c r="F385" s="181"/>
      <c r="G385" s="181"/>
      <c r="H385" s="181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</row>
    <row r="386" spans="1:26" ht="12.75" customHeight="1">
      <c r="A386" s="181"/>
      <c r="B386" s="181"/>
      <c r="C386" s="181"/>
      <c r="D386" s="181"/>
      <c r="E386" s="181"/>
      <c r="F386" s="181"/>
      <c r="G386" s="181"/>
      <c r="H386" s="181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</row>
    <row r="387" spans="1:26" ht="12.75" customHeight="1">
      <c r="A387" s="181"/>
      <c r="B387" s="181"/>
      <c r="C387" s="181"/>
      <c r="D387" s="181"/>
      <c r="E387" s="181"/>
      <c r="F387" s="181"/>
      <c r="G387" s="181"/>
      <c r="H387" s="181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</row>
    <row r="388" spans="1:26" ht="12.75" customHeight="1">
      <c r="A388" s="181"/>
      <c r="B388" s="181"/>
      <c r="C388" s="181"/>
      <c r="D388" s="181"/>
      <c r="E388" s="181"/>
      <c r="F388" s="181"/>
      <c r="G388" s="181"/>
      <c r="H388" s="181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</row>
    <row r="389" spans="1:26" ht="12.75" customHeight="1">
      <c r="A389" s="181"/>
      <c r="B389" s="181"/>
      <c r="C389" s="181"/>
      <c r="D389" s="181"/>
      <c r="E389" s="181"/>
      <c r="F389" s="181"/>
      <c r="G389" s="181"/>
      <c r="H389" s="181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</row>
    <row r="390" spans="1:26" ht="12.75" customHeight="1">
      <c r="A390" s="181"/>
      <c r="B390" s="181"/>
      <c r="C390" s="181"/>
      <c r="D390" s="181"/>
      <c r="E390" s="181"/>
      <c r="F390" s="181"/>
      <c r="G390" s="181"/>
      <c r="H390" s="181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</row>
    <row r="391" spans="1:26" ht="12.75" customHeight="1">
      <c r="A391" s="181"/>
      <c r="B391" s="181"/>
      <c r="C391" s="181"/>
      <c r="D391" s="181"/>
      <c r="E391" s="181"/>
      <c r="F391" s="181"/>
      <c r="G391" s="181"/>
      <c r="H391" s="181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</row>
    <row r="392" spans="1:26" ht="12.75" customHeight="1">
      <c r="A392" s="181"/>
      <c r="B392" s="181"/>
      <c r="C392" s="181"/>
      <c r="D392" s="181"/>
      <c r="E392" s="181"/>
      <c r="F392" s="181"/>
      <c r="G392" s="181"/>
      <c r="H392" s="181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</row>
    <row r="393" spans="1:26" ht="12.75" customHeight="1">
      <c r="A393" s="181"/>
      <c r="B393" s="181"/>
      <c r="C393" s="181"/>
      <c r="D393" s="181"/>
      <c r="E393" s="181"/>
      <c r="F393" s="181"/>
      <c r="G393" s="181"/>
      <c r="H393" s="181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</row>
    <row r="394" spans="1:26" ht="12.75" customHeight="1">
      <c r="A394" s="181"/>
      <c r="B394" s="181"/>
      <c r="C394" s="181"/>
      <c r="D394" s="181"/>
      <c r="E394" s="181"/>
      <c r="F394" s="181"/>
      <c r="G394" s="181"/>
      <c r="H394" s="181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</row>
    <row r="395" spans="1:26" ht="12.75" customHeight="1">
      <c r="A395" s="181"/>
      <c r="B395" s="181"/>
      <c r="C395" s="181"/>
      <c r="D395" s="181"/>
      <c r="E395" s="181"/>
      <c r="F395" s="181"/>
      <c r="G395" s="181"/>
      <c r="H395" s="181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</row>
    <row r="396" spans="1:26" ht="12.75" customHeight="1">
      <c r="A396" s="181"/>
      <c r="B396" s="181"/>
      <c r="C396" s="181"/>
      <c r="D396" s="181"/>
      <c r="E396" s="181"/>
      <c r="F396" s="181"/>
      <c r="G396" s="181"/>
      <c r="H396" s="181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</row>
    <row r="397" spans="1:26" ht="12.75" customHeight="1">
      <c r="A397" s="181"/>
      <c r="B397" s="181"/>
      <c r="C397" s="181"/>
      <c r="D397" s="181"/>
      <c r="E397" s="181"/>
      <c r="F397" s="181"/>
      <c r="G397" s="181"/>
      <c r="H397" s="181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</row>
    <row r="398" spans="1:26" ht="12.75" customHeight="1">
      <c r="A398" s="181"/>
      <c r="B398" s="181"/>
      <c r="C398" s="181"/>
      <c r="D398" s="181"/>
      <c r="E398" s="181"/>
      <c r="F398" s="181"/>
      <c r="G398" s="181"/>
      <c r="H398" s="181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</row>
    <row r="399" spans="1:26" ht="12.75" customHeight="1">
      <c r="A399" s="181"/>
      <c r="B399" s="181"/>
      <c r="C399" s="181"/>
      <c r="D399" s="181"/>
      <c r="E399" s="181"/>
      <c r="F399" s="181"/>
      <c r="G399" s="181"/>
      <c r="H399" s="181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</row>
    <row r="400" spans="1:26" ht="12.75" customHeight="1">
      <c r="A400" s="181"/>
      <c r="B400" s="181"/>
      <c r="C400" s="181"/>
      <c r="D400" s="181"/>
      <c r="E400" s="181"/>
      <c r="F400" s="181"/>
      <c r="G400" s="181"/>
      <c r="H400" s="181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</row>
    <row r="401" spans="1:26" ht="12.75" customHeight="1">
      <c r="A401" s="181"/>
      <c r="B401" s="181"/>
      <c r="C401" s="181"/>
      <c r="D401" s="181"/>
      <c r="E401" s="181"/>
      <c r="F401" s="181"/>
      <c r="G401" s="181"/>
      <c r="H401" s="181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</row>
    <row r="402" spans="1:26" ht="12.75" customHeight="1">
      <c r="A402" s="181"/>
      <c r="B402" s="181"/>
      <c r="C402" s="181"/>
      <c r="D402" s="181"/>
      <c r="E402" s="181"/>
      <c r="F402" s="181"/>
      <c r="G402" s="181"/>
      <c r="H402" s="181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</row>
    <row r="403" spans="1:26" ht="12.75" customHeight="1">
      <c r="A403" s="181"/>
      <c r="B403" s="181"/>
      <c r="C403" s="181"/>
      <c r="D403" s="181"/>
      <c r="E403" s="181"/>
      <c r="F403" s="181"/>
      <c r="G403" s="181"/>
      <c r="H403" s="181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</row>
    <row r="404" spans="1:26" ht="12.75" customHeight="1">
      <c r="A404" s="181"/>
      <c r="B404" s="181"/>
      <c r="C404" s="181"/>
      <c r="D404" s="181"/>
      <c r="E404" s="181"/>
      <c r="F404" s="181"/>
      <c r="G404" s="181"/>
      <c r="H404" s="181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</row>
    <row r="405" spans="1:26" ht="12.75" customHeight="1">
      <c r="A405" s="181"/>
      <c r="B405" s="181"/>
      <c r="C405" s="181"/>
      <c r="D405" s="181"/>
      <c r="E405" s="181"/>
      <c r="F405" s="181"/>
      <c r="G405" s="181"/>
      <c r="H405" s="181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</row>
    <row r="406" spans="1:26" ht="12.75" customHeight="1">
      <c r="A406" s="181"/>
      <c r="B406" s="181"/>
      <c r="C406" s="181"/>
      <c r="D406" s="181"/>
      <c r="E406" s="181"/>
      <c r="F406" s="181"/>
      <c r="G406" s="181"/>
      <c r="H406" s="181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</row>
    <row r="407" spans="1:26" ht="12.75" customHeight="1">
      <c r="A407" s="181"/>
      <c r="B407" s="181"/>
      <c r="C407" s="181"/>
      <c r="D407" s="181"/>
      <c r="E407" s="181"/>
      <c r="F407" s="181"/>
      <c r="G407" s="181"/>
      <c r="H407" s="181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</row>
    <row r="408" spans="1:26" ht="12.75" customHeight="1">
      <c r="A408" s="181"/>
      <c r="B408" s="181"/>
      <c r="C408" s="181"/>
      <c r="D408" s="181"/>
      <c r="E408" s="181"/>
      <c r="F408" s="181"/>
      <c r="G408" s="181"/>
      <c r="H408" s="181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</row>
    <row r="409" spans="1:26" ht="12.75" customHeight="1">
      <c r="A409" s="181"/>
      <c r="B409" s="181"/>
      <c r="C409" s="181"/>
      <c r="D409" s="181"/>
      <c r="E409" s="181"/>
      <c r="F409" s="181"/>
      <c r="G409" s="181"/>
      <c r="H409" s="181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</row>
    <row r="410" spans="1:26" ht="12.75" customHeight="1">
      <c r="A410" s="181"/>
      <c r="B410" s="181"/>
      <c r="C410" s="181"/>
      <c r="D410" s="181"/>
      <c r="E410" s="181"/>
      <c r="F410" s="181"/>
      <c r="G410" s="181"/>
      <c r="H410" s="181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</row>
    <row r="411" spans="1:26" ht="12.75" customHeight="1">
      <c r="A411" s="181"/>
      <c r="B411" s="181"/>
      <c r="C411" s="181"/>
      <c r="D411" s="181"/>
      <c r="E411" s="181"/>
      <c r="F411" s="181"/>
      <c r="G411" s="181"/>
      <c r="H411" s="181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</row>
    <row r="412" spans="1:26" ht="12.75" customHeight="1">
      <c r="A412" s="181"/>
      <c r="B412" s="181"/>
      <c r="C412" s="181"/>
      <c r="D412" s="181"/>
      <c r="E412" s="181"/>
      <c r="F412" s="181"/>
      <c r="G412" s="181"/>
      <c r="H412" s="181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</row>
    <row r="413" spans="1:26" ht="12.75" customHeight="1">
      <c r="A413" s="181"/>
      <c r="B413" s="181"/>
      <c r="C413" s="181"/>
      <c r="D413" s="181"/>
      <c r="E413" s="181"/>
      <c r="F413" s="181"/>
      <c r="G413" s="181"/>
      <c r="H413" s="181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</row>
    <row r="414" spans="1:26" ht="12.75" customHeight="1">
      <c r="A414" s="181"/>
      <c r="B414" s="181"/>
      <c r="C414" s="181"/>
      <c r="D414" s="181"/>
      <c r="E414" s="181"/>
      <c r="F414" s="181"/>
      <c r="G414" s="181"/>
      <c r="H414" s="181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</row>
    <row r="415" spans="1:26" ht="12.75" customHeight="1">
      <c r="A415" s="181"/>
      <c r="B415" s="181"/>
      <c r="C415" s="181"/>
      <c r="D415" s="181"/>
      <c r="E415" s="181"/>
      <c r="F415" s="181"/>
      <c r="G415" s="181"/>
      <c r="H415" s="181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</row>
    <row r="416" spans="1:26" ht="12.75" customHeight="1">
      <c r="A416" s="181"/>
      <c r="B416" s="181"/>
      <c r="C416" s="181"/>
      <c r="D416" s="181"/>
      <c r="E416" s="181"/>
      <c r="F416" s="181"/>
      <c r="G416" s="181"/>
      <c r="H416" s="181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</row>
    <row r="417" spans="1:26" ht="12.75" customHeight="1">
      <c r="A417" s="181"/>
      <c r="B417" s="181"/>
      <c r="C417" s="181"/>
      <c r="D417" s="181"/>
      <c r="E417" s="181"/>
      <c r="F417" s="181"/>
      <c r="G417" s="181"/>
      <c r="H417" s="181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</row>
    <row r="418" spans="1:26" ht="12.75" customHeight="1">
      <c r="A418" s="181"/>
      <c r="B418" s="181"/>
      <c r="C418" s="181"/>
      <c r="D418" s="181"/>
      <c r="E418" s="181"/>
      <c r="F418" s="181"/>
      <c r="G418" s="181"/>
      <c r="H418" s="181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</row>
    <row r="419" spans="1:26" ht="12.75" customHeight="1">
      <c r="A419" s="181"/>
      <c r="B419" s="181"/>
      <c r="C419" s="181"/>
      <c r="D419" s="181"/>
      <c r="E419" s="181"/>
      <c r="F419" s="181"/>
      <c r="G419" s="181"/>
      <c r="H419" s="181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</row>
    <row r="420" spans="1:26" ht="12.75" customHeight="1">
      <c r="A420" s="181"/>
      <c r="B420" s="181"/>
      <c r="C420" s="181"/>
      <c r="D420" s="181"/>
      <c r="E420" s="181"/>
      <c r="F420" s="181"/>
      <c r="G420" s="181"/>
      <c r="H420" s="181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</row>
    <row r="421" spans="1:26" ht="12.75" customHeight="1">
      <c r="A421" s="181"/>
      <c r="B421" s="181"/>
      <c r="C421" s="181"/>
      <c r="D421" s="181"/>
      <c r="E421" s="181"/>
      <c r="F421" s="181"/>
      <c r="G421" s="181"/>
      <c r="H421" s="181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</row>
    <row r="422" spans="1:26" ht="12.75" customHeight="1">
      <c r="A422" s="181"/>
      <c r="B422" s="181"/>
      <c r="C422" s="181"/>
      <c r="D422" s="181"/>
      <c r="E422" s="181"/>
      <c r="F422" s="181"/>
      <c r="G422" s="181"/>
      <c r="H422" s="181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</row>
    <row r="423" spans="1:26" ht="12.75" customHeight="1">
      <c r="A423" s="181"/>
      <c r="B423" s="181"/>
      <c r="C423" s="181"/>
      <c r="D423" s="181"/>
      <c r="E423" s="181"/>
      <c r="F423" s="181"/>
      <c r="G423" s="181"/>
      <c r="H423" s="181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</row>
    <row r="424" spans="1:26" ht="12.75" customHeight="1">
      <c r="A424" s="181"/>
      <c r="B424" s="181"/>
      <c r="C424" s="181"/>
      <c r="D424" s="181"/>
      <c r="E424" s="181"/>
      <c r="F424" s="181"/>
      <c r="G424" s="181"/>
      <c r="H424" s="181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</row>
    <row r="425" spans="1:26" ht="12.75" customHeight="1">
      <c r="A425" s="181"/>
      <c r="B425" s="181"/>
      <c r="C425" s="181"/>
      <c r="D425" s="181"/>
      <c r="E425" s="181"/>
      <c r="F425" s="181"/>
      <c r="G425" s="181"/>
      <c r="H425" s="181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</row>
    <row r="426" spans="1:26" ht="12.75" customHeight="1">
      <c r="A426" s="181"/>
      <c r="B426" s="181"/>
      <c r="C426" s="181"/>
      <c r="D426" s="181"/>
      <c r="E426" s="181"/>
      <c r="F426" s="181"/>
      <c r="G426" s="181"/>
      <c r="H426" s="181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</row>
    <row r="427" spans="1:26" ht="12.75" customHeight="1">
      <c r="A427" s="181"/>
      <c r="B427" s="181"/>
      <c r="C427" s="181"/>
      <c r="D427" s="181"/>
      <c r="E427" s="181"/>
      <c r="F427" s="181"/>
      <c r="G427" s="181"/>
      <c r="H427" s="181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</row>
    <row r="428" spans="1:26" ht="12.75" customHeight="1">
      <c r="A428" s="181"/>
      <c r="B428" s="181"/>
      <c r="C428" s="181"/>
      <c r="D428" s="181"/>
      <c r="E428" s="181"/>
      <c r="F428" s="181"/>
      <c r="G428" s="181"/>
      <c r="H428" s="181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</row>
    <row r="429" spans="1:26" ht="12.75" customHeight="1">
      <c r="A429" s="181"/>
      <c r="B429" s="181"/>
      <c r="C429" s="181"/>
      <c r="D429" s="181"/>
      <c r="E429" s="181"/>
      <c r="F429" s="181"/>
      <c r="G429" s="181"/>
      <c r="H429" s="181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</row>
    <row r="430" spans="1:26" ht="12.75" customHeight="1">
      <c r="A430" s="181"/>
      <c r="B430" s="181"/>
      <c r="C430" s="181"/>
      <c r="D430" s="181"/>
      <c r="E430" s="181"/>
      <c r="F430" s="181"/>
      <c r="G430" s="181"/>
      <c r="H430" s="181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</row>
    <row r="431" spans="1:26" ht="12.75" customHeight="1">
      <c r="A431" s="181"/>
      <c r="B431" s="181"/>
      <c r="C431" s="181"/>
      <c r="D431" s="181"/>
      <c r="E431" s="181"/>
      <c r="F431" s="181"/>
      <c r="G431" s="181"/>
      <c r="H431" s="181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</row>
    <row r="432" spans="1:26" ht="12.75" customHeight="1">
      <c r="A432" s="181"/>
      <c r="B432" s="181"/>
      <c r="C432" s="181"/>
      <c r="D432" s="181"/>
      <c r="E432" s="181"/>
      <c r="F432" s="181"/>
      <c r="G432" s="181"/>
      <c r="H432" s="181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</row>
    <row r="433" spans="1:26" ht="12.75" customHeight="1">
      <c r="A433" s="181"/>
      <c r="B433" s="181"/>
      <c r="C433" s="181"/>
      <c r="D433" s="181"/>
      <c r="E433" s="181"/>
      <c r="F433" s="181"/>
      <c r="G433" s="181"/>
      <c r="H433" s="181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</row>
    <row r="434" spans="1:26" ht="12.75" customHeight="1">
      <c r="A434" s="181"/>
      <c r="B434" s="181"/>
      <c r="C434" s="181"/>
      <c r="D434" s="181"/>
      <c r="E434" s="181"/>
      <c r="F434" s="181"/>
      <c r="G434" s="181"/>
      <c r="H434" s="181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</row>
    <row r="435" spans="1:26" ht="12.75" customHeight="1">
      <c r="A435" s="181"/>
      <c r="B435" s="181"/>
      <c r="C435" s="181"/>
      <c r="D435" s="181"/>
      <c r="E435" s="181"/>
      <c r="F435" s="181"/>
      <c r="G435" s="181"/>
      <c r="H435" s="181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</row>
    <row r="436" spans="1:26" ht="12.75" customHeight="1">
      <c r="A436" s="181"/>
      <c r="B436" s="181"/>
      <c r="C436" s="181"/>
      <c r="D436" s="181"/>
      <c r="E436" s="181"/>
      <c r="F436" s="181"/>
      <c r="G436" s="181"/>
      <c r="H436" s="181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</row>
    <row r="437" spans="1:26" ht="12.75" customHeight="1">
      <c r="A437" s="181"/>
      <c r="B437" s="181"/>
      <c r="C437" s="181"/>
      <c r="D437" s="181"/>
      <c r="E437" s="181"/>
      <c r="F437" s="181"/>
      <c r="G437" s="181"/>
      <c r="H437" s="181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</row>
    <row r="438" spans="1:26" ht="12.75" customHeight="1">
      <c r="A438" s="181"/>
      <c r="B438" s="181"/>
      <c r="C438" s="181"/>
      <c r="D438" s="181"/>
      <c r="E438" s="181"/>
      <c r="F438" s="181"/>
      <c r="G438" s="181"/>
      <c r="H438" s="181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</row>
    <row r="439" spans="1:26" ht="12.75" customHeight="1">
      <c r="A439" s="181"/>
      <c r="B439" s="181"/>
      <c r="C439" s="181"/>
      <c r="D439" s="181"/>
      <c r="E439" s="181"/>
      <c r="F439" s="181"/>
      <c r="G439" s="181"/>
      <c r="H439" s="181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</row>
    <row r="440" spans="1:26" ht="12.75" customHeight="1">
      <c r="A440" s="181"/>
      <c r="B440" s="181"/>
      <c r="C440" s="181"/>
      <c r="D440" s="181"/>
      <c r="E440" s="181"/>
      <c r="F440" s="181"/>
      <c r="G440" s="181"/>
      <c r="H440" s="181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</row>
    <row r="441" spans="1:26" ht="12.75" customHeight="1">
      <c r="A441" s="181"/>
      <c r="B441" s="181"/>
      <c r="C441" s="181"/>
      <c r="D441" s="181"/>
      <c r="E441" s="181"/>
      <c r="F441" s="181"/>
      <c r="G441" s="181"/>
      <c r="H441" s="181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</row>
    <row r="442" spans="1:26" ht="12.75" customHeight="1">
      <c r="A442" s="181"/>
      <c r="B442" s="181"/>
      <c r="C442" s="181"/>
      <c r="D442" s="181"/>
      <c r="E442" s="181"/>
      <c r="F442" s="181"/>
      <c r="G442" s="181"/>
      <c r="H442" s="181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</row>
    <row r="443" spans="1:26" ht="12.75" customHeight="1">
      <c r="A443" s="181"/>
      <c r="B443" s="181"/>
      <c r="C443" s="181"/>
      <c r="D443" s="181"/>
      <c r="E443" s="181"/>
      <c r="F443" s="181"/>
      <c r="G443" s="181"/>
      <c r="H443" s="181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</row>
    <row r="444" spans="1:26" ht="12.75" customHeight="1">
      <c r="A444" s="181"/>
      <c r="B444" s="181"/>
      <c r="C444" s="181"/>
      <c r="D444" s="181"/>
      <c r="E444" s="181"/>
      <c r="F444" s="181"/>
      <c r="G444" s="181"/>
      <c r="H444" s="181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</row>
    <row r="445" spans="1:26" ht="12.75" customHeight="1">
      <c r="A445" s="181"/>
      <c r="B445" s="181"/>
      <c r="C445" s="181"/>
      <c r="D445" s="181"/>
      <c r="E445" s="181"/>
      <c r="F445" s="181"/>
      <c r="G445" s="181"/>
      <c r="H445" s="181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</row>
    <row r="446" spans="1:26" ht="12.75" customHeight="1">
      <c r="A446" s="181"/>
      <c r="B446" s="181"/>
      <c r="C446" s="181"/>
      <c r="D446" s="181"/>
      <c r="E446" s="181"/>
      <c r="F446" s="181"/>
      <c r="G446" s="181"/>
      <c r="H446" s="181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</row>
    <row r="447" spans="1:26" ht="12.75" customHeight="1">
      <c r="A447" s="181"/>
      <c r="B447" s="181"/>
      <c r="C447" s="181"/>
      <c r="D447" s="181"/>
      <c r="E447" s="181"/>
      <c r="F447" s="181"/>
      <c r="G447" s="181"/>
      <c r="H447" s="181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</row>
    <row r="448" spans="1:26" ht="12.75" customHeight="1">
      <c r="A448" s="181"/>
      <c r="B448" s="181"/>
      <c r="C448" s="181"/>
      <c r="D448" s="181"/>
      <c r="E448" s="181"/>
      <c r="F448" s="181"/>
      <c r="G448" s="181"/>
      <c r="H448" s="181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</row>
    <row r="449" spans="1:26" ht="12.75" customHeight="1">
      <c r="A449" s="181"/>
      <c r="B449" s="181"/>
      <c r="C449" s="181"/>
      <c r="D449" s="181"/>
      <c r="E449" s="181"/>
      <c r="F449" s="181"/>
      <c r="G449" s="181"/>
      <c r="H449" s="181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</row>
    <row r="450" spans="1:26" ht="12.75" customHeight="1">
      <c r="A450" s="181"/>
      <c r="B450" s="181"/>
      <c r="C450" s="181"/>
      <c r="D450" s="181"/>
      <c r="E450" s="181"/>
      <c r="F450" s="181"/>
      <c r="G450" s="181"/>
      <c r="H450" s="181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</row>
    <row r="451" spans="1:26" ht="12.75" customHeight="1">
      <c r="A451" s="181"/>
      <c r="B451" s="181"/>
      <c r="C451" s="181"/>
      <c r="D451" s="181"/>
      <c r="E451" s="181"/>
      <c r="F451" s="181"/>
      <c r="G451" s="181"/>
      <c r="H451" s="181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</row>
    <row r="452" spans="1:26" ht="12.75" customHeight="1">
      <c r="A452" s="181"/>
      <c r="B452" s="181"/>
      <c r="C452" s="181"/>
      <c r="D452" s="181"/>
      <c r="E452" s="181"/>
      <c r="F452" s="181"/>
      <c r="G452" s="181"/>
      <c r="H452" s="181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</row>
    <row r="453" spans="1:26" ht="12.75" customHeight="1">
      <c r="A453" s="181"/>
      <c r="B453" s="181"/>
      <c r="C453" s="181"/>
      <c r="D453" s="181"/>
      <c r="E453" s="181"/>
      <c r="F453" s="181"/>
      <c r="G453" s="181"/>
      <c r="H453" s="181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</row>
    <row r="454" spans="1:26" ht="12.75" customHeight="1">
      <c r="A454" s="181"/>
      <c r="B454" s="181"/>
      <c r="C454" s="181"/>
      <c r="D454" s="181"/>
      <c r="E454" s="181"/>
      <c r="F454" s="181"/>
      <c r="G454" s="181"/>
      <c r="H454" s="181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</row>
    <row r="455" spans="1:26" ht="12.75" customHeight="1">
      <c r="A455" s="181"/>
      <c r="B455" s="181"/>
      <c r="C455" s="181"/>
      <c r="D455" s="181"/>
      <c r="E455" s="181"/>
      <c r="F455" s="181"/>
      <c r="G455" s="181"/>
      <c r="H455" s="181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</row>
    <row r="456" spans="1:26" ht="12.75" customHeight="1">
      <c r="A456" s="181"/>
      <c r="B456" s="181"/>
      <c r="C456" s="181"/>
      <c r="D456" s="181"/>
      <c r="E456" s="181"/>
      <c r="F456" s="181"/>
      <c r="G456" s="181"/>
      <c r="H456" s="181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</row>
    <row r="457" spans="1:26" ht="12.75" customHeight="1">
      <c r="A457" s="181"/>
      <c r="B457" s="181"/>
      <c r="C457" s="181"/>
      <c r="D457" s="181"/>
      <c r="E457" s="181"/>
      <c r="F457" s="181"/>
      <c r="G457" s="181"/>
      <c r="H457" s="181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</row>
    <row r="458" spans="1:26" ht="12.75" customHeight="1">
      <c r="A458" s="181"/>
      <c r="B458" s="181"/>
      <c r="C458" s="181"/>
      <c r="D458" s="181"/>
      <c r="E458" s="181"/>
      <c r="F458" s="181"/>
      <c r="G458" s="181"/>
      <c r="H458" s="181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</row>
    <row r="459" spans="1:26" ht="12.75" customHeight="1">
      <c r="A459" s="181"/>
      <c r="B459" s="181"/>
      <c r="C459" s="181"/>
      <c r="D459" s="181"/>
      <c r="E459" s="181"/>
      <c r="F459" s="181"/>
      <c r="G459" s="181"/>
      <c r="H459" s="181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</row>
    <row r="460" spans="1:26" ht="12.75" customHeight="1">
      <c r="A460" s="181"/>
      <c r="B460" s="181"/>
      <c r="C460" s="181"/>
      <c r="D460" s="181"/>
      <c r="E460" s="181"/>
      <c r="F460" s="181"/>
      <c r="G460" s="181"/>
      <c r="H460" s="181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</row>
    <row r="461" spans="1:26" ht="12.75" customHeight="1">
      <c r="A461" s="181"/>
      <c r="B461" s="181"/>
      <c r="C461" s="181"/>
      <c r="D461" s="181"/>
      <c r="E461" s="181"/>
      <c r="F461" s="181"/>
      <c r="G461" s="181"/>
      <c r="H461" s="181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</row>
    <row r="462" spans="1:26" ht="12.75" customHeight="1">
      <c r="A462" s="181"/>
      <c r="B462" s="181"/>
      <c r="C462" s="181"/>
      <c r="D462" s="181"/>
      <c r="E462" s="181"/>
      <c r="F462" s="181"/>
      <c r="G462" s="181"/>
      <c r="H462" s="181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</row>
    <row r="463" spans="1:26" ht="12.75" customHeight="1">
      <c r="A463" s="181"/>
      <c r="B463" s="181"/>
      <c r="C463" s="181"/>
      <c r="D463" s="181"/>
      <c r="E463" s="181"/>
      <c r="F463" s="181"/>
      <c r="G463" s="181"/>
      <c r="H463" s="181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</row>
    <row r="464" spans="1:26" ht="12.75" customHeight="1">
      <c r="A464" s="181"/>
      <c r="B464" s="181"/>
      <c r="C464" s="181"/>
      <c r="D464" s="181"/>
      <c r="E464" s="181"/>
      <c r="F464" s="181"/>
      <c r="G464" s="181"/>
      <c r="H464" s="181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</row>
    <row r="465" spans="1:26" ht="12.75" customHeight="1">
      <c r="A465" s="181"/>
      <c r="B465" s="181"/>
      <c r="C465" s="181"/>
      <c r="D465" s="181"/>
      <c r="E465" s="181"/>
      <c r="F465" s="181"/>
      <c r="G465" s="181"/>
      <c r="H465" s="181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</row>
    <row r="466" spans="1:26" ht="12.75" customHeight="1">
      <c r="A466" s="181"/>
      <c r="B466" s="181"/>
      <c r="C466" s="181"/>
      <c r="D466" s="181"/>
      <c r="E466" s="181"/>
      <c r="F466" s="181"/>
      <c r="G466" s="181"/>
      <c r="H466" s="181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</row>
    <row r="467" spans="1:26" ht="12.75" customHeight="1">
      <c r="A467" s="181"/>
      <c r="B467" s="181"/>
      <c r="C467" s="181"/>
      <c r="D467" s="181"/>
      <c r="E467" s="181"/>
      <c r="F467" s="181"/>
      <c r="G467" s="181"/>
      <c r="H467" s="181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</row>
    <row r="468" spans="1:26" ht="12.75" customHeight="1">
      <c r="A468" s="181"/>
      <c r="B468" s="181"/>
      <c r="C468" s="181"/>
      <c r="D468" s="181"/>
      <c r="E468" s="181"/>
      <c r="F468" s="181"/>
      <c r="G468" s="181"/>
      <c r="H468" s="181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</row>
    <row r="469" spans="1:26" ht="12.75" customHeight="1">
      <c r="A469" s="181"/>
      <c r="B469" s="181"/>
      <c r="C469" s="181"/>
      <c r="D469" s="181"/>
      <c r="E469" s="181"/>
      <c r="F469" s="181"/>
      <c r="G469" s="181"/>
      <c r="H469" s="181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</row>
    <row r="470" spans="1:26" ht="12.75" customHeight="1">
      <c r="A470" s="181"/>
      <c r="B470" s="181"/>
      <c r="C470" s="181"/>
      <c r="D470" s="181"/>
      <c r="E470" s="181"/>
      <c r="F470" s="181"/>
      <c r="G470" s="181"/>
      <c r="H470" s="181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</row>
    <row r="471" spans="1:26" ht="12.75" customHeight="1">
      <c r="A471" s="181"/>
      <c r="B471" s="181"/>
      <c r="C471" s="181"/>
      <c r="D471" s="181"/>
      <c r="E471" s="181"/>
      <c r="F471" s="181"/>
      <c r="G471" s="181"/>
      <c r="H471" s="181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</row>
    <row r="472" spans="1:26" ht="12.75" customHeight="1">
      <c r="A472" s="181"/>
      <c r="B472" s="181"/>
      <c r="C472" s="181"/>
      <c r="D472" s="181"/>
      <c r="E472" s="181"/>
      <c r="F472" s="181"/>
      <c r="G472" s="181"/>
      <c r="H472" s="181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</row>
    <row r="473" spans="1:26" ht="12.75" customHeight="1">
      <c r="A473" s="181"/>
      <c r="B473" s="181"/>
      <c r="C473" s="181"/>
      <c r="D473" s="181"/>
      <c r="E473" s="181"/>
      <c r="F473" s="181"/>
      <c r="G473" s="181"/>
      <c r="H473" s="181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</row>
    <row r="474" spans="1:26" ht="12.75" customHeight="1">
      <c r="A474" s="181"/>
      <c r="B474" s="181"/>
      <c r="C474" s="181"/>
      <c r="D474" s="181"/>
      <c r="E474" s="181"/>
      <c r="F474" s="181"/>
      <c r="G474" s="181"/>
      <c r="H474" s="181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</row>
    <row r="475" spans="1:26" ht="12.75" customHeight="1">
      <c r="A475" s="181"/>
      <c r="B475" s="181"/>
      <c r="C475" s="181"/>
      <c r="D475" s="181"/>
      <c r="E475" s="181"/>
      <c r="F475" s="181"/>
      <c r="G475" s="181"/>
      <c r="H475" s="181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</row>
    <row r="476" spans="1:26" ht="12.75" customHeight="1">
      <c r="A476" s="181"/>
      <c r="B476" s="181"/>
      <c r="C476" s="181"/>
      <c r="D476" s="181"/>
      <c r="E476" s="181"/>
      <c r="F476" s="181"/>
      <c r="G476" s="181"/>
      <c r="H476" s="181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</row>
    <row r="477" spans="1:26" ht="12.75" customHeight="1">
      <c r="A477" s="181"/>
      <c r="B477" s="181"/>
      <c r="C477" s="181"/>
      <c r="D477" s="181"/>
      <c r="E477" s="181"/>
      <c r="F477" s="181"/>
      <c r="G477" s="181"/>
      <c r="H477" s="181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</row>
    <row r="478" spans="1:26" ht="12.75" customHeight="1">
      <c r="A478" s="181"/>
      <c r="B478" s="181"/>
      <c r="C478" s="181"/>
      <c r="D478" s="181"/>
      <c r="E478" s="181"/>
      <c r="F478" s="181"/>
      <c r="G478" s="181"/>
      <c r="H478" s="181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</row>
    <row r="479" spans="1:26" ht="12.75" customHeight="1">
      <c r="A479" s="181"/>
      <c r="B479" s="181"/>
      <c r="C479" s="181"/>
      <c r="D479" s="181"/>
      <c r="E479" s="181"/>
      <c r="F479" s="181"/>
      <c r="G479" s="181"/>
      <c r="H479" s="181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</row>
    <row r="480" spans="1:26" ht="12.75" customHeight="1">
      <c r="A480" s="181"/>
      <c r="B480" s="181"/>
      <c r="C480" s="181"/>
      <c r="D480" s="181"/>
      <c r="E480" s="181"/>
      <c r="F480" s="181"/>
      <c r="G480" s="181"/>
      <c r="H480" s="181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</row>
    <row r="481" spans="1:26" ht="12.75" customHeight="1">
      <c r="A481" s="181"/>
      <c r="B481" s="181"/>
      <c r="C481" s="181"/>
      <c r="D481" s="181"/>
      <c r="E481" s="181"/>
      <c r="F481" s="181"/>
      <c r="G481" s="181"/>
      <c r="H481" s="181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</row>
    <row r="482" spans="1:26" ht="12.75" customHeight="1">
      <c r="A482" s="181"/>
      <c r="B482" s="181"/>
      <c r="C482" s="181"/>
      <c r="D482" s="181"/>
      <c r="E482" s="181"/>
      <c r="F482" s="181"/>
      <c r="G482" s="181"/>
      <c r="H482" s="181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</row>
    <row r="483" spans="1:26" ht="12.75" customHeight="1">
      <c r="A483" s="181"/>
      <c r="B483" s="181"/>
      <c r="C483" s="181"/>
      <c r="D483" s="181"/>
      <c r="E483" s="181"/>
      <c r="F483" s="181"/>
      <c r="G483" s="181"/>
      <c r="H483" s="181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</row>
    <row r="484" spans="1:26" ht="12.75" customHeight="1">
      <c r="A484" s="181"/>
      <c r="B484" s="181"/>
      <c r="C484" s="181"/>
      <c r="D484" s="181"/>
      <c r="E484" s="181"/>
      <c r="F484" s="181"/>
      <c r="G484" s="181"/>
      <c r="H484" s="181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</row>
    <row r="485" spans="1:26" ht="12.75" customHeight="1">
      <c r="A485" s="181"/>
      <c r="B485" s="181"/>
      <c r="C485" s="181"/>
      <c r="D485" s="181"/>
      <c r="E485" s="181"/>
      <c r="F485" s="181"/>
      <c r="G485" s="181"/>
      <c r="H485" s="181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</row>
    <row r="486" spans="1:26" ht="12.75" customHeight="1">
      <c r="A486" s="181"/>
      <c r="B486" s="181"/>
      <c r="C486" s="181"/>
      <c r="D486" s="181"/>
      <c r="E486" s="181"/>
      <c r="F486" s="181"/>
      <c r="G486" s="181"/>
      <c r="H486" s="181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</row>
    <row r="487" spans="1:26" ht="12.75" customHeight="1">
      <c r="A487" s="181"/>
      <c r="B487" s="181"/>
      <c r="C487" s="181"/>
      <c r="D487" s="181"/>
      <c r="E487" s="181"/>
      <c r="F487" s="181"/>
      <c r="G487" s="181"/>
      <c r="H487" s="181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</row>
    <row r="488" spans="1:26" ht="12.75" customHeight="1">
      <c r="A488" s="181"/>
      <c r="B488" s="181"/>
      <c r="C488" s="181"/>
      <c r="D488" s="181"/>
      <c r="E488" s="181"/>
      <c r="F488" s="181"/>
      <c r="G488" s="181"/>
      <c r="H488" s="181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</row>
    <row r="489" spans="1:26" ht="12.75" customHeight="1">
      <c r="A489" s="181"/>
      <c r="B489" s="181"/>
      <c r="C489" s="181"/>
      <c r="D489" s="181"/>
      <c r="E489" s="181"/>
      <c r="F489" s="181"/>
      <c r="G489" s="181"/>
      <c r="H489" s="181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</row>
    <row r="490" spans="1:26" ht="12.75" customHeight="1">
      <c r="A490" s="181"/>
      <c r="B490" s="181"/>
      <c r="C490" s="181"/>
      <c r="D490" s="181"/>
      <c r="E490" s="181"/>
      <c r="F490" s="181"/>
      <c r="G490" s="181"/>
      <c r="H490" s="181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</row>
    <row r="491" spans="1:26" ht="12.75" customHeight="1">
      <c r="A491" s="181"/>
      <c r="B491" s="181"/>
      <c r="C491" s="181"/>
      <c r="D491" s="181"/>
      <c r="E491" s="181"/>
      <c r="F491" s="181"/>
      <c r="G491" s="181"/>
      <c r="H491" s="181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</row>
    <row r="492" spans="1:26" ht="12.75" customHeight="1">
      <c r="A492" s="181"/>
      <c r="B492" s="181"/>
      <c r="C492" s="181"/>
      <c r="D492" s="181"/>
      <c r="E492" s="181"/>
      <c r="F492" s="181"/>
      <c r="G492" s="181"/>
      <c r="H492" s="181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</row>
    <row r="493" spans="1:26" ht="12.75" customHeight="1">
      <c r="A493" s="181"/>
      <c r="B493" s="181"/>
      <c r="C493" s="181"/>
      <c r="D493" s="181"/>
      <c r="E493" s="181"/>
      <c r="F493" s="181"/>
      <c r="G493" s="181"/>
      <c r="H493" s="181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</row>
    <row r="494" spans="1:26" ht="12.75" customHeight="1">
      <c r="A494" s="181"/>
      <c r="B494" s="181"/>
      <c r="C494" s="181"/>
      <c r="D494" s="181"/>
      <c r="E494" s="181"/>
      <c r="F494" s="181"/>
      <c r="G494" s="181"/>
      <c r="H494" s="181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</row>
    <row r="495" spans="1:26" ht="12.75" customHeight="1">
      <c r="A495" s="181"/>
      <c r="B495" s="181"/>
      <c r="C495" s="181"/>
      <c r="D495" s="181"/>
      <c r="E495" s="181"/>
      <c r="F495" s="181"/>
      <c r="G495" s="181"/>
      <c r="H495" s="181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</row>
    <row r="496" spans="1:26" ht="12.75" customHeight="1">
      <c r="A496" s="181"/>
      <c r="B496" s="181"/>
      <c r="C496" s="181"/>
      <c r="D496" s="181"/>
      <c r="E496" s="181"/>
      <c r="F496" s="181"/>
      <c r="G496" s="181"/>
      <c r="H496" s="181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</row>
    <row r="497" spans="1:26" ht="12.75" customHeight="1">
      <c r="A497" s="181"/>
      <c r="B497" s="181"/>
      <c r="C497" s="181"/>
      <c r="D497" s="181"/>
      <c r="E497" s="181"/>
      <c r="F497" s="181"/>
      <c r="G497" s="181"/>
      <c r="H497" s="181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</row>
    <row r="498" spans="1:26" ht="12.75" customHeight="1">
      <c r="A498" s="181"/>
      <c r="B498" s="181"/>
      <c r="C498" s="181"/>
      <c r="D498" s="181"/>
      <c r="E498" s="181"/>
      <c r="F498" s="181"/>
      <c r="G498" s="181"/>
      <c r="H498" s="181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</row>
    <row r="499" spans="1:26" ht="12.75" customHeight="1">
      <c r="A499" s="181"/>
      <c r="B499" s="181"/>
      <c r="C499" s="181"/>
      <c r="D499" s="181"/>
      <c r="E499" s="181"/>
      <c r="F499" s="181"/>
      <c r="G499" s="181"/>
      <c r="H499" s="181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</row>
    <row r="500" spans="1:26" ht="12.75" customHeight="1">
      <c r="A500" s="181"/>
      <c r="B500" s="181"/>
      <c r="C500" s="181"/>
      <c r="D500" s="181"/>
      <c r="E500" s="181"/>
      <c r="F500" s="181"/>
      <c r="G500" s="181"/>
      <c r="H500" s="181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</row>
    <row r="501" spans="1:26" ht="12.75" customHeight="1">
      <c r="A501" s="181"/>
      <c r="B501" s="181"/>
      <c r="C501" s="181"/>
      <c r="D501" s="181"/>
      <c r="E501" s="181"/>
      <c r="F501" s="181"/>
      <c r="G501" s="181"/>
      <c r="H501" s="181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</row>
    <row r="502" spans="1:26" ht="12.75" customHeight="1">
      <c r="A502" s="181"/>
      <c r="B502" s="181"/>
      <c r="C502" s="181"/>
      <c r="D502" s="181"/>
      <c r="E502" s="181"/>
      <c r="F502" s="181"/>
      <c r="G502" s="181"/>
      <c r="H502" s="181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</row>
    <row r="503" spans="1:26" ht="12.75" customHeight="1">
      <c r="A503" s="181"/>
      <c r="B503" s="181"/>
      <c r="C503" s="181"/>
      <c r="D503" s="181"/>
      <c r="E503" s="181"/>
      <c r="F503" s="181"/>
      <c r="G503" s="181"/>
      <c r="H503" s="181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</row>
    <row r="504" spans="1:26" ht="12.75" customHeight="1">
      <c r="A504" s="181"/>
      <c r="B504" s="181"/>
      <c r="C504" s="181"/>
      <c r="D504" s="181"/>
      <c r="E504" s="181"/>
      <c r="F504" s="181"/>
      <c r="G504" s="181"/>
      <c r="H504" s="181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</row>
    <row r="505" spans="1:26" ht="12.75" customHeight="1">
      <c r="A505" s="181"/>
      <c r="B505" s="181"/>
      <c r="C505" s="181"/>
      <c r="D505" s="181"/>
      <c r="E505" s="181"/>
      <c r="F505" s="181"/>
      <c r="G505" s="181"/>
      <c r="H505" s="181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</row>
    <row r="506" spans="1:26" ht="12.75" customHeight="1">
      <c r="A506" s="181"/>
      <c r="B506" s="181"/>
      <c r="C506" s="181"/>
      <c r="D506" s="181"/>
      <c r="E506" s="181"/>
      <c r="F506" s="181"/>
      <c r="G506" s="181"/>
      <c r="H506" s="181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</row>
    <row r="507" spans="1:26" ht="12.75" customHeight="1">
      <c r="A507" s="181"/>
      <c r="B507" s="181"/>
      <c r="C507" s="181"/>
      <c r="D507" s="181"/>
      <c r="E507" s="181"/>
      <c r="F507" s="181"/>
      <c r="G507" s="181"/>
      <c r="H507" s="181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</row>
    <row r="508" spans="1:26" ht="12.75" customHeight="1">
      <c r="A508" s="181"/>
      <c r="B508" s="181"/>
      <c r="C508" s="181"/>
      <c r="D508" s="181"/>
      <c r="E508" s="181"/>
      <c r="F508" s="181"/>
      <c r="G508" s="181"/>
      <c r="H508" s="181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</row>
    <row r="509" spans="1:26" ht="12.75" customHeight="1">
      <c r="A509" s="181"/>
      <c r="B509" s="181"/>
      <c r="C509" s="181"/>
      <c r="D509" s="181"/>
      <c r="E509" s="181"/>
      <c r="F509" s="181"/>
      <c r="G509" s="181"/>
      <c r="H509" s="181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</row>
    <row r="510" spans="1:26" ht="12.75" customHeight="1">
      <c r="A510" s="181"/>
      <c r="B510" s="181"/>
      <c r="C510" s="181"/>
      <c r="D510" s="181"/>
      <c r="E510" s="181"/>
      <c r="F510" s="181"/>
      <c r="G510" s="181"/>
      <c r="H510" s="181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</row>
    <row r="511" spans="1:26" ht="12.75" customHeight="1">
      <c r="A511" s="181"/>
      <c r="B511" s="181"/>
      <c r="C511" s="181"/>
      <c r="D511" s="181"/>
      <c r="E511" s="181"/>
      <c r="F511" s="181"/>
      <c r="G511" s="181"/>
      <c r="H511" s="181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</row>
    <row r="512" spans="1:26" ht="12.75" customHeight="1">
      <c r="A512" s="181"/>
      <c r="B512" s="181"/>
      <c r="C512" s="181"/>
      <c r="D512" s="181"/>
      <c r="E512" s="181"/>
      <c r="F512" s="181"/>
      <c r="G512" s="181"/>
      <c r="H512" s="181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</row>
    <row r="513" spans="1:26" ht="12.75" customHeight="1">
      <c r="A513" s="181"/>
      <c r="B513" s="181"/>
      <c r="C513" s="181"/>
      <c r="D513" s="181"/>
      <c r="E513" s="181"/>
      <c r="F513" s="181"/>
      <c r="G513" s="181"/>
      <c r="H513" s="181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</row>
    <row r="514" spans="1:26" ht="12.75" customHeight="1">
      <c r="A514" s="181"/>
      <c r="B514" s="181"/>
      <c r="C514" s="181"/>
      <c r="D514" s="181"/>
      <c r="E514" s="181"/>
      <c r="F514" s="181"/>
      <c r="G514" s="181"/>
      <c r="H514" s="181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</row>
    <row r="515" spans="1:26" ht="12.75" customHeight="1">
      <c r="A515" s="181"/>
      <c r="B515" s="181"/>
      <c r="C515" s="181"/>
      <c r="D515" s="181"/>
      <c r="E515" s="181"/>
      <c r="F515" s="181"/>
      <c r="G515" s="181"/>
      <c r="H515" s="181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</row>
    <row r="516" spans="1:26" ht="12.75" customHeight="1">
      <c r="A516" s="181"/>
      <c r="B516" s="181"/>
      <c r="C516" s="181"/>
      <c r="D516" s="181"/>
      <c r="E516" s="181"/>
      <c r="F516" s="181"/>
      <c r="G516" s="181"/>
      <c r="H516" s="181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</row>
    <row r="517" spans="1:26" ht="12.75" customHeight="1">
      <c r="A517" s="181"/>
      <c r="B517" s="181"/>
      <c r="C517" s="181"/>
      <c r="D517" s="181"/>
      <c r="E517" s="181"/>
      <c r="F517" s="181"/>
      <c r="G517" s="181"/>
      <c r="H517" s="181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</row>
    <row r="518" spans="1:26" ht="12.75" customHeight="1">
      <c r="A518" s="181"/>
      <c r="B518" s="181"/>
      <c r="C518" s="181"/>
      <c r="D518" s="181"/>
      <c r="E518" s="181"/>
      <c r="F518" s="181"/>
      <c r="G518" s="181"/>
      <c r="H518" s="181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</row>
    <row r="519" spans="1:26" ht="12.75" customHeight="1">
      <c r="A519" s="181"/>
      <c r="B519" s="181"/>
      <c r="C519" s="181"/>
      <c r="D519" s="181"/>
      <c r="E519" s="181"/>
      <c r="F519" s="181"/>
      <c r="G519" s="181"/>
      <c r="H519" s="181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</row>
    <row r="520" spans="1:26" ht="12.75" customHeight="1">
      <c r="A520" s="181"/>
      <c r="B520" s="181"/>
      <c r="C520" s="181"/>
      <c r="D520" s="181"/>
      <c r="E520" s="181"/>
      <c r="F520" s="181"/>
      <c r="G520" s="181"/>
      <c r="H520" s="181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</row>
    <row r="521" spans="1:26" ht="12.75" customHeight="1">
      <c r="A521" s="181"/>
      <c r="B521" s="181"/>
      <c r="C521" s="181"/>
      <c r="D521" s="181"/>
      <c r="E521" s="181"/>
      <c r="F521" s="181"/>
      <c r="G521" s="181"/>
      <c r="H521" s="181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</row>
    <row r="522" spans="1:26" ht="12.75" customHeight="1">
      <c r="A522" s="181"/>
      <c r="B522" s="181"/>
      <c r="C522" s="181"/>
      <c r="D522" s="181"/>
      <c r="E522" s="181"/>
      <c r="F522" s="181"/>
      <c r="G522" s="181"/>
      <c r="H522" s="181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</row>
    <row r="523" spans="1:26" ht="12.75" customHeight="1">
      <c r="A523" s="181"/>
      <c r="B523" s="181"/>
      <c r="C523" s="181"/>
      <c r="D523" s="181"/>
      <c r="E523" s="181"/>
      <c r="F523" s="181"/>
      <c r="G523" s="181"/>
      <c r="H523" s="181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</row>
    <row r="524" spans="1:26" ht="12.75" customHeight="1">
      <c r="A524" s="181"/>
      <c r="B524" s="181"/>
      <c r="C524" s="181"/>
      <c r="D524" s="181"/>
      <c r="E524" s="181"/>
      <c r="F524" s="181"/>
      <c r="G524" s="181"/>
      <c r="H524" s="181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</row>
    <row r="525" spans="1:26" ht="12.75" customHeight="1">
      <c r="A525" s="181"/>
      <c r="B525" s="181"/>
      <c r="C525" s="181"/>
      <c r="D525" s="181"/>
      <c r="E525" s="181"/>
      <c r="F525" s="181"/>
      <c r="G525" s="181"/>
      <c r="H525" s="181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</row>
    <row r="526" spans="1:26" ht="12.75" customHeight="1">
      <c r="A526" s="181"/>
      <c r="B526" s="181"/>
      <c r="C526" s="181"/>
      <c r="D526" s="181"/>
      <c r="E526" s="181"/>
      <c r="F526" s="181"/>
      <c r="G526" s="181"/>
      <c r="H526" s="181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</row>
    <row r="527" spans="1:26" ht="12.75" customHeight="1">
      <c r="A527" s="181"/>
      <c r="B527" s="181"/>
      <c r="C527" s="181"/>
      <c r="D527" s="181"/>
      <c r="E527" s="181"/>
      <c r="F527" s="181"/>
      <c r="G527" s="181"/>
      <c r="H527" s="181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</row>
    <row r="528" spans="1:26" ht="12.75" customHeight="1">
      <c r="A528" s="181"/>
      <c r="B528" s="181"/>
      <c r="C528" s="181"/>
      <c r="D528" s="181"/>
      <c r="E528" s="181"/>
      <c r="F528" s="181"/>
      <c r="G528" s="181"/>
      <c r="H528" s="181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</row>
    <row r="529" spans="1:26" ht="12.75" customHeight="1">
      <c r="A529" s="181"/>
      <c r="B529" s="181"/>
      <c r="C529" s="181"/>
      <c r="D529" s="181"/>
      <c r="E529" s="181"/>
      <c r="F529" s="181"/>
      <c r="G529" s="181"/>
      <c r="H529" s="181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</row>
    <row r="530" spans="1:26" ht="12.75" customHeight="1">
      <c r="A530" s="181"/>
      <c r="B530" s="181"/>
      <c r="C530" s="181"/>
      <c r="D530" s="181"/>
      <c r="E530" s="181"/>
      <c r="F530" s="181"/>
      <c r="G530" s="181"/>
      <c r="H530" s="181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</row>
    <row r="531" spans="1:26" ht="12.75" customHeight="1">
      <c r="A531" s="181"/>
      <c r="B531" s="181"/>
      <c r="C531" s="181"/>
      <c r="D531" s="181"/>
      <c r="E531" s="181"/>
      <c r="F531" s="181"/>
      <c r="G531" s="181"/>
      <c r="H531" s="181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</row>
    <row r="532" spans="1:26" ht="12.75" customHeight="1">
      <c r="A532" s="181"/>
      <c r="B532" s="181"/>
      <c r="C532" s="181"/>
      <c r="D532" s="181"/>
      <c r="E532" s="181"/>
      <c r="F532" s="181"/>
      <c r="G532" s="181"/>
      <c r="H532" s="181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</row>
    <row r="533" spans="1:26" ht="12.75" customHeight="1">
      <c r="A533" s="181"/>
      <c r="B533" s="181"/>
      <c r="C533" s="181"/>
      <c r="D533" s="181"/>
      <c r="E533" s="181"/>
      <c r="F533" s="181"/>
      <c r="G533" s="181"/>
      <c r="H533" s="181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</row>
    <row r="534" spans="1:26" ht="12.75" customHeight="1">
      <c r="A534" s="181"/>
      <c r="B534" s="181"/>
      <c r="C534" s="181"/>
      <c r="D534" s="181"/>
      <c r="E534" s="181"/>
      <c r="F534" s="181"/>
      <c r="G534" s="181"/>
      <c r="H534" s="181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</row>
    <row r="535" spans="1:26" ht="12.75" customHeight="1">
      <c r="A535" s="181"/>
      <c r="B535" s="181"/>
      <c r="C535" s="181"/>
      <c r="D535" s="181"/>
      <c r="E535" s="181"/>
      <c r="F535" s="181"/>
      <c r="G535" s="181"/>
      <c r="H535" s="181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</row>
    <row r="536" spans="1:26" ht="12.75" customHeight="1">
      <c r="A536" s="181"/>
      <c r="B536" s="181"/>
      <c r="C536" s="181"/>
      <c r="D536" s="181"/>
      <c r="E536" s="181"/>
      <c r="F536" s="181"/>
      <c r="G536" s="181"/>
      <c r="H536" s="181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</row>
    <row r="537" spans="1:26" ht="12.75" customHeight="1">
      <c r="A537" s="181"/>
      <c r="B537" s="181"/>
      <c r="C537" s="181"/>
      <c r="D537" s="181"/>
      <c r="E537" s="181"/>
      <c r="F537" s="181"/>
      <c r="G537" s="181"/>
      <c r="H537" s="181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</row>
    <row r="538" spans="1:26" ht="12.75" customHeight="1">
      <c r="A538" s="181"/>
      <c r="B538" s="181"/>
      <c r="C538" s="181"/>
      <c r="D538" s="181"/>
      <c r="E538" s="181"/>
      <c r="F538" s="181"/>
      <c r="G538" s="181"/>
      <c r="H538" s="181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</row>
    <row r="539" spans="1:26" ht="12.75" customHeight="1">
      <c r="A539" s="181"/>
      <c r="B539" s="181"/>
      <c r="C539" s="181"/>
      <c r="D539" s="181"/>
      <c r="E539" s="181"/>
      <c r="F539" s="181"/>
      <c r="G539" s="181"/>
      <c r="H539" s="181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</row>
    <row r="540" spans="1:26" ht="12.75" customHeight="1">
      <c r="A540" s="181"/>
      <c r="B540" s="181"/>
      <c r="C540" s="181"/>
      <c r="D540" s="181"/>
      <c r="E540" s="181"/>
      <c r="F540" s="181"/>
      <c r="G540" s="181"/>
      <c r="H540" s="181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</row>
    <row r="541" spans="1:26" ht="12.75" customHeight="1">
      <c r="A541" s="181"/>
      <c r="B541" s="181"/>
      <c r="C541" s="181"/>
      <c r="D541" s="181"/>
      <c r="E541" s="181"/>
      <c r="F541" s="181"/>
      <c r="G541" s="181"/>
      <c r="H541" s="181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</row>
    <row r="542" spans="1:26" ht="12.75" customHeight="1">
      <c r="A542" s="181"/>
      <c r="B542" s="181"/>
      <c r="C542" s="181"/>
      <c r="D542" s="181"/>
      <c r="E542" s="181"/>
      <c r="F542" s="181"/>
      <c r="G542" s="181"/>
      <c r="H542" s="181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</row>
    <row r="543" spans="1:26" ht="12.75" customHeight="1">
      <c r="A543" s="181"/>
      <c r="B543" s="181"/>
      <c r="C543" s="181"/>
      <c r="D543" s="181"/>
      <c r="E543" s="181"/>
      <c r="F543" s="181"/>
      <c r="G543" s="181"/>
      <c r="H543" s="181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</row>
    <row r="544" spans="1:26" ht="12.75" customHeight="1">
      <c r="A544" s="181"/>
      <c r="B544" s="181"/>
      <c r="C544" s="181"/>
      <c r="D544" s="181"/>
      <c r="E544" s="181"/>
      <c r="F544" s="181"/>
      <c r="G544" s="181"/>
      <c r="H544" s="181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</row>
    <row r="545" spans="1:26" ht="12.75" customHeight="1">
      <c r="A545" s="181"/>
      <c r="B545" s="181"/>
      <c r="C545" s="181"/>
      <c r="D545" s="181"/>
      <c r="E545" s="181"/>
      <c r="F545" s="181"/>
      <c r="G545" s="181"/>
      <c r="H545" s="181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</row>
    <row r="546" spans="1:26" ht="12.75" customHeight="1">
      <c r="A546" s="181"/>
      <c r="B546" s="181"/>
      <c r="C546" s="181"/>
      <c r="D546" s="181"/>
      <c r="E546" s="181"/>
      <c r="F546" s="181"/>
      <c r="G546" s="181"/>
      <c r="H546" s="181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</row>
    <row r="547" spans="1:26" ht="12.75" customHeight="1">
      <c r="A547" s="181"/>
      <c r="B547" s="181"/>
      <c r="C547" s="181"/>
      <c r="D547" s="181"/>
      <c r="E547" s="181"/>
      <c r="F547" s="181"/>
      <c r="G547" s="181"/>
      <c r="H547" s="181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</row>
    <row r="548" spans="1:26" ht="12.75" customHeight="1">
      <c r="A548" s="181"/>
      <c r="B548" s="181"/>
      <c r="C548" s="181"/>
      <c r="D548" s="181"/>
      <c r="E548" s="181"/>
      <c r="F548" s="181"/>
      <c r="G548" s="181"/>
      <c r="H548" s="181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</row>
    <row r="549" spans="1:26" ht="12.75" customHeight="1">
      <c r="A549" s="181"/>
      <c r="B549" s="181"/>
      <c r="C549" s="181"/>
      <c r="D549" s="181"/>
      <c r="E549" s="181"/>
      <c r="F549" s="181"/>
      <c r="G549" s="181"/>
      <c r="H549" s="181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</row>
    <row r="550" spans="1:26" ht="12.75" customHeight="1">
      <c r="A550" s="181"/>
      <c r="B550" s="181"/>
      <c r="C550" s="181"/>
      <c r="D550" s="181"/>
      <c r="E550" s="181"/>
      <c r="F550" s="181"/>
      <c r="G550" s="181"/>
      <c r="H550" s="181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</row>
    <row r="551" spans="1:26" ht="12.75" customHeight="1">
      <c r="A551" s="181"/>
      <c r="B551" s="181"/>
      <c r="C551" s="181"/>
      <c r="D551" s="181"/>
      <c r="E551" s="181"/>
      <c r="F551" s="181"/>
      <c r="G551" s="181"/>
      <c r="H551" s="181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</row>
    <row r="552" spans="1:26" ht="12.75" customHeight="1">
      <c r="A552" s="181"/>
      <c r="B552" s="181"/>
      <c r="C552" s="181"/>
      <c r="D552" s="181"/>
      <c r="E552" s="181"/>
      <c r="F552" s="181"/>
      <c r="G552" s="181"/>
      <c r="H552" s="181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</row>
    <row r="553" spans="1:26" ht="12.75" customHeight="1">
      <c r="A553" s="181"/>
      <c r="B553" s="181"/>
      <c r="C553" s="181"/>
      <c r="D553" s="181"/>
      <c r="E553" s="181"/>
      <c r="F553" s="181"/>
      <c r="G553" s="181"/>
      <c r="H553" s="181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</row>
    <row r="554" spans="1:26" ht="12.75" customHeight="1">
      <c r="A554" s="181"/>
      <c r="B554" s="181"/>
      <c r="C554" s="181"/>
      <c r="D554" s="181"/>
      <c r="E554" s="181"/>
      <c r="F554" s="181"/>
      <c r="G554" s="181"/>
      <c r="H554" s="181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</row>
    <row r="555" spans="1:26" ht="12.75" customHeight="1">
      <c r="A555" s="181"/>
      <c r="B555" s="181"/>
      <c r="C555" s="181"/>
      <c r="D555" s="181"/>
      <c r="E555" s="181"/>
      <c r="F555" s="181"/>
      <c r="G555" s="181"/>
      <c r="H555" s="181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</row>
    <row r="556" spans="1:26" ht="12.75" customHeight="1">
      <c r="A556" s="181"/>
      <c r="B556" s="181"/>
      <c r="C556" s="181"/>
      <c r="D556" s="181"/>
      <c r="E556" s="181"/>
      <c r="F556" s="181"/>
      <c r="G556" s="181"/>
      <c r="H556" s="181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</row>
    <row r="557" spans="1:26" ht="12.75" customHeight="1">
      <c r="A557" s="181"/>
      <c r="B557" s="181"/>
      <c r="C557" s="181"/>
      <c r="D557" s="181"/>
      <c r="E557" s="181"/>
      <c r="F557" s="181"/>
      <c r="G557" s="181"/>
      <c r="H557" s="181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</row>
    <row r="558" spans="1:26" ht="12.75" customHeight="1">
      <c r="A558" s="181"/>
      <c r="B558" s="181"/>
      <c r="C558" s="181"/>
      <c r="D558" s="181"/>
      <c r="E558" s="181"/>
      <c r="F558" s="181"/>
      <c r="G558" s="181"/>
      <c r="H558" s="181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</row>
    <row r="559" spans="1:26" ht="12.75" customHeight="1">
      <c r="A559" s="181"/>
      <c r="B559" s="181"/>
      <c r="C559" s="181"/>
      <c r="D559" s="181"/>
      <c r="E559" s="181"/>
      <c r="F559" s="181"/>
      <c r="G559" s="181"/>
      <c r="H559" s="181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</row>
    <row r="560" spans="1:26" ht="12.75" customHeight="1">
      <c r="A560" s="181"/>
      <c r="B560" s="181"/>
      <c r="C560" s="181"/>
      <c r="D560" s="181"/>
      <c r="E560" s="181"/>
      <c r="F560" s="181"/>
      <c r="G560" s="181"/>
      <c r="H560" s="181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</row>
    <row r="561" spans="1:26" ht="12.75" customHeight="1">
      <c r="A561" s="181"/>
      <c r="B561" s="181"/>
      <c r="C561" s="181"/>
      <c r="D561" s="181"/>
      <c r="E561" s="181"/>
      <c r="F561" s="181"/>
      <c r="G561" s="181"/>
      <c r="H561" s="181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</row>
    <row r="562" spans="1:26" ht="12.75" customHeight="1">
      <c r="A562" s="181"/>
      <c r="B562" s="181"/>
      <c r="C562" s="181"/>
      <c r="D562" s="181"/>
      <c r="E562" s="181"/>
      <c r="F562" s="181"/>
      <c r="G562" s="181"/>
      <c r="H562" s="181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</row>
    <row r="563" spans="1:26" ht="12.75" customHeight="1">
      <c r="A563" s="181"/>
      <c r="B563" s="181"/>
      <c r="C563" s="181"/>
      <c r="D563" s="181"/>
      <c r="E563" s="181"/>
      <c r="F563" s="181"/>
      <c r="G563" s="181"/>
      <c r="H563" s="181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</row>
    <row r="564" spans="1:26" ht="12.75" customHeight="1">
      <c r="A564" s="181"/>
      <c r="B564" s="181"/>
      <c r="C564" s="181"/>
      <c r="D564" s="181"/>
      <c r="E564" s="181"/>
      <c r="F564" s="181"/>
      <c r="G564" s="181"/>
      <c r="H564" s="181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</row>
    <row r="565" spans="1:26" ht="12.75" customHeight="1">
      <c r="A565" s="181"/>
      <c r="B565" s="181"/>
      <c r="C565" s="181"/>
      <c r="D565" s="181"/>
      <c r="E565" s="181"/>
      <c r="F565" s="181"/>
      <c r="G565" s="181"/>
      <c r="H565" s="181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</row>
    <row r="566" spans="1:26" ht="12.75" customHeight="1">
      <c r="A566" s="181"/>
      <c r="B566" s="181"/>
      <c r="C566" s="181"/>
      <c r="D566" s="181"/>
      <c r="E566" s="181"/>
      <c r="F566" s="181"/>
      <c r="G566" s="181"/>
      <c r="H566" s="181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</row>
    <row r="567" spans="1:26" ht="12.75" customHeight="1">
      <c r="A567" s="181"/>
      <c r="B567" s="181"/>
      <c r="C567" s="181"/>
      <c r="D567" s="181"/>
      <c r="E567" s="181"/>
      <c r="F567" s="181"/>
      <c r="G567" s="181"/>
      <c r="H567" s="181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</row>
    <row r="568" spans="1:26" ht="12.75" customHeight="1">
      <c r="A568" s="181"/>
      <c r="B568" s="181"/>
      <c r="C568" s="181"/>
      <c r="D568" s="181"/>
      <c r="E568" s="181"/>
      <c r="F568" s="181"/>
      <c r="G568" s="181"/>
      <c r="H568" s="181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</row>
    <row r="569" spans="1:26" ht="12.75" customHeight="1">
      <c r="A569" s="181"/>
      <c r="B569" s="181"/>
      <c r="C569" s="181"/>
      <c r="D569" s="181"/>
      <c r="E569" s="181"/>
      <c r="F569" s="181"/>
      <c r="G569" s="181"/>
      <c r="H569" s="181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</row>
    <row r="570" spans="1:26" ht="12.75" customHeight="1">
      <c r="A570" s="181"/>
      <c r="B570" s="181"/>
      <c r="C570" s="181"/>
      <c r="D570" s="181"/>
      <c r="E570" s="181"/>
      <c r="F570" s="181"/>
      <c r="G570" s="181"/>
      <c r="H570" s="181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</row>
    <row r="571" spans="1:26" ht="12.75" customHeight="1">
      <c r="A571" s="181"/>
      <c r="B571" s="181"/>
      <c r="C571" s="181"/>
      <c r="D571" s="181"/>
      <c r="E571" s="181"/>
      <c r="F571" s="181"/>
      <c r="G571" s="181"/>
      <c r="H571" s="181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</row>
    <row r="572" spans="1:26" ht="12.75" customHeight="1">
      <c r="A572" s="181"/>
      <c r="B572" s="181"/>
      <c r="C572" s="181"/>
      <c r="D572" s="181"/>
      <c r="E572" s="181"/>
      <c r="F572" s="181"/>
      <c r="G572" s="181"/>
      <c r="H572" s="181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</row>
    <row r="573" spans="1:26" ht="12.75" customHeight="1">
      <c r="A573" s="181"/>
      <c r="B573" s="181"/>
      <c r="C573" s="181"/>
      <c r="D573" s="181"/>
      <c r="E573" s="181"/>
      <c r="F573" s="181"/>
      <c r="G573" s="181"/>
      <c r="H573" s="181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</row>
    <row r="574" spans="1:26" ht="12.75" customHeight="1">
      <c r="A574" s="181"/>
      <c r="B574" s="181"/>
      <c r="C574" s="181"/>
      <c r="D574" s="181"/>
      <c r="E574" s="181"/>
      <c r="F574" s="181"/>
      <c r="G574" s="181"/>
      <c r="H574" s="181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</row>
    <row r="575" spans="1:26" ht="12.75" customHeight="1">
      <c r="A575" s="181"/>
      <c r="B575" s="181"/>
      <c r="C575" s="181"/>
      <c r="D575" s="181"/>
      <c r="E575" s="181"/>
      <c r="F575" s="181"/>
      <c r="G575" s="181"/>
      <c r="H575" s="181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</row>
    <row r="576" spans="1:26" ht="12.75" customHeight="1">
      <c r="A576" s="181"/>
      <c r="B576" s="181"/>
      <c r="C576" s="181"/>
      <c r="D576" s="181"/>
      <c r="E576" s="181"/>
      <c r="F576" s="181"/>
      <c r="G576" s="181"/>
      <c r="H576" s="181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</row>
    <row r="577" spans="1:26" ht="12.75" customHeight="1">
      <c r="A577" s="181"/>
      <c r="B577" s="181"/>
      <c r="C577" s="181"/>
      <c r="D577" s="181"/>
      <c r="E577" s="181"/>
      <c r="F577" s="181"/>
      <c r="G577" s="181"/>
      <c r="H577" s="181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</row>
    <row r="578" spans="1:26" ht="12.75" customHeight="1">
      <c r="A578" s="181"/>
      <c r="B578" s="181"/>
      <c r="C578" s="181"/>
      <c r="D578" s="181"/>
      <c r="E578" s="181"/>
      <c r="F578" s="181"/>
      <c r="G578" s="181"/>
      <c r="H578" s="181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</row>
    <row r="579" spans="1:26" ht="12.75" customHeight="1">
      <c r="A579" s="181"/>
      <c r="B579" s="181"/>
      <c r="C579" s="181"/>
      <c r="D579" s="181"/>
      <c r="E579" s="181"/>
      <c r="F579" s="181"/>
      <c r="G579" s="181"/>
      <c r="H579" s="181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</row>
    <row r="580" spans="1:26" ht="12.75" customHeight="1">
      <c r="A580" s="181"/>
      <c r="B580" s="181"/>
      <c r="C580" s="181"/>
      <c r="D580" s="181"/>
      <c r="E580" s="181"/>
      <c r="F580" s="181"/>
      <c r="G580" s="181"/>
      <c r="H580" s="181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</row>
    <row r="581" spans="1:26" ht="12.75" customHeight="1">
      <c r="A581" s="181"/>
      <c r="B581" s="181"/>
      <c r="C581" s="181"/>
      <c r="D581" s="181"/>
      <c r="E581" s="181"/>
      <c r="F581" s="181"/>
      <c r="G581" s="181"/>
      <c r="H581" s="181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</row>
    <row r="582" spans="1:26" ht="12.75" customHeight="1">
      <c r="A582" s="181"/>
      <c r="B582" s="181"/>
      <c r="C582" s="181"/>
      <c r="D582" s="181"/>
      <c r="E582" s="181"/>
      <c r="F582" s="181"/>
      <c r="G582" s="181"/>
      <c r="H582" s="181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</row>
    <row r="583" spans="1:26" ht="12.75" customHeight="1">
      <c r="A583" s="181"/>
      <c r="B583" s="181"/>
      <c r="C583" s="181"/>
      <c r="D583" s="181"/>
      <c r="E583" s="181"/>
      <c r="F583" s="181"/>
      <c r="G583" s="181"/>
      <c r="H583" s="181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</row>
    <row r="584" spans="1:26" ht="12.75" customHeight="1">
      <c r="A584" s="181"/>
      <c r="B584" s="181"/>
      <c r="C584" s="181"/>
      <c r="D584" s="181"/>
      <c r="E584" s="181"/>
      <c r="F584" s="181"/>
      <c r="G584" s="181"/>
      <c r="H584" s="181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</row>
    <row r="585" spans="1:26" ht="12.75" customHeight="1">
      <c r="A585" s="181"/>
      <c r="B585" s="181"/>
      <c r="C585" s="181"/>
      <c r="D585" s="181"/>
      <c r="E585" s="181"/>
      <c r="F585" s="181"/>
      <c r="G585" s="181"/>
      <c r="H585" s="181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</row>
    <row r="586" spans="1:26" ht="12.75" customHeight="1">
      <c r="A586" s="181"/>
      <c r="B586" s="181"/>
      <c r="C586" s="181"/>
      <c r="D586" s="181"/>
      <c r="E586" s="181"/>
      <c r="F586" s="181"/>
      <c r="G586" s="181"/>
      <c r="H586" s="181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</row>
    <row r="587" spans="1:26" ht="12.75" customHeight="1">
      <c r="A587" s="181"/>
      <c r="B587" s="181"/>
      <c r="C587" s="181"/>
      <c r="D587" s="181"/>
      <c r="E587" s="181"/>
      <c r="F587" s="181"/>
      <c r="G587" s="181"/>
      <c r="H587" s="181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</row>
    <row r="588" spans="1:26" ht="12.75" customHeight="1">
      <c r="A588" s="181"/>
      <c r="B588" s="181"/>
      <c r="C588" s="181"/>
      <c r="D588" s="181"/>
      <c r="E588" s="181"/>
      <c r="F588" s="181"/>
      <c r="G588" s="181"/>
      <c r="H588" s="181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</row>
    <row r="589" spans="1:26" ht="12.75" customHeight="1">
      <c r="A589" s="181"/>
      <c r="B589" s="181"/>
      <c r="C589" s="181"/>
      <c r="D589" s="181"/>
      <c r="E589" s="181"/>
      <c r="F589" s="181"/>
      <c r="G589" s="181"/>
      <c r="H589" s="181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</row>
    <row r="590" spans="1:26" ht="12.75" customHeight="1">
      <c r="A590" s="181"/>
      <c r="B590" s="181"/>
      <c r="C590" s="181"/>
      <c r="D590" s="181"/>
      <c r="E590" s="181"/>
      <c r="F590" s="181"/>
      <c r="G590" s="181"/>
      <c r="H590" s="181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</row>
    <row r="591" spans="1:26" ht="12.75" customHeight="1">
      <c r="A591" s="181"/>
      <c r="B591" s="181"/>
      <c r="C591" s="181"/>
      <c r="D591" s="181"/>
      <c r="E591" s="181"/>
      <c r="F591" s="181"/>
      <c r="G591" s="181"/>
      <c r="H591" s="181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</row>
    <row r="592" spans="1:26" ht="12.75" customHeight="1">
      <c r="A592" s="181"/>
      <c r="B592" s="181"/>
      <c r="C592" s="181"/>
      <c r="D592" s="181"/>
      <c r="E592" s="181"/>
      <c r="F592" s="181"/>
      <c r="G592" s="181"/>
      <c r="H592" s="181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</row>
    <row r="593" spans="1:26" ht="12.75" customHeight="1">
      <c r="A593" s="181"/>
      <c r="B593" s="181"/>
      <c r="C593" s="181"/>
      <c r="D593" s="181"/>
      <c r="E593" s="181"/>
      <c r="F593" s="181"/>
      <c r="G593" s="181"/>
      <c r="H593" s="181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</row>
    <row r="594" spans="1:26" ht="12.75" customHeight="1">
      <c r="A594" s="181"/>
      <c r="B594" s="181"/>
      <c r="C594" s="181"/>
      <c r="D594" s="181"/>
      <c r="E594" s="181"/>
      <c r="F594" s="181"/>
      <c r="G594" s="181"/>
      <c r="H594" s="181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</row>
    <row r="595" spans="1:26" ht="12.75" customHeight="1">
      <c r="A595" s="181"/>
      <c r="B595" s="181"/>
      <c r="C595" s="181"/>
      <c r="D595" s="181"/>
      <c r="E595" s="181"/>
      <c r="F595" s="181"/>
      <c r="G595" s="181"/>
      <c r="H595" s="181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</row>
    <row r="596" spans="1:26" ht="12.75" customHeight="1">
      <c r="A596" s="181"/>
      <c r="B596" s="181"/>
      <c r="C596" s="181"/>
      <c r="D596" s="181"/>
      <c r="E596" s="181"/>
      <c r="F596" s="181"/>
      <c r="G596" s="181"/>
      <c r="H596" s="181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</row>
    <row r="597" spans="1:26" ht="12.75" customHeight="1">
      <c r="A597" s="181"/>
      <c r="B597" s="181"/>
      <c r="C597" s="181"/>
      <c r="D597" s="181"/>
      <c r="E597" s="181"/>
      <c r="F597" s="181"/>
      <c r="G597" s="181"/>
      <c r="H597" s="181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</row>
    <row r="598" spans="1:26" ht="12.75" customHeight="1">
      <c r="A598" s="181"/>
      <c r="B598" s="181"/>
      <c r="C598" s="181"/>
      <c r="D598" s="181"/>
      <c r="E598" s="181"/>
      <c r="F598" s="181"/>
      <c r="G598" s="181"/>
      <c r="H598" s="181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</row>
    <row r="599" spans="1:26" ht="12.75" customHeight="1">
      <c r="A599" s="181"/>
      <c r="B599" s="181"/>
      <c r="C599" s="181"/>
      <c r="D599" s="181"/>
      <c r="E599" s="181"/>
      <c r="F599" s="181"/>
      <c r="G599" s="181"/>
      <c r="H599" s="181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</row>
    <row r="600" spans="1:26" ht="12.75" customHeight="1">
      <c r="A600" s="181"/>
      <c r="B600" s="181"/>
      <c r="C600" s="181"/>
      <c r="D600" s="181"/>
      <c r="E600" s="181"/>
      <c r="F600" s="181"/>
      <c r="G600" s="181"/>
      <c r="H600" s="181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</row>
    <row r="601" spans="1:26" ht="12.75" customHeight="1">
      <c r="A601" s="181"/>
      <c r="B601" s="181"/>
      <c r="C601" s="181"/>
      <c r="D601" s="181"/>
      <c r="E601" s="181"/>
      <c r="F601" s="181"/>
      <c r="G601" s="181"/>
      <c r="H601" s="181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</row>
    <row r="602" spans="1:26" ht="12.75" customHeight="1">
      <c r="A602" s="181"/>
      <c r="B602" s="181"/>
      <c r="C602" s="181"/>
      <c r="D602" s="181"/>
      <c r="E602" s="181"/>
      <c r="F602" s="181"/>
      <c r="G602" s="181"/>
      <c r="H602" s="181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</row>
    <row r="603" spans="1:26" ht="12.75" customHeight="1">
      <c r="A603" s="181"/>
      <c r="B603" s="181"/>
      <c r="C603" s="181"/>
      <c r="D603" s="181"/>
      <c r="E603" s="181"/>
      <c r="F603" s="181"/>
      <c r="G603" s="181"/>
      <c r="H603" s="181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</row>
    <row r="604" spans="1:26" ht="12.75" customHeight="1">
      <c r="A604" s="181"/>
      <c r="B604" s="181"/>
      <c r="C604" s="181"/>
      <c r="D604" s="181"/>
      <c r="E604" s="181"/>
      <c r="F604" s="181"/>
      <c r="G604" s="181"/>
      <c r="H604" s="181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</row>
    <row r="605" spans="1:26" ht="12.75" customHeight="1">
      <c r="A605" s="181"/>
      <c r="B605" s="181"/>
      <c r="C605" s="181"/>
      <c r="D605" s="181"/>
      <c r="E605" s="181"/>
      <c r="F605" s="181"/>
      <c r="G605" s="181"/>
      <c r="H605" s="181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</row>
    <row r="606" spans="1:26" ht="12.75" customHeight="1">
      <c r="A606" s="181"/>
      <c r="B606" s="181"/>
      <c r="C606" s="181"/>
      <c r="D606" s="181"/>
      <c r="E606" s="181"/>
      <c r="F606" s="181"/>
      <c r="G606" s="181"/>
      <c r="H606" s="181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</row>
    <row r="607" spans="1:26" ht="12.75" customHeight="1">
      <c r="A607" s="181"/>
      <c r="B607" s="181"/>
      <c r="C607" s="181"/>
      <c r="D607" s="181"/>
      <c r="E607" s="181"/>
      <c r="F607" s="181"/>
      <c r="G607" s="181"/>
      <c r="H607" s="181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</row>
    <row r="608" spans="1:26" ht="12.75" customHeight="1">
      <c r="A608" s="181"/>
      <c r="B608" s="181"/>
      <c r="C608" s="181"/>
      <c r="D608" s="181"/>
      <c r="E608" s="181"/>
      <c r="F608" s="181"/>
      <c r="G608" s="181"/>
      <c r="H608" s="181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</row>
    <row r="609" spans="1:26" ht="12.75" customHeight="1">
      <c r="A609" s="181"/>
      <c r="B609" s="181"/>
      <c r="C609" s="181"/>
      <c r="D609" s="181"/>
      <c r="E609" s="181"/>
      <c r="F609" s="181"/>
      <c r="G609" s="181"/>
      <c r="H609" s="181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</row>
    <row r="610" spans="1:26" ht="12.75" customHeight="1">
      <c r="A610" s="181"/>
      <c r="B610" s="181"/>
      <c r="C610" s="181"/>
      <c r="D610" s="181"/>
      <c r="E610" s="181"/>
      <c r="F610" s="181"/>
      <c r="G610" s="181"/>
      <c r="H610" s="181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</row>
    <row r="611" spans="1:26" ht="12.75" customHeight="1">
      <c r="A611" s="181"/>
      <c r="B611" s="181"/>
      <c r="C611" s="181"/>
      <c r="D611" s="181"/>
      <c r="E611" s="181"/>
      <c r="F611" s="181"/>
      <c r="G611" s="181"/>
      <c r="H611" s="181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</row>
    <row r="612" spans="1:26" ht="12.75" customHeight="1">
      <c r="A612" s="181"/>
      <c r="B612" s="181"/>
      <c r="C612" s="181"/>
      <c r="D612" s="181"/>
      <c r="E612" s="181"/>
      <c r="F612" s="181"/>
      <c r="G612" s="181"/>
      <c r="H612" s="181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</row>
    <row r="613" spans="1:26" ht="12.75" customHeight="1">
      <c r="A613" s="181"/>
      <c r="B613" s="181"/>
      <c r="C613" s="181"/>
      <c r="D613" s="181"/>
      <c r="E613" s="181"/>
      <c r="F613" s="181"/>
      <c r="G613" s="181"/>
      <c r="H613" s="181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</row>
    <row r="614" spans="1:26" ht="12.75" customHeight="1">
      <c r="A614" s="181"/>
      <c r="B614" s="181"/>
      <c r="C614" s="181"/>
      <c r="D614" s="181"/>
      <c r="E614" s="181"/>
      <c r="F614" s="181"/>
      <c r="G614" s="181"/>
      <c r="H614" s="181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</row>
    <row r="615" spans="1:26" ht="12.75" customHeight="1">
      <c r="A615" s="181"/>
      <c r="B615" s="181"/>
      <c r="C615" s="181"/>
      <c r="D615" s="181"/>
      <c r="E615" s="181"/>
      <c r="F615" s="181"/>
      <c r="G615" s="181"/>
      <c r="H615" s="181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</row>
    <row r="616" spans="1:26" ht="12.75" customHeight="1">
      <c r="A616" s="181"/>
      <c r="B616" s="181"/>
      <c r="C616" s="181"/>
      <c r="D616" s="181"/>
      <c r="E616" s="181"/>
      <c r="F616" s="181"/>
      <c r="G616" s="181"/>
      <c r="H616" s="181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</row>
    <row r="617" spans="1:26" ht="12.75" customHeight="1">
      <c r="A617" s="181"/>
      <c r="B617" s="181"/>
      <c r="C617" s="181"/>
      <c r="D617" s="181"/>
      <c r="E617" s="181"/>
      <c r="F617" s="181"/>
      <c r="G617" s="181"/>
      <c r="H617" s="181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</row>
    <row r="618" spans="1:26" ht="12.75" customHeight="1">
      <c r="A618" s="181"/>
      <c r="B618" s="181"/>
      <c r="C618" s="181"/>
      <c r="D618" s="181"/>
      <c r="E618" s="181"/>
      <c r="F618" s="181"/>
      <c r="G618" s="181"/>
      <c r="H618" s="181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</row>
    <row r="619" spans="1:26" ht="12.75" customHeight="1">
      <c r="A619" s="181"/>
      <c r="B619" s="181"/>
      <c r="C619" s="181"/>
      <c r="D619" s="181"/>
      <c r="E619" s="181"/>
      <c r="F619" s="181"/>
      <c r="G619" s="181"/>
      <c r="H619" s="181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</row>
    <row r="620" spans="1:26" ht="12.75" customHeight="1">
      <c r="A620" s="181"/>
      <c r="B620" s="181"/>
      <c r="C620" s="181"/>
      <c r="D620" s="181"/>
      <c r="E620" s="181"/>
      <c r="F620" s="181"/>
      <c r="G620" s="181"/>
      <c r="H620" s="181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</row>
    <row r="621" spans="1:26" ht="12.75" customHeight="1">
      <c r="A621" s="181"/>
      <c r="B621" s="181"/>
      <c r="C621" s="181"/>
      <c r="D621" s="181"/>
      <c r="E621" s="181"/>
      <c r="F621" s="181"/>
      <c r="G621" s="181"/>
      <c r="H621" s="181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</row>
    <row r="622" spans="1:26" ht="12.75" customHeight="1">
      <c r="A622" s="181"/>
      <c r="B622" s="181"/>
      <c r="C622" s="181"/>
      <c r="D622" s="181"/>
      <c r="E622" s="181"/>
      <c r="F622" s="181"/>
      <c r="G622" s="181"/>
      <c r="H622" s="181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</row>
    <row r="623" spans="1:26" ht="12.75" customHeight="1">
      <c r="A623" s="181"/>
      <c r="B623" s="181"/>
      <c r="C623" s="181"/>
      <c r="D623" s="181"/>
      <c r="E623" s="181"/>
      <c r="F623" s="181"/>
      <c r="G623" s="181"/>
      <c r="H623" s="181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</row>
    <row r="624" spans="1:26" ht="12.75" customHeight="1">
      <c r="A624" s="181"/>
      <c r="B624" s="181"/>
      <c r="C624" s="181"/>
      <c r="D624" s="181"/>
      <c r="E624" s="181"/>
      <c r="F624" s="181"/>
      <c r="G624" s="181"/>
      <c r="H624" s="181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</row>
    <row r="625" spans="1:26" ht="12.75" customHeight="1">
      <c r="A625" s="181"/>
      <c r="B625" s="181"/>
      <c r="C625" s="181"/>
      <c r="D625" s="181"/>
      <c r="E625" s="181"/>
      <c r="F625" s="181"/>
      <c r="G625" s="181"/>
      <c r="H625" s="181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</row>
    <row r="626" spans="1:26" ht="12.75" customHeight="1">
      <c r="A626" s="181"/>
      <c r="B626" s="181"/>
      <c r="C626" s="181"/>
      <c r="D626" s="181"/>
      <c r="E626" s="181"/>
      <c r="F626" s="181"/>
      <c r="G626" s="181"/>
      <c r="H626" s="181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</row>
    <row r="627" spans="1:26" ht="12.75" customHeight="1">
      <c r="A627" s="181"/>
      <c r="B627" s="181"/>
      <c r="C627" s="181"/>
      <c r="D627" s="181"/>
      <c r="E627" s="181"/>
      <c r="F627" s="181"/>
      <c r="G627" s="181"/>
      <c r="H627" s="181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</row>
    <row r="628" spans="1:26" ht="12.75" customHeight="1">
      <c r="A628" s="181"/>
      <c r="B628" s="181"/>
      <c r="C628" s="181"/>
      <c r="D628" s="181"/>
      <c r="E628" s="181"/>
      <c r="F628" s="181"/>
      <c r="G628" s="181"/>
      <c r="H628" s="181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</row>
    <row r="629" spans="1:26" ht="12.75" customHeight="1">
      <c r="A629" s="181"/>
      <c r="B629" s="181"/>
      <c r="C629" s="181"/>
      <c r="D629" s="181"/>
      <c r="E629" s="181"/>
      <c r="F629" s="181"/>
      <c r="G629" s="181"/>
      <c r="H629" s="181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</row>
    <row r="630" spans="1:26" ht="12.75" customHeight="1">
      <c r="A630" s="181"/>
      <c r="B630" s="181"/>
      <c r="C630" s="181"/>
      <c r="D630" s="181"/>
      <c r="E630" s="181"/>
      <c r="F630" s="181"/>
      <c r="G630" s="181"/>
      <c r="H630" s="181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</row>
    <row r="631" spans="1:26" ht="12.75" customHeight="1">
      <c r="A631" s="181"/>
      <c r="B631" s="181"/>
      <c r="C631" s="181"/>
      <c r="D631" s="181"/>
      <c r="E631" s="181"/>
      <c r="F631" s="181"/>
      <c r="G631" s="181"/>
      <c r="H631" s="181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</row>
    <row r="632" spans="1:26" ht="12.75" customHeight="1">
      <c r="A632" s="181"/>
      <c r="B632" s="181"/>
      <c r="C632" s="181"/>
      <c r="D632" s="181"/>
      <c r="E632" s="181"/>
      <c r="F632" s="181"/>
      <c r="G632" s="181"/>
      <c r="H632" s="181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</row>
    <row r="633" spans="1:26" ht="12.75" customHeight="1">
      <c r="A633" s="181"/>
      <c r="B633" s="181"/>
      <c r="C633" s="181"/>
      <c r="D633" s="181"/>
      <c r="E633" s="181"/>
      <c r="F633" s="181"/>
      <c r="G633" s="181"/>
      <c r="H633" s="181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</row>
    <row r="634" spans="1:26" ht="12.75" customHeight="1">
      <c r="A634" s="181"/>
      <c r="B634" s="181"/>
      <c r="C634" s="181"/>
      <c r="D634" s="181"/>
      <c r="E634" s="181"/>
      <c r="F634" s="181"/>
      <c r="G634" s="181"/>
      <c r="H634" s="181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</row>
    <row r="635" spans="1:26" ht="12.75" customHeight="1">
      <c r="A635" s="181"/>
      <c r="B635" s="181"/>
      <c r="C635" s="181"/>
      <c r="D635" s="181"/>
      <c r="E635" s="181"/>
      <c r="F635" s="181"/>
      <c r="G635" s="181"/>
      <c r="H635" s="181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</row>
    <row r="636" spans="1:26" ht="12.75" customHeight="1">
      <c r="A636" s="181"/>
      <c r="B636" s="181"/>
      <c r="C636" s="181"/>
      <c r="D636" s="181"/>
      <c r="E636" s="181"/>
      <c r="F636" s="181"/>
      <c r="G636" s="181"/>
      <c r="H636" s="181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</row>
    <row r="637" spans="1:26" ht="12.75" customHeight="1">
      <c r="A637" s="181"/>
      <c r="B637" s="181"/>
      <c r="C637" s="181"/>
      <c r="D637" s="181"/>
      <c r="E637" s="181"/>
      <c r="F637" s="181"/>
      <c r="G637" s="181"/>
      <c r="H637" s="181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</row>
    <row r="638" spans="1:26" ht="12.75" customHeight="1">
      <c r="A638" s="181"/>
      <c r="B638" s="181"/>
      <c r="C638" s="181"/>
      <c r="D638" s="181"/>
      <c r="E638" s="181"/>
      <c r="F638" s="181"/>
      <c r="G638" s="181"/>
      <c r="H638" s="181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</row>
    <row r="639" spans="1:26" ht="12.75" customHeight="1">
      <c r="A639" s="181"/>
      <c r="B639" s="181"/>
      <c r="C639" s="181"/>
      <c r="D639" s="181"/>
      <c r="E639" s="181"/>
      <c r="F639" s="181"/>
      <c r="G639" s="181"/>
      <c r="H639" s="181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</row>
    <row r="640" spans="1:26" ht="12.75" customHeight="1">
      <c r="A640" s="181"/>
      <c r="B640" s="181"/>
      <c r="C640" s="181"/>
      <c r="D640" s="181"/>
      <c r="E640" s="181"/>
      <c r="F640" s="181"/>
      <c r="G640" s="181"/>
      <c r="H640" s="181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</row>
    <row r="641" spans="1:26" ht="12.75" customHeight="1">
      <c r="A641" s="181"/>
      <c r="B641" s="181"/>
      <c r="C641" s="181"/>
      <c r="D641" s="181"/>
      <c r="E641" s="181"/>
      <c r="F641" s="181"/>
      <c r="G641" s="181"/>
      <c r="H641" s="181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</row>
    <row r="642" spans="1:26" ht="12.75" customHeight="1">
      <c r="A642" s="181"/>
      <c r="B642" s="181"/>
      <c r="C642" s="181"/>
      <c r="D642" s="181"/>
      <c r="E642" s="181"/>
      <c r="F642" s="181"/>
      <c r="G642" s="181"/>
      <c r="H642" s="181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</row>
    <row r="643" spans="1:26" ht="12.75" customHeight="1">
      <c r="A643" s="181"/>
      <c r="B643" s="181"/>
      <c r="C643" s="181"/>
      <c r="D643" s="181"/>
      <c r="E643" s="181"/>
      <c r="F643" s="181"/>
      <c r="G643" s="181"/>
      <c r="H643" s="181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</row>
    <row r="644" spans="1:26" ht="12.75" customHeight="1">
      <c r="A644" s="181"/>
      <c r="B644" s="181"/>
      <c r="C644" s="181"/>
      <c r="D644" s="181"/>
      <c r="E644" s="181"/>
      <c r="F644" s="181"/>
      <c r="G644" s="181"/>
      <c r="H644" s="181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</row>
    <row r="645" spans="1:26" ht="12.75" customHeight="1">
      <c r="A645" s="181"/>
      <c r="B645" s="181"/>
      <c r="C645" s="181"/>
      <c r="D645" s="181"/>
      <c r="E645" s="181"/>
      <c r="F645" s="181"/>
      <c r="G645" s="181"/>
      <c r="H645" s="181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</row>
    <row r="646" spans="1:26" ht="12.75" customHeight="1">
      <c r="A646" s="181"/>
      <c r="B646" s="181"/>
      <c r="C646" s="181"/>
      <c r="D646" s="181"/>
      <c r="E646" s="181"/>
      <c r="F646" s="181"/>
      <c r="G646" s="181"/>
      <c r="H646" s="181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</row>
    <row r="647" spans="1:26" ht="12.75" customHeight="1">
      <c r="A647" s="181"/>
      <c r="B647" s="181"/>
      <c r="C647" s="181"/>
      <c r="D647" s="181"/>
      <c r="E647" s="181"/>
      <c r="F647" s="181"/>
      <c r="G647" s="181"/>
      <c r="H647" s="181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</row>
    <row r="648" spans="1:26" ht="12.75" customHeight="1">
      <c r="A648" s="181"/>
      <c r="B648" s="181"/>
      <c r="C648" s="181"/>
      <c r="D648" s="181"/>
      <c r="E648" s="181"/>
      <c r="F648" s="181"/>
      <c r="G648" s="181"/>
      <c r="H648" s="181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</row>
    <row r="649" spans="1:26" ht="12.75" customHeight="1">
      <c r="A649" s="181"/>
      <c r="B649" s="181"/>
      <c r="C649" s="181"/>
      <c r="D649" s="181"/>
      <c r="E649" s="181"/>
      <c r="F649" s="181"/>
      <c r="G649" s="181"/>
      <c r="H649" s="181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</row>
    <row r="650" spans="1:26" ht="12.75" customHeight="1">
      <c r="A650" s="181"/>
      <c r="B650" s="181"/>
      <c r="C650" s="181"/>
      <c r="D650" s="181"/>
      <c r="E650" s="181"/>
      <c r="F650" s="181"/>
      <c r="G650" s="181"/>
      <c r="H650" s="181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</row>
    <row r="651" spans="1:26" ht="12.75" customHeight="1">
      <c r="A651" s="181"/>
      <c r="B651" s="181"/>
      <c r="C651" s="181"/>
      <c r="D651" s="181"/>
      <c r="E651" s="181"/>
      <c r="F651" s="181"/>
      <c r="G651" s="181"/>
      <c r="H651" s="181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</row>
    <row r="652" spans="1:26" ht="12.75" customHeight="1">
      <c r="A652" s="181"/>
      <c r="B652" s="181"/>
      <c r="C652" s="181"/>
      <c r="D652" s="181"/>
      <c r="E652" s="181"/>
      <c r="F652" s="181"/>
      <c r="G652" s="181"/>
      <c r="H652" s="181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</row>
    <row r="653" spans="1:26" ht="12.75" customHeight="1">
      <c r="A653" s="181"/>
      <c r="B653" s="181"/>
      <c r="C653" s="181"/>
      <c r="D653" s="181"/>
      <c r="E653" s="181"/>
      <c r="F653" s="181"/>
      <c r="G653" s="181"/>
      <c r="H653" s="181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</row>
    <row r="654" spans="1:26" ht="12.75" customHeight="1">
      <c r="A654" s="181"/>
      <c r="B654" s="181"/>
      <c r="C654" s="181"/>
      <c r="D654" s="181"/>
      <c r="E654" s="181"/>
      <c r="F654" s="181"/>
      <c r="G654" s="181"/>
      <c r="H654" s="181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</row>
    <row r="655" spans="1:26" ht="12.75" customHeight="1">
      <c r="A655" s="181"/>
      <c r="B655" s="181"/>
      <c r="C655" s="181"/>
      <c r="D655" s="181"/>
      <c r="E655" s="181"/>
      <c r="F655" s="181"/>
      <c r="G655" s="181"/>
      <c r="H655" s="181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</row>
    <row r="656" spans="1:26" ht="12.75" customHeight="1">
      <c r="A656" s="181"/>
      <c r="B656" s="181"/>
      <c r="C656" s="181"/>
      <c r="D656" s="181"/>
      <c r="E656" s="181"/>
      <c r="F656" s="181"/>
      <c r="G656" s="181"/>
      <c r="H656" s="181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</row>
    <row r="657" spans="1:26" ht="12.75" customHeight="1">
      <c r="A657" s="181"/>
      <c r="B657" s="181"/>
      <c r="C657" s="181"/>
      <c r="D657" s="181"/>
      <c r="E657" s="181"/>
      <c r="F657" s="181"/>
      <c r="G657" s="181"/>
      <c r="H657" s="181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</row>
    <row r="658" spans="1:26" ht="12.75" customHeight="1">
      <c r="A658" s="181"/>
      <c r="B658" s="181"/>
      <c r="C658" s="181"/>
      <c r="D658" s="181"/>
      <c r="E658" s="181"/>
      <c r="F658" s="181"/>
      <c r="G658" s="181"/>
      <c r="H658" s="181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</row>
    <row r="659" spans="1:26" ht="12.75" customHeight="1">
      <c r="A659" s="181"/>
      <c r="B659" s="181"/>
      <c r="C659" s="181"/>
      <c r="D659" s="181"/>
      <c r="E659" s="181"/>
      <c r="F659" s="181"/>
      <c r="G659" s="181"/>
      <c r="H659" s="181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</row>
    <row r="660" spans="1:26" ht="12.75" customHeight="1">
      <c r="A660" s="181"/>
      <c r="B660" s="181"/>
      <c r="C660" s="181"/>
      <c r="D660" s="181"/>
      <c r="E660" s="181"/>
      <c r="F660" s="181"/>
      <c r="G660" s="181"/>
      <c r="H660" s="181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</row>
    <row r="661" spans="1:26" ht="12.75" customHeight="1">
      <c r="A661" s="181"/>
      <c r="B661" s="181"/>
      <c r="C661" s="181"/>
      <c r="D661" s="181"/>
      <c r="E661" s="181"/>
      <c r="F661" s="181"/>
      <c r="G661" s="181"/>
      <c r="H661" s="181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</row>
    <row r="662" spans="1:26" ht="12.75" customHeight="1">
      <c r="A662" s="181"/>
      <c r="B662" s="181"/>
      <c r="C662" s="181"/>
      <c r="D662" s="181"/>
      <c r="E662" s="181"/>
      <c r="F662" s="181"/>
      <c r="G662" s="181"/>
      <c r="H662" s="181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</row>
    <row r="663" spans="1:26" ht="12.75" customHeight="1">
      <c r="A663" s="181"/>
      <c r="B663" s="181"/>
      <c r="C663" s="181"/>
      <c r="D663" s="181"/>
      <c r="E663" s="181"/>
      <c r="F663" s="181"/>
      <c r="G663" s="181"/>
      <c r="H663" s="181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</row>
    <row r="664" spans="1:26" ht="12.75" customHeight="1">
      <c r="A664" s="181"/>
      <c r="B664" s="181"/>
      <c r="C664" s="181"/>
      <c r="D664" s="181"/>
      <c r="E664" s="181"/>
      <c r="F664" s="181"/>
      <c r="G664" s="181"/>
      <c r="H664" s="181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</row>
    <row r="665" spans="1:26" ht="12.75" customHeight="1">
      <c r="A665" s="181"/>
      <c r="B665" s="181"/>
      <c r="C665" s="181"/>
      <c r="D665" s="181"/>
      <c r="E665" s="181"/>
      <c r="F665" s="181"/>
      <c r="G665" s="181"/>
      <c r="H665" s="181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</row>
    <row r="666" spans="1:26" ht="12.75" customHeight="1">
      <c r="A666" s="181"/>
      <c r="B666" s="181"/>
      <c r="C666" s="181"/>
      <c r="D666" s="181"/>
      <c r="E666" s="181"/>
      <c r="F666" s="181"/>
      <c r="G666" s="181"/>
      <c r="H666" s="181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</row>
    <row r="667" spans="1:26" ht="12.75" customHeight="1">
      <c r="A667" s="181"/>
      <c r="B667" s="181"/>
      <c r="C667" s="181"/>
      <c r="D667" s="181"/>
      <c r="E667" s="181"/>
      <c r="F667" s="181"/>
      <c r="G667" s="181"/>
      <c r="H667" s="181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</row>
    <row r="668" spans="1:26" ht="12.75" customHeight="1">
      <c r="A668" s="181"/>
      <c r="B668" s="181"/>
      <c r="C668" s="181"/>
      <c r="D668" s="181"/>
      <c r="E668" s="181"/>
      <c r="F668" s="181"/>
      <c r="G668" s="181"/>
      <c r="H668" s="181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</row>
    <row r="669" spans="1:26" ht="12.75" customHeight="1">
      <c r="A669" s="181"/>
      <c r="B669" s="181"/>
      <c r="C669" s="181"/>
      <c r="D669" s="181"/>
      <c r="E669" s="181"/>
      <c r="F669" s="181"/>
      <c r="G669" s="181"/>
      <c r="H669" s="181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</row>
    <row r="670" spans="1:26" ht="12.75" customHeight="1">
      <c r="A670" s="181"/>
      <c r="B670" s="181"/>
      <c r="C670" s="181"/>
      <c r="D670" s="181"/>
      <c r="E670" s="181"/>
      <c r="F670" s="181"/>
      <c r="G670" s="181"/>
      <c r="H670" s="181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</row>
    <row r="671" spans="1:26" ht="12.75" customHeight="1">
      <c r="A671" s="181"/>
      <c r="B671" s="181"/>
      <c r="C671" s="181"/>
      <c r="D671" s="181"/>
      <c r="E671" s="181"/>
      <c r="F671" s="181"/>
      <c r="G671" s="181"/>
      <c r="H671" s="181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</row>
    <row r="672" spans="1:26" ht="12.75" customHeight="1">
      <c r="A672" s="181"/>
      <c r="B672" s="181"/>
      <c r="C672" s="181"/>
      <c r="D672" s="181"/>
      <c r="E672" s="181"/>
      <c r="F672" s="181"/>
      <c r="G672" s="181"/>
      <c r="H672" s="181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</row>
    <row r="673" spans="1:26" ht="12.75" customHeight="1">
      <c r="A673" s="181"/>
      <c r="B673" s="181"/>
      <c r="C673" s="181"/>
      <c r="D673" s="181"/>
      <c r="E673" s="181"/>
      <c r="F673" s="181"/>
      <c r="G673" s="181"/>
      <c r="H673" s="181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</row>
    <row r="674" spans="1:26" ht="12.75" customHeight="1">
      <c r="A674" s="181"/>
      <c r="B674" s="181"/>
      <c r="C674" s="181"/>
      <c r="D674" s="181"/>
      <c r="E674" s="181"/>
      <c r="F674" s="181"/>
      <c r="G674" s="181"/>
      <c r="H674" s="181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</row>
    <row r="675" spans="1:26" ht="12.75" customHeight="1">
      <c r="A675" s="181"/>
      <c r="B675" s="181"/>
      <c r="C675" s="181"/>
      <c r="D675" s="181"/>
      <c r="E675" s="181"/>
      <c r="F675" s="181"/>
      <c r="G675" s="181"/>
      <c r="H675" s="181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</row>
    <row r="676" spans="1:26" ht="12.75" customHeight="1">
      <c r="A676" s="181"/>
      <c r="B676" s="181"/>
      <c r="C676" s="181"/>
      <c r="D676" s="181"/>
      <c r="E676" s="181"/>
      <c r="F676" s="181"/>
      <c r="G676" s="181"/>
      <c r="H676" s="181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</row>
    <row r="677" spans="1:26" ht="12.75" customHeight="1">
      <c r="A677" s="181"/>
      <c r="B677" s="181"/>
      <c r="C677" s="181"/>
      <c r="D677" s="181"/>
      <c r="E677" s="181"/>
      <c r="F677" s="181"/>
      <c r="G677" s="181"/>
      <c r="H677" s="181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</row>
    <row r="678" spans="1:26" ht="12.75" customHeight="1">
      <c r="A678" s="181"/>
      <c r="B678" s="181"/>
      <c r="C678" s="181"/>
      <c r="D678" s="181"/>
      <c r="E678" s="181"/>
      <c r="F678" s="181"/>
      <c r="G678" s="181"/>
      <c r="H678" s="181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</row>
    <row r="679" spans="1:26" ht="12.75" customHeight="1">
      <c r="A679" s="181"/>
      <c r="B679" s="181"/>
      <c r="C679" s="181"/>
      <c r="D679" s="181"/>
      <c r="E679" s="181"/>
      <c r="F679" s="181"/>
      <c r="G679" s="181"/>
      <c r="H679" s="181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</row>
    <row r="680" spans="1:26" ht="12.75" customHeight="1">
      <c r="A680" s="181"/>
      <c r="B680" s="181"/>
      <c r="C680" s="181"/>
      <c r="D680" s="181"/>
      <c r="E680" s="181"/>
      <c r="F680" s="181"/>
      <c r="G680" s="181"/>
      <c r="H680" s="181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</row>
    <row r="681" spans="1:26" ht="12.75" customHeight="1">
      <c r="A681" s="181"/>
      <c r="B681" s="181"/>
      <c r="C681" s="181"/>
      <c r="D681" s="181"/>
      <c r="E681" s="181"/>
      <c r="F681" s="181"/>
      <c r="G681" s="181"/>
      <c r="H681" s="181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</row>
    <row r="682" spans="1:26" ht="12.75" customHeight="1">
      <c r="A682" s="181"/>
      <c r="B682" s="181"/>
      <c r="C682" s="181"/>
      <c r="D682" s="181"/>
      <c r="E682" s="181"/>
      <c r="F682" s="181"/>
      <c r="G682" s="181"/>
      <c r="H682" s="181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</row>
    <row r="683" spans="1:26" ht="12.75" customHeight="1">
      <c r="A683" s="181"/>
      <c r="B683" s="181"/>
      <c r="C683" s="181"/>
      <c r="D683" s="181"/>
      <c r="E683" s="181"/>
      <c r="F683" s="181"/>
      <c r="G683" s="181"/>
      <c r="H683" s="181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</row>
    <row r="684" spans="1:26" ht="12.75" customHeight="1">
      <c r="A684" s="181"/>
      <c r="B684" s="181"/>
      <c r="C684" s="181"/>
      <c r="D684" s="181"/>
      <c r="E684" s="181"/>
      <c r="F684" s="181"/>
      <c r="G684" s="181"/>
      <c r="H684" s="181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</row>
    <row r="685" spans="1:26" ht="12.75" customHeight="1">
      <c r="A685" s="181"/>
      <c r="B685" s="181"/>
      <c r="C685" s="181"/>
      <c r="D685" s="181"/>
      <c r="E685" s="181"/>
      <c r="F685" s="181"/>
      <c r="G685" s="181"/>
      <c r="H685" s="181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</row>
    <row r="686" spans="1:26" ht="12.75" customHeight="1">
      <c r="A686" s="181"/>
      <c r="B686" s="181"/>
      <c r="C686" s="181"/>
      <c r="D686" s="181"/>
      <c r="E686" s="181"/>
      <c r="F686" s="181"/>
      <c r="G686" s="181"/>
      <c r="H686" s="181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</row>
    <row r="687" spans="1:26" ht="12.75" customHeight="1">
      <c r="A687" s="181"/>
      <c r="B687" s="181"/>
      <c r="C687" s="181"/>
      <c r="D687" s="181"/>
      <c r="E687" s="181"/>
      <c r="F687" s="181"/>
      <c r="G687" s="181"/>
      <c r="H687" s="181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</row>
    <row r="688" spans="1:26" ht="12.75" customHeight="1">
      <c r="A688" s="181"/>
      <c r="B688" s="181"/>
      <c r="C688" s="181"/>
      <c r="D688" s="181"/>
      <c r="E688" s="181"/>
      <c r="F688" s="181"/>
      <c r="G688" s="181"/>
      <c r="H688" s="181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</row>
    <row r="689" spans="1:26" ht="12.75" customHeight="1">
      <c r="A689" s="181"/>
      <c r="B689" s="181"/>
      <c r="C689" s="181"/>
      <c r="D689" s="181"/>
      <c r="E689" s="181"/>
      <c r="F689" s="181"/>
      <c r="G689" s="181"/>
      <c r="H689" s="181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</row>
    <row r="690" spans="1:26" ht="12.75" customHeight="1">
      <c r="A690" s="181"/>
      <c r="B690" s="181"/>
      <c r="C690" s="181"/>
      <c r="D690" s="181"/>
      <c r="E690" s="181"/>
      <c r="F690" s="181"/>
      <c r="G690" s="181"/>
      <c r="H690" s="181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</row>
    <row r="691" spans="1:26" ht="12.75" customHeight="1">
      <c r="A691" s="181"/>
      <c r="B691" s="181"/>
      <c r="C691" s="181"/>
      <c r="D691" s="181"/>
      <c r="E691" s="181"/>
      <c r="F691" s="181"/>
      <c r="G691" s="181"/>
      <c r="H691" s="181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</row>
    <row r="692" spans="1:26" ht="12.75" customHeight="1">
      <c r="A692" s="181"/>
      <c r="B692" s="181"/>
      <c r="C692" s="181"/>
      <c r="D692" s="181"/>
      <c r="E692" s="181"/>
      <c r="F692" s="181"/>
      <c r="G692" s="181"/>
      <c r="H692" s="181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</row>
    <row r="693" spans="1:26" ht="12.75" customHeight="1">
      <c r="A693" s="181"/>
      <c r="B693" s="181"/>
      <c r="C693" s="181"/>
      <c r="D693" s="181"/>
      <c r="E693" s="181"/>
      <c r="F693" s="181"/>
      <c r="G693" s="181"/>
      <c r="H693" s="181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</row>
    <row r="694" spans="1:26" ht="12.75" customHeight="1">
      <c r="A694" s="181"/>
      <c r="B694" s="181"/>
      <c r="C694" s="181"/>
      <c r="D694" s="181"/>
      <c r="E694" s="181"/>
      <c r="F694" s="181"/>
      <c r="G694" s="181"/>
      <c r="H694" s="181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</row>
    <row r="695" spans="1:26" ht="12.75" customHeight="1">
      <c r="A695" s="181"/>
      <c r="B695" s="181"/>
      <c r="C695" s="181"/>
      <c r="D695" s="181"/>
      <c r="E695" s="181"/>
      <c r="F695" s="181"/>
      <c r="G695" s="181"/>
      <c r="H695" s="181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</row>
    <row r="696" spans="1:26" ht="12.75" customHeight="1">
      <c r="A696" s="181"/>
      <c r="B696" s="181"/>
      <c r="C696" s="181"/>
      <c r="D696" s="181"/>
      <c r="E696" s="181"/>
      <c r="F696" s="181"/>
      <c r="G696" s="181"/>
      <c r="H696" s="181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</row>
    <row r="697" spans="1:26" ht="12.75" customHeight="1">
      <c r="A697" s="181"/>
      <c r="B697" s="181"/>
      <c r="C697" s="181"/>
      <c r="D697" s="181"/>
      <c r="E697" s="181"/>
      <c r="F697" s="181"/>
      <c r="G697" s="181"/>
      <c r="H697" s="181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</row>
    <row r="698" spans="1:26" ht="12.75" customHeight="1">
      <c r="A698" s="181"/>
      <c r="B698" s="181"/>
      <c r="C698" s="181"/>
      <c r="D698" s="181"/>
      <c r="E698" s="181"/>
      <c r="F698" s="181"/>
      <c r="G698" s="181"/>
      <c r="H698" s="181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</row>
    <row r="699" spans="1:26" ht="12.75" customHeight="1">
      <c r="A699" s="181"/>
      <c r="B699" s="181"/>
      <c r="C699" s="181"/>
      <c r="D699" s="181"/>
      <c r="E699" s="181"/>
      <c r="F699" s="181"/>
      <c r="G699" s="181"/>
      <c r="H699" s="181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</row>
    <row r="700" spans="1:26" ht="12.75" customHeight="1">
      <c r="A700" s="181"/>
      <c r="B700" s="181"/>
      <c r="C700" s="181"/>
      <c r="D700" s="181"/>
      <c r="E700" s="181"/>
      <c r="F700" s="181"/>
      <c r="G700" s="181"/>
      <c r="H700" s="181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</row>
    <row r="701" spans="1:26" ht="12.75" customHeight="1">
      <c r="A701" s="181"/>
      <c r="B701" s="181"/>
      <c r="C701" s="181"/>
      <c r="D701" s="181"/>
      <c r="E701" s="181"/>
      <c r="F701" s="181"/>
      <c r="G701" s="181"/>
      <c r="H701" s="181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</row>
    <row r="702" spans="1:26" ht="12.75" customHeight="1">
      <c r="A702" s="181"/>
      <c r="B702" s="181"/>
      <c r="C702" s="181"/>
      <c r="D702" s="181"/>
      <c r="E702" s="181"/>
      <c r="F702" s="181"/>
      <c r="G702" s="181"/>
      <c r="H702" s="181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</row>
    <row r="703" spans="1:26" ht="12.75" customHeight="1">
      <c r="A703" s="181"/>
      <c r="B703" s="181"/>
      <c r="C703" s="181"/>
      <c r="D703" s="181"/>
      <c r="E703" s="181"/>
      <c r="F703" s="181"/>
      <c r="G703" s="181"/>
      <c r="H703" s="181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</row>
    <row r="704" spans="1:26" ht="12.75" customHeight="1">
      <c r="A704" s="181"/>
      <c r="B704" s="181"/>
      <c r="C704" s="181"/>
      <c r="D704" s="181"/>
      <c r="E704" s="181"/>
      <c r="F704" s="181"/>
      <c r="G704" s="181"/>
      <c r="H704" s="181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</row>
    <row r="705" spans="1:26" ht="12.75" customHeight="1">
      <c r="A705" s="181"/>
      <c r="B705" s="181"/>
      <c r="C705" s="181"/>
      <c r="D705" s="181"/>
      <c r="E705" s="181"/>
      <c r="F705" s="181"/>
      <c r="G705" s="181"/>
      <c r="H705" s="181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</row>
    <row r="706" spans="1:26" ht="12.75" customHeight="1">
      <c r="A706" s="181"/>
      <c r="B706" s="181"/>
      <c r="C706" s="181"/>
      <c r="D706" s="181"/>
      <c r="E706" s="181"/>
      <c r="F706" s="181"/>
      <c r="G706" s="181"/>
      <c r="H706" s="181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</row>
    <row r="707" spans="1:26" ht="12.75" customHeight="1">
      <c r="A707" s="181"/>
      <c r="B707" s="181"/>
      <c r="C707" s="181"/>
      <c r="D707" s="181"/>
      <c r="E707" s="181"/>
      <c r="F707" s="181"/>
      <c r="G707" s="181"/>
      <c r="H707" s="181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</row>
    <row r="708" spans="1:26" ht="12.75" customHeight="1">
      <c r="A708" s="181"/>
      <c r="B708" s="181"/>
      <c r="C708" s="181"/>
      <c r="D708" s="181"/>
      <c r="E708" s="181"/>
      <c r="F708" s="181"/>
      <c r="G708" s="181"/>
      <c r="H708" s="181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</row>
    <row r="709" spans="1:26" ht="12.75" customHeight="1">
      <c r="A709" s="181"/>
      <c r="B709" s="181"/>
      <c r="C709" s="181"/>
      <c r="D709" s="181"/>
      <c r="E709" s="181"/>
      <c r="F709" s="181"/>
      <c r="G709" s="181"/>
      <c r="H709" s="181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</row>
    <row r="710" spans="1:26" ht="12.75" customHeight="1">
      <c r="A710" s="181"/>
      <c r="B710" s="181"/>
      <c r="C710" s="181"/>
      <c r="D710" s="181"/>
      <c r="E710" s="181"/>
      <c r="F710" s="181"/>
      <c r="G710" s="181"/>
      <c r="H710" s="181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</row>
    <row r="711" spans="1:26" ht="12.75" customHeight="1">
      <c r="A711" s="181"/>
      <c r="B711" s="181"/>
      <c r="C711" s="181"/>
      <c r="D711" s="181"/>
      <c r="E711" s="181"/>
      <c r="F711" s="181"/>
      <c r="G711" s="181"/>
      <c r="H711" s="181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</row>
    <row r="712" spans="1:26" ht="12.75" customHeight="1">
      <c r="A712" s="181"/>
      <c r="B712" s="181"/>
      <c r="C712" s="181"/>
      <c r="D712" s="181"/>
      <c r="E712" s="181"/>
      <c r="F712" s="181"/>
      <c r="G712" s="181"/>
      <c r="H712" s="181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</row>
    <row r="713" spans="1:26" ht="12.75" customHeight="1">
      <c r="A713" s="181"/>
      <c r="B713" s="181"/>
      <c r="C713" s="181"/>
      <c r="D713" s="181"/>
      <c r="E713" s="181"/>
      <c r="F713" s="181"/>
      <c r="G713" s="181"/>
      <c r="H713" s="181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</row>
    <row r="714" spans="1:26" ht="12.75" customHeight="1">
      <c r="A714" s="181"/>
      <c r="B714" s="181"/>
      <c r="C714" s="181"/>
      <c r="D714" s="181"/>
      <c r="E714" s="181"/>
      <c r="F714" s="181"/>
      <c r="G714" s="181"/>
      <c r="H714" s="181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</row>
    <row r="715" spans="1:26" ht="12.75" customHeight="1">
      <c r="A715" s="181"/>
      <c r="B715" s="181"/>
      <c r="C715" s="181"/>
      <c r="D715" s="181"/>
      <c r="E715" s="181"/>
      <c r="F715" s="181"/>
      <c r="G715" s="181"/>
      <c r="H715" s="181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</row>
    <row r="716" spans="1:26" ht="12.75" customHeight="1">
      <c r="A716" s="181"/>
      <c r="B716" s="181"/>
      <c r="C716" s="181"/>
      <c r="D716" s="181"/>
      <c r="E716" s="181"/>
      <c r="F716" s="181"/>
      <c r="G716" s="181"/>
      <c r="H716" s="181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</row>
    <row r="717" spans="1:26" ht="12.75" customHeight="1">
      <c r="A717" s="181"/>
      <c r="B717" s="181"/>
      <c r="C717" s="181"/>
      <c r="D717" s="181"/>
      <c r="E717" s="181"/>
      <c r="F717" s="181"/>
      <c r="G717" s="181"/>
      <c r="H717" s="181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</row>
    <row r="718" spans="1:26" ht="12.75" customHeight="1">
      <c r="A718" s="181"/>
      <c r="B718" s="181"/>
      <c r="C718" s="181"/>
      <c r="D718" s="181"/>
      <c r="E718" s="181"/>
      <c r="F718" s="181"/>
      <c r="G718" s="181"/>
      <c r="H718" s="181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</row>
    <row r="719" spans="1:26" ht="12.75" customHeight="1">
      <c r="A719" s="181"/>
      <c r="B719" s="181"/>
      <c r="C719" s="181"/>
      <c r="D719" s="181"/>
      <c r="E719" s="181"/>
      <c r="F719" s="181"/>
      <c r="G719" s="181"/>
      <c r="H719" s="181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</row>
    <row r="720" spans="1:26" ht="12.75" customHeight="1">
      <c r="A720" s="181"/>
      <c r="B720" s="181"/>
      <c r="C720" s="181"/>
      <c r="D720" s="181"/>
      <c r="E720" s="181"/>
      <c r="F720" s="181"/>
      <c r="G720" s="181"/>
      <c r="H720" s="181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</row>
    <row r="721" spans="1:26" ht="12.75" customHeight="1">
      <c r="A721" s="181"/>
      <c r="B721" s="181"/>
      <c r="C721" s="181"/>
      <c r="D721" s="181"/>
      <c r="E721" s="181"/>
      <c r="F721" s="181"/>
      <c r="G721" s="181"/>
      <c r="H721" s="181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</row>
    <row r="722" spans="1:26" ht="12.75" customHeight="1">
      <c r="A722" s="181"/>
      <c r="B722" s="181"/>
      <c r="C722" s="181"/>
      <c r="D722" s="181"/>
      <c r="E722" s="181"/>
      <c r="F722" s="181"/>
      <c r="G722" s="181"/>
      <c r="H722" s="181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</row>
    <row r="723" spans="1:26" ht="12.75" customHeight="1">
      <c r="A723" s="181"/>
      <c r="B723" s="181"/>
      <c r="C723" s="181"/>
      <c r="D723" s="181"/>
      <c r="E723" s="181"/>
      <c r="F723" s="181"/>
      <c r="G723" s="181"/>
      <c r="H723" s="181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</row>
    <row r="724" spans="1:26" ht="12.75" customHeight="1">
      <c r="A724" s="181"/>
      <c r="B724" s="181"/>
      <c r="C724" s="181"/>
      <c r="D724" s="181"/>
      <c r="E724" s="181"/>
      <c r="F724" s="181"/>
      <c r="G724" s="181"/>
      <c r="H724" s="181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</row>
    <row r="725" spans="1:26" ht="12.75" customHeight="1">
      <c r="A725" s="181"/>
      <c r="B725" s="181"/>
      <c r="C725" s="181"/>
      <c r="D725" s="181"/>
      <c r="E725" s="181"/>
      <c r="F725" s="181"/>
      <c r="G725" s="181"/>
      <c r="H725" s="181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</row>
    <row r="726" spans="1:26" ht="12.75" customHeight="1">
      <c r="A726" s="181"/>
      <c r="B726" s="181"/>
      <c r="C726" s="181"/>
      <c r="D726" s="181"/>
      <c r="E726" s="181"/>
      <c r="F726" s="181"/>
      <c r="G726" s="181"/>
      <c r="H726" s="181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</row>
    <row r="727" spans="1:26" ht="12.75" customHeight="1">
      <c r="A727" s="181"/>
      <c r="B727" s="181"/>
      <c r="C727" s="181"/>
      <c r="D727" s="181"/>
      <c r="E727" s="181"/>
      <c r="F727" s="181"/>
      <c r="G727" s="181"/>
      <c r="H727" s="181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</row>
    <row r="728" spans="1:26" ht="12.75" customHeight="1">
      <c r="A728" s="181"/>
      <c r="B728" s="181"/>
      <c r="C728" s="181"/>
      <c r="D728" s="181"/>
      <c r="E728" s="181"/>
      <c r="F728" s="181"/>
      <c r="G728" s="181"/>
      <c r="H728" s="181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</row>
    <row r="729" spans="1:26" ht="12.75" customHeight="1">
      <c r="A729" s="181"/>
      <c r="B729" s="181"/>
      <c r="C729" s="181"/>
      <c r="D729" s="181"/>
      <c r="E729" s="181"/>
      <c r="F729" s="181"/>
      <c r="G729" s="181"/>
      <c r="H729" s="181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</row>
    <row r="730" spans="1:26" ht="12.75" customHeight="1">
      <c r="A730" s="181"/>
      <c r="B730" s="181"/>
      <c r="C730" s="181"/>
      <c r="D730" s="181"/>
      <c r="E730" s="181"/>
      <c r="F730" s="181"/>
      <c r="G730" s="181"/>
      <c r="H730" s="181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</row>
    <row r="731" spans="1:26" ht="12.75" customHeight="1">
      <c r="A731" s="181"/>
      <c r="B731" s="181"/>
      <c r="C731" s="181"/>
      <c r="D731" s="181"/>
      <c r="E731" s="181"/>
      <c r="F731" s="181"/>
      <c r="G731" s="181"/>
      <c r="H731" s="181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</row>
    <row r="732" spans="1:26" ht="12.75" customHeight="1">
      <c r="A732" s="181"/>
      <c r="B732" s="181"/>
      <c r="C732" s="181"/>
      <c r="D732" s="181"/>
      <c r="E732" s="181"/>
      <c r="F732" s="181"/>
      <c r="G732" s="181"/>
      <c r="H732" s="181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</row>
    <row r="733" spans="1:26" ht="12.75" customHeight="1">
      <c r="A733" s="181"/>
      <c r="B733" s="181"/>
      <c r="C733" s="181"/>
      <c r="D733" s="181"/>
      <c r="E733" s="181"/>
      <c r="F733" s="181"/>
      <c r="G733" s="181"/>
      <c r="H733" s="181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</row>
    <row r="734" spans="1:26" ht="12.75" customHeight="1">
      <c r="A734" s="181"/>
      <c r="B734" s="181"/>
      <c r="C734" s="181"/>
      <c r="D734" s="181"/>
      <c r="E734" s="181"/>
      <c r="F734" s="181"/>
      <c r="G734" s="181"/>
      <c r="H734" s="181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</row>
    <row r="735" spans="1:26" ht="12.75" customHeight="1">
      <c r="A735" s="181"/>
      <c r="B735" s="181"/>
      <c r="C735" s="181"/>
      <c r="D735" s="181"/>
      <c r="E735" s="181"/>
      <c r="F735" s="181"/>
      <c r="G735" s="181"/>
      <c r="H735" s="181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</row>
    <row r="736" spans="1:26" ht="12.75" customHeight="1">
      <c r="A736" s="181"/>
      <c r="B736" s="181"/>
      <c r="C736" s="181"/>
      <c r="D736" s="181"/>
      <c r="E736" s="181"/>
      <c r="F736" s="181"/>
      <c r="G736" s="181"/>
      <c r="H736" s="181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</row>
    <row r="737" spans="1:26" ht="12.75" customHeight="1">
      <c r="A737" s="181"/>
      <c r="B737" s="181"/>
      <c r="C737" s="181"/>
      <c r="D737" s="181"/>
      <c r="E737" s="181"/>
      <c r="F737" s="181"/>
      <c r="G737" s="181"/>
      <c r="H737" s="181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</row>
    <row r="738" spans="1:26" ht="12.75" customHeight="1">
      <c r="A738" s="181"/>
      <c r="B738" s="181"/>
      <c r="C738" s="181"/>
      <c r="D738" s="181"/>
      <c r="E738" s="181"/>
      <c r="F738" s="181"/>
      <c r="G738" s="181"/>
      <c r="H738" s="181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</row>
    <row r="739" spans="1:26" ht="12.75" customHeight="1">
      <c r="A739" s="181"/>
      <c r="B739" s="181"/>
      <c r="C739" s="181"/>
      <c r="D739" s="181"/>
      <c r="E739" s="181"/>
      <c r="F739" s="181"/>
      <c r="G739" s="181"/>
      <c r="H739" s="181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</row>
    <row r="740" spans="1:26" ht="12.75" customHeight="1">
      <c r="A740" s="181"/>
      <c r="B740" s="181"/>
      <c r="C740" s="181"/>
      <c r="D740" s="181"/>
      <c r="E740" s="181"/>
      <c r="F740" s="181"/>
      <c r="G740" s="181"/>
      <c r="H740" s="181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</row>
    <row r="741" spans="1:26" ht="12.75" customHeight="1">
      <c r="A741" s="181"/>
      <c r="B741" s="181"/>
      <c r="C741" s="181"/>
      <c r="D741" s="181"/>
      <c r="E741" s="181"/>
      <c r="F741" s="181"/>
      <c r="G741" s="181"/>
      <c r="H741" s="181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</row>
    <row r="742" spans="1:26" ht="12.75" customHeight="1">
      <c r="A742" s="181"/>
      <c r="B742" s="181"/>
      <c r="C742" s="181"/>
      <c r="D742" s="181"/>
      <c r="E742" s="181"/>
      <c r="F742" s="181"/>
      <c r="G742" s="181"/>
      <c r="H742" s="181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</row>
    <row r="743" spans="1:26" ht="12.75" customHeight="1">
      <c r="A743" s="181"/>
      <c r="B743" s="181"/>
      <c r="C743" s="181"/>
      <c r="D743" s="181"/>
      <c r="E743" s="181"/>
      <c r="F743" s="181"/>
      <c r="G743" s="181"/>
      <c r="H743" s="181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</row>
    <row r="744" spans="1:26" ht="12.75" customHeight="1">
      <c r="A744" s="181"/>
      <c r="B744" s="181"/>
      <c r="C744" s="181"/>
      <c r="D744" s="181"/>
      <c r="E744" s="181"/>
      <c r="F744" s="181"/>
      <c r="G744" s="181"/>
      <c r="H744" s="181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</row>
    <row r="745" spans="1:26" ht="12.75" customHeight="1">
      <c r="A745" s="181"/>
      <c r="B745" s="181"/>
      <c r="C745" s="181"/>
      <c r="D745" s="181"/>
      <c r="E745" s="181"/>
      <c r="F745" s="181"/>
      <c r="G745" s="181"/>
      <c r="H745" s="181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</row>
    <row r="746" spans="1:26" ht="12.75" customHeight="1">
      <c r="A746" s="181"/>
      <c r="B746" s="181"/>
      <c r="C746" s="181"/>
      <c r="D746" s="181"/>
      <c r="E746" s="181"/>
      <c r="F746" s="181"/>
      <c r="G746" s="181"/>
      <c r="H746" s="181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</row>
    <row r="747" spans="1:26" ht="12.75" customHeight="1">
      <c r="A747" s="181"/>
      <c r="B747" s="181"/>
      <c r="C747" s="181"/>
      <c r="D747" s="181"/>
      <c r="E747" s="181"/>
      <c r="F747" s="181"/>
      <c r="G747" s="181"/>
      <c r="H747" s="181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</row>
    <row r="748" spans="1:26" ht="12.75" customHeight="1">
      <c r="A748" s="181"/>
      <c r="B748" s="181"/>
      <c r="C748" s="181"/>
      <c r="D748" s="181"/>
      <c r="E748" s="181"/>
      <c r="F748" s="181"/>
      <c r="G748" s="181"/>
      <c r="H748" s="181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</row>
    <row r="749" spans="1:26" ht="12.75" customHeight="1">
      <c r="A749" s="181"/>
      <c r="B749" s="181"/>
      <c r="C749" s="181"/>
      <c r="D749" s="181"/>
      <c r="E749" s="181"/>
      <c r="F749" s="181"/>
      <c r="G749" s="181"/>
      <c r="H749" s="181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</row>
    <row r="750" spans="1:26" ht="12.75" customHeight="1">
      <c r="A750" s="181"/>
      <c r="B750" s="181"/>
      <c r="C750" s="181"/>
      <c r="D750" s="181"/>
      <c r="E750" s="181"/>
      <c r="F750" s="181"/>
      <c r="G750" s="181"/>
      <c r="H750" s="181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</row>
    <row r="751" spans="1:26" ht="12.75" customHeight="1">
      <c r="A751" s="181"/>
      <c r="B751" s="181"/>
      <c r="C751" s="181"/>
      <c r="D751" s="181"/>
      <c r="E751" s="181"/>
      <c r="F751" s="181"/>
      <c r="G751" s="181"/>
      <c r="H751" s="181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</row>
    <row r="752" spans="1:26" ht="12.75" customHeight="1">
      <c r="A752" s="181"/>
      <c r="B752" s="181"/>
      <c r="C752" s="181"/>
      <c r="D752" s="181"/>
      <c r="E752" s="181"/>
      <c r="F752" s="181"/>
      <c r="G752" s="181"/>
      <c r="H752" s="181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</row>
    <row r="753" spans="1:26" ht="12.75" customHeight="1">
      <c r="A753" s="181"/>
      <c r="B753" s="181"/>
      <c r="C753" s="181"/>
      <c r="D753" s="181"/>
      <c r="E753" s="181"/>
      <c r="F753" s="181"/>
      <c r="G753" s="181"/>
      <c r="H753" s="181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</row>
    <row r="754" spans="1:26" ht="12.75" customHeight="1">
      <c r="A754" s="181"/>
      <c r="B754" s="181"/>
      <c r="C754" s="181"/>
      <c r="D754" s="181"/>
      <c r="E754" s="181"/>
      <c r="F754" s="181"/>
      <c r="G754" s="181"/>
      <c r="H754" s="181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</row>
    <row r="755" spans="1:26" ht="12.75" customHeight="1">
      <c r="A755" s="181"/>
      <c r="B755" s="181"/>
      <c r="C755" s="181"/>
      <c r="D755" s="181"/>
      <c r="E755" s="181"/>
      <c r="F755" s="181"/>
      <c r="G755" s="181"/>
      <c r="H755" s="181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</row>
    <row r="756" spans="1:26" ht="12.75" customHeight="1">
      <c r="A756" s="181"/>
      <c r="B756" s="181"/>
      <c r="C756" s="181"/>
      <c r="D756" s="181"/>
      <c r="E756" s="181"/>
      <c r="F756" s="181"/>
      <c r="G756" s="181"/>
      <c r="H756" s="181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</row>
    <row r="757" spans="1:26" ht="12.75" customHeight="1">
      <c r="A757" s="181"/>
      <c r="B757" s="181"/>
      <c r="C757" s="181"/>
      <c r="D757" s="181"/>
      <c r="E757" s="181"/>
      <c r="F757" s="181"/>
      <c r="G757" s="181"/>
      <c r="H757" s="181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</row>
    <row r="758" spans="1:26" ht="12.75" customHeight="1">
      <c r="A758" s="181"/>
      <c r="B758" s="181"/>
      <c r="C758" s="181"/>
      <c r="D758" s="181"/>
      <c r="E758" s="181"/>
      <c r="F758" s="181"/>
      <c r="G758" s="181"/>
      <c r="H758" s="181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</row>
    <row r="759" spans="1:26" ht="12.75" customHeight="1">
      <c r="A759" s="181"/>
      <c r="B759" s="181"/>
      <c r="C759" s="181"/>
      <c r="D759" s="181"/>
      <c r="E759" s="181"/>
      <c r="F759" s="181"/>
      <c r="G759" s="181"/>
      <c r="H759" s="181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</row>
    <row r="760" spans="1:26" ht="12.75" customHeight="1">
      <c r="A760" s="181"/>
      <c r="B760" s="181"/>
      <c r="C760" s="181"/>
      <c r="D760" s="181"/>
      <c r="E760" s="181"/>
      <c r="F760" s="181"/>
      <c r="G760" s="181"/>
      <c r="H760" s="181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</row>
    <row r="761" spans="1:26" ht="12.75" customHeight="1">
      <c r="A761" s="181"/>
      <c r="B761" s="181"/>
      <c r="C761" s="181"/>
      <c r="D761" s="181"/>
      <c r="E761" s="181"/>
      <c r="F761" s="181"/>
      <c r="G761" s="181"/>
      <c r="H761" s="181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</row>
    <row r="762" spans="1:26" ht="12.75" customHeight="1">
      <c r="A762" s="181"/>
      <c r="B762" s="181"/>
      <c r="C762" s="181"/>
      <c r="D762" s="181"/>
      <c r="E762" s="181"/>
      <c r="F762" s="181"/>
      <c r="G762" s="181"/>
      <c r="H762" s="181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</row>
    <row r="763" spans="1:26" ht="12.75" customHeight="1">
      <c r="A763" s="181"/>
      <c r="B763" s="181"/>
      <c r="C763" s="181"/>
      <c r="D763" s="181"/>
      <c r="E763" s="181"/>
      <c r="F763" s="181"/>
      <c r="G763" s="181"/>
      <c r="H763" s="181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</row>
    <row r="764" spans="1:26" ht="12.75" customHeight="1">
      <c r="A764" s="181"/>
      <c r="B764" s="181"/>
      <c r="C764" s="181"/>
      <c r="D764" s="181"/>
      <c r="E764" s="181"/>
      <c r="F764" s="181"/>
      <c r="G764" s="181"/>
      <c r="H764" s="181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</row>
    <row r="765" spans="1:26" ht="12.75" customHeight="1">
      <c r="A765" s="181"/>
      <c r="B765" s="181"/>
      <c r="C765" s="181"/>
      <c r="D765" s="181"/>
      <c r="E765" s="181"/>
      <c r="F765" s="181"/>
      <c r="G765" s="181"/>
      <c r="H765" s="181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</row>
    <row r="766" spans="1:26" ht="12.75" customHeight="1">
      <c r="A766" s="181"/>
      <c r="B766" s="181"/>
      <c r="C766" s="181"/>
      <c r="D766" s="181"/>
      <c r="E766" s="181"/>
      <c r="F766" s="181"/>
      <c r="G766" s="181"/>
      <c r="H766" s="181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</row>
    <row r="767" spans="1:26" ht="12.75" customHeight="1">
      <c r="A767" s="181"/>
      <c r="B767" s="181"/>
      <c r="C767" s="181"/>
      <c r="D767" s="181"/>
      <c r="E767" s="181"/>
      <c r="F767" s="181"/>
      <c r="G767" s="181"/>
      <c r="H767" s="181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</row>
    <row r="768" spans="1:26" ht="12.75" customHeight="1">
      <c r="A768" s="181"/>
      <c r="B768" s="181"/>
      <c r="C768" s="181"/>
      <c r="D768" s="181"/>
      <c r="E768" s="181"/>
      <c r="F768" s="181"/>
      <c r="G768" s="181"/>
      <c r="H768" s="181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</row>
    <row r="769" spans="1:26" ht="12.75" customHeight="1">
      <c r="A769" s="181"/>
      <c r="B769" s="181"/>
      <c r="C769" s="181"/>
      <c r="D769" s="181"/>
      <c r="E769" s="181"/>
      <c r="F769" s="181"/>
      <c r="G769" s="181"/>
      <c r="H769" s="181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</row>
    <row r="770" spans="1:26" ht="12.75" customHeight="1">
      <c r="A770" s="181"/>
      <c r="B770" s="181"/>
      <c r="C770" s="181"/>
      <c r="D770" s="181"/>
      <c r="E770" s="181"/>
      <c r="F770" s="181"/>
      <c r="G770" s="181"/>
      <c r="H770" s="181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</row>
    <row r="771" spans="1:26" ht="12.75" customHeight="1">
      <c r="A771" s="181"/>
      <c r="B771" s="181"/>
      <c r="C771" s="181"/>
      <c r="D771" s="181"/>
      <c r="E771" s="181"/>
      <c r="F771" s="181"/>
      <c r="G771" s="181"/>
      <c r="H771" s="181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</row>
    <row r="772" spans="1:26" ht="12.75" customHeight="1">
      <c r="A772" s="181"/>
      <c r="B772" s="181"/>
      <c r="C772" s="181"/>
      <c r="D772" s="181"/>
      <c r="E772" s="181"/>
      <c r="F772" s="181"/>
      <c r="G772" s="181"/>
      <c r="H772" s="181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</row>
    <row r="773" spans="1:26" ht="12.75" customHeight="1">
      <c r="A773" s="181"/>
      <c r="B773" s="181"/>
      <c r="C773" s="181"/>
      <c r="D773" s="181"/>
      <c r="E773" s="181"/>
      <c r="F773" s="181"/>
      <c r="G773" s="181"/>
      <c r="H773" s="181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</row>
    <row r="774" spans="1:26" ht="12.75" customHeight="1">
      <c r="A774" s="181"/>
      <c r="B774" s="181"/>
      <c r="C774" s="181"/>
      <c r="D774" s="181"/>
      <c r="E774" s="181"/>
      <c r="F774" s="181"/>
      <c r="G774" s="181"/>
      <c r="H774" s="181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</row>
    <row r="775" spans="1:26" ht="12.75" customHeight="1">
      <c r="A775" s="181"/>
      <c r="B775" s="181"/>
      <c r="C775" s="181"/>
      <c r="D775" s="181"/>
      <c r="E775" s="181"/>
      <c r="F775" s="181"/>
      <c r="G775" s="181"/>
      <c r="H775" s="181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</row>
    <row r="776" spans="1:26" ht="12.75" customHeight="1">
      <c r="A776" s="181"/>
      <c r="B776" s="181"/>
      <c r="C776" s="181"/>
      <c r="D776" s="181"/>
      <c r="E776" s="181"/>
      <c r="F776" s="181"/>
      <c r="G776" s="181"/>
      <c r="H776" s="181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</row>
    <row r="777" spans="1:26" ht="12.75" customHeight="1">
      <c r="A777" s="181"/>
      <c r="B777" s="181"/>
      <c r="C777" s="181"/>
      <c r="D777" s="181"/>
      <c r="E777" s="181"/>
      <c r="F777" s="181"/>
      <c r="G777" s="181"/>
      <c r="H777" s="181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</row>
    <row r="778" spans="1:26" ht="12.75" customHeight="1">
      <c r="A778" s="181"/>
      <c r="B778" s="181"/>
      <c r="C778" s="181"/>
      <c r="D778" s="181"/>
      <c r="E778" s="181"/>
      <c r="F778" s="181"/>
      <c r="G778" s="181"/>
      <c r="H778" s="181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</row>
    <row r="779" spans="1:26" ht="12.75" customHeight="1">
      <c r="A779" s="181"/>
      <c r="B779" s="181"/>
      <c r="C779" s="181"/>
      <c r="D779" s="181"/>
      <c r="E779" s="181"/>
      <c r="F779" s="181"/>
      <c r="G779" s="181"/>
      <c r="H779" s="181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</row>
    <row r="780" spans="1:26" ht="12.75" customHeight="1">
      <c r="A780" s="181"/>
      <c r="B780" s="181"/>
      <c r="C780" s="181"/>
      <c r="D780" s="181"/>
      <c r="E780" s="181"/>
      <c r="F780" s="181"/>
      <c r="G780" s="181"/>
      <c r="H780" s="181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</row>
    <row r="781" spans="1:26" ht="12.75" customHeight="1">
      <c r="A781" s="181"/>
      <c r="B781" s="181"/>
      <c r="C781" s="181"/>
      <c r="D781" s="181"/>
      <c r="E781" s="181"/>
      <c r="F781" s="181"/>
      <c r="G781" s="181"/>
      <c r="H781" s="181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</row>
    <row r="782" spans="1:26" ht="12.75" customHeight="1">
      <c r="A782" s="181"/>
      <c r="B782" s="181"/>
      <c r="C782" s="181"/>
      <c r="D782" s="181"/>
      <c r="E782" s="181"/>
      <c r="F782" s="181"/>
      <c r="G782" s="181"/>
      <c r="H782" s="181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</row>
    <row r="783" spans="1:26" ht="12.75" customHeight="1">
      <c r="A783" s="181"/>
      <c r="B783" s="181"/>
      <c r="C783" s="181"/>
      <c r="D783" s="181"/>
      <c r="E783" s="181"/>
      <c r="F783" s="181"/>
      <c r="G783" s="181"/>
      <c r="H783" s="181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</row>
    <row r="784" spans="1:26" ht="12.75" customHeight="1">
      <c r="A784" s="181"/>
      <c r="B784" s="181"/>
      <c r="C784" s="181"/>
      <c r="D784" s="181"/>
      <c r="E784" s="181"/>
      <c r="F784" s="181"/>
      <c r="G784" s="181"/>
      <c r="H784" s="181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</row>
    <row r="785" spans="1:26" ht="12.75" customHeight="1">
      <c r="A785" s="181"/>
      <c r="B785" s="181"/>
      <c r="C785" s="181"/>
      <c r="D785" s="181"/>
      <c r="E785" s="181"/>
      <c r="F785" s="181"/>
      <c r="G785" s="181"/>
      <c r="H785" s="181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</row>
    <row r="786" spans="1:26" ht="12.75" customHeight="1">
      <c r="A786" s="181"/>
      <c r="B786" s="181"/>
      <c r="C786" s="181"/>
      <c r="D786" s="181"/>
      <c r="E786" s="181"/>
      <c r="F786" s="181"/>
      <c r="G786" s="181"/>
      <c r="H786" s="181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</row>
    <row r="787" spans="1:26" ht="12.75" customHeight="1">
      <c r="A787" s="181"/>
      <c r="B787" s="181"/>
      <c r="C787" s="181"/>
      <c r="D787" s="181"/>
      <c r="E787" s="181"/>
      <c r="F787" s="181"/>
      <c r="G787" s="181"/>
      <c r="H787" s="181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</row>
    <row r="788" spans="1:26" ht="12.75" customHeight="1">
      <c r="A788" s="181"/>
      <c r="B788" s="181"/>
      <c r="C788" s="181"/>
      <c r="D788" s="181"/>
      <c r="E788" s="181"/>
      <c r="F788" s="181"/>
      <c r="G788" s="181"/>
      <c r="H788" s="181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</row>
    <row r="789" spans="1:26" ht="12.75" customHeight="1">
      <c r="A789" s="181"/>
      <c r="B789" s="181"/>
      <c r="C789" s="181"/>
      <c r="D789" s="181"/>
      <c r="E789" s="181"/>
      <c r="F789" s="181"/>
      <c r="G789" s="181"/>
      <c r="H789" s="181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</row>
    <row r="790" spans="1:26" ht="12.75" customHeight="1">
      <c r="A790" s="181"/>
      <c r="B790" s="181"/>
      <c r="C790" s="181"/>
      <c r="D790" s="181"/>
      <c r="E790" s="181"/>
      <c r="F790" s="181"/>
      <c r="G790" s="181"/>
      <c r="H790" s="181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</row>
    <row r="791" spans="1:26" ht="12.75" customHeight="1">
      <c r="A791" s="181"/>
      <c r="B791" s="181"/>
      <c r="C791" s="181"/>
      <c r="D791" s="181"/>
      <c r="E791" s="181"/>
      <c r="F791" s="181"/>
      <c r="G791" s="181"/>
      <c r="H791" s="181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</row>
    <row r="792" spans="1:26" ht="12.75" customHeight="1">
      <c r="A792" s="181"/>
      <c r="B792" s="181"/>
      <c r="C792" s="181"/>
      <c r="D792" s="181"/>
      <c r="E792" s="181"/>
      <c r="F792" s="181"/>
      <c r="G792" s="181"/>
      <c r="H792" s="181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</row>
    <row r="793" spans="1:26" ht="12.75" customHeight="1">
      <c r="A793" s="181"/>
      <c r="B793" s="181"/>
      <c r="C793" s="181"/>
      <c r="D793" s="181"/>
      <c r="E793" s="181"/>
      <c r="F793" s="181"/>
      <c r="G793" s="181"/>
      <c r="H793" s="181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</row>
    <row r="794" spans="1:26" ht="12.75" customHeight="1">
      <c r="A794" s="181"/>
      <c r="B794" s="181"/>
      <c r="C794" s="181"/>
      <c r="D794" s="181"/>
      <c r="E794" s="181"/>
      <c r="F794" s="181"/>
      <c r="G794" s="181"/>
      <c r="H794" s="181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</row>
    <row r="795" spans="1:26" ht="12.75" customHeight="1">
      <c r="A795" s="181"/>
      <c r="B795" s="181"/>
      <c r="C795" s="181"/>
      <c r="D795" s="181"/>
      <c r="E795" s="181"/>
      <c r="F795" s="181"/>
      <c r="G795" s="181"/>
      <c r="H795" s="181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</row>
    <row r="796" spans="1:26" ht="12.75" customHeight="1">
      <c r="A796" s="181"/>
      <c r="B796" s="181"/>
      <c r="C796" s="181"/>
      <c r="D796" s="181"/>
      <c r="E796" s="181"/>
      <c r="F796" s="181"/>
      <c r="G796" s="181"/>
      <c r="H796" s="181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</row>
    <row r="797" spans="1:26" ht="12.75" customHeight="1">
      <c r="A797" s="181"/>
      <c r="B797" s="181"/>
      <c r="C797" s="181"/>
      <c r="D797" s="181"/>
      <c r="E797" s="181"/>
      <c r="F797" s="181"/>
      <c r="G797" s="181"/>
      <c r="H797" s="181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</row>
    <row r="798" spans="1:26" ht="12.75" customHeight="1">
      <c r="A798" s="181"/>
      <c r="B798" s="181"/>
      <c r="C798" s="181"/>
      <c r="D798" s="181"/>
      <c r="E798" s="181"/>
      <c r="F798" s="181"/>
      <c r="G798" s="181"/>
      <c r="H798" s="181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</row>
    <row r="799" spans="1:26" ht="12.75" customHeight="1">
      <c r="A799" s="181"/>
      <c r="B799" s="181"/>
      <c r="C799" s="181"/>
      <c r="D799" s="181"/>
      <c r="E799" s="181"/>
      <c r="F799" s="181"/>
      <c r="G799" s="181"/>
      <c r="H799" s="181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</row>
    <row r="800" spans="1:26" ht="12.75" customHeight="1">
      <c r="A800" s="181"/>
      <c r="B800" s="181"/>
      <c r="C800" s="181"/>
      <c r="D800" s="181"/>
      <c r="E800" s="181"/>
      <c r="F800" s="181"/>
      <c r="G800" s="181"/>
      <c r="H800" s="181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</row>
    <row r="801" spans="1:26" ht="12.75" customHeight="1">
      <c r="A801" s="181"/>
      <c r="B801" s="181"/>
      <c r="C801" s="181"/>
      <c r="D801" s="181"/>
      <c r="E801" s="181"/>
      <c r="F801" s="181"/>
      <c r="G801" s="181"/>
      <c r="H801" s="181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</row>
    <row r="802" spans="1:26" ht="12.75" customHeight="1">
      <c r="A802" s="181"/>
      <c r="B802" s="181"/>
      <c r="C802" s="181"/>
      <c r="D802" s="181"/>
      <c r="E802" s="181"/>
      <c r="F802" s="181"/>
      <c r="G802" s="181"/>
      <c r="H802" s="181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</row>
    <row r="803" spans="1:26" ht="12.75" customHeight="1">
      <c r="A803" s="181"/>
      <c r="B803" s="181"/>
      <c r="C803" s="181"/>
      <c r="D803" s="181"/>
      <c r="E803" s="181"/>
      <c r="F803" s="181"/>
      <c r="G803" s="181"/>
      <c r="H803" s="181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</row>
    <row r="804" spans="1:26" ht="12.75" customHeight="1">
      <c r="A804" s="181"/>
      <c r="B804" s="181"/>
      <c r="C804" s="181"/>
      <c r="D804" s="181"/>
      <c r="E804" s="181"/>
      <c r="F804" s="181"/>
      <c r="G804" s="181"/>
      <c r="H804" s="181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</row>
    <row r="805" spans="1:26" ht="12.75" customHeight="1">
      <c r="A805" s="181"/>
      <c r="B805" s="181"/>
      <c r="C805" s="181"/>
      <c r="D805" s="181"/>
      <c r="E805" s="181"/>
      <c r="F805" s="181"/>
      <c r="G805" s="181"/>
      <c r="H805" s="181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</row>
    <row r="806" spans="1:26" ht="12.75" customHeight="1">
      <c r="A806" s="181"/>
      <c r="B806" s="181"/>
      <c r="C806" s="181"/>
      <c r="D806" s="181"/>
      <c r="E806" s="181"/>
      <c r="F806" s="181"/>
      <c r="G806" s="181"/>
      <c r="H806" s="181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</row>
    <row r="807" spans="1:26" ht="12.75" customHeight="1">
      <c r="A807" s="181"/>
      <c r="B807" s="181"/>
      <c r="C807" s="181"/>
      <c r="D807" s="181"/>
      <c r="E807" s="181"/>
      <c r="F807" s="181"/>
      <c r="G807" s="181"/>
      <c r="H807" s="181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</row>
    <row r="808" spans="1:26" ht="12.75" customHeight="1">
      <c r="A808" s="181"/>
      <c r="B808" s="181"/>
      <c r="C808" s="181"/>
      <c r="D808" s="181"/>
      <c r="E808" s="181"/>
      <c r="F808" s="181"/>
      <c r="G808" s="181"/>
      <c r="H808" s="181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</row>
    <row r="809" spans="1:26" ht="12.75" customHeight="1">
      <c r="A809" s="181"/>
      <c r="B809" s="181"/>
      <c r="C809" s="181"/>
      <c r="D809" s="181"/>
      <c r="E809" s="181"/>
      <c r="F809" s="181"/>
      <c r="G809" s="181"/>
      <c r="H809" s="181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</row>
    <row r="810" spans="1:26" ht="12.75" customHeight="1">
      <c r="A810" s="181"/>
      <c r="B810" s="181"/>
      <c r="C810" s="181"/>
      <c r="D810" s="181"/>
      <c r="E810" s="181"/>
      <c r="F810" s="181"/>
      <c r="G810" s="181"/>
      <c r="H810" s="181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</row>
    <row r="811" spans="1:26" ht="12.75" customHeight="1">
      <c r="A811" s="181"/>
      <c r="B811" s="181"/>
      <c r="C811" s="181"/>
      <c r="D811" s="181"/>
      <c r="E811" s="181"/>
      <c r="F811" s="181"/>
      <c r="G811" s="181"/>
      <c r="H811" s="181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</row>
    <row r="812" spans="1:26" ht="12.75" customHeight="1">
      <c r="A812" s="181"/>
      <c r="B812" s="181"/>
      <c r="C812" s="181"/>
      <c r="D812" s="181"/>
      <c r="E812" s="181"/>
      <c r="F812" s="181"/>
      <c r="G812" s="181"/>
      <c r="H812" s="181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</row>
    <row r="813" spans="1:26" ht="12.75" customHeight="1">
      <c r="A813" s="181"/>
      <c r="B813" s="181"/>
      <c r="C813" s="181"/>
      <c r="D813" s="181"/>
      <c r="E813" s="181"/>
      <c r="F813" s="181"/>
      <c r="G813" s="181"/>
      <c r="H813" s="181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</row>
    <row r="814" spans="1:26" ht="12.75" customHeight="1">
      <c r="A814" s="181"/>
      <c r="B814" s="181"/>
      <c r="C814" s="181"/>
      <c r="D814" s="181"/>
      <c r="E814" s="181"/>
      <c r="F814" s="181"/>
      <c r="G814" s="181"/>
      <c r="H814" s="181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</row>
    <row r="815" spans="1:26" ht="12.75" customHeight="1">
      <c r="A815" s="181"/>
      <c r="B815" s="181"/>
      <c r="C815" s="181"/>
      <c r="D815" s="181"/>
      <c r="E815" s="181"/>
      <c r="F815" s="181"/>
      <c r="G815" s="181"/>
      <c r="H815" s="181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</row>
    <row r="816" spans="1:26" ht="12.75" customHeight="1">
      <c r="A816" s="181"/>
      <c r="B816" s="181"/>
      <c r="C816" s="181"/>
      <c r="D816" s="181"/>
      <c r="E816" s="181"/>
      <c r="F816" s="181"/>
      <c r="G816" s="181"/>
      <c r="H816" s="181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</row>
    <row r="817" spans="1:26" ht="12.75" customHeight="1">
      <c r="A817" s="181"/>
      <c r="B817" s="181"/>
      <c r="C817" s="181"/>
      <c r="D817" s="181"/>
      <c r="E817" s="181"/>
      <c r="F817" s="181"/>
      <c r="G817" s="181"/>
      <c r="H817" s="181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</row>
    <row r="818" spans="1:26" ht="12.75" customHeight="1">
      <c r="A818" s="181"/>
      <c r="B818" s="181"/>
      <c r="C818" s="181"/>
      <c r="D818" s="181"/>
      <c r="E818" s="181"/>
      <c r="F818" s="181"/>
      <c r="G818" s="181"/>
      <c r="H818" s="181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</row>
    <row r="819" spans="1:26" ht="12.75" customHeight="1">
      <c r="A819" s="181"/>
      <c r="B819" s="181"/>
      <c r="C819" s="181"/>
      <c r="D819" s="181"/>
      <c r="E819" s="181"/>
      <c r="F819" s="181"/>
      <c r="G819" s="181"/>
      <c r="H819" s="181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</row>
    <row r="820" spans="1:26" ht="12.75" customHeight="1">
      <c r="A820" s="181"/>
      <c r="B820" s="181"/>
      <c r="C820" s="181"/>
      <c r="D820" s="181"/>
      <c r="E820" s="181"/>
      <c r="F820" s="181"/>
      <c r="G820" s="181"/>
      <c r="H820" s="181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</row>
    <row r="821" spans="1:26" ht="12.75" customHeight="1">
      <c r="A821" s="181"/>
      <c r="B821" s="181"/>
      <c r="C821" s="181"/>
      <c r="D821" s="181"/>
      <c r="E821" s="181"/>
      <c r="F821" s="181"/>
      <c r="G821" s="181"/>
      <c r="H821" s="181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</row>
    <row r="822" spans="1:26" ht="12.75" customHeight="1">
      <c r="A822" s="181"/>
      <c r="B822" s="181"/>
      <c r="C822" s="181"/>
      <c r="D822" s="181"/>
      <c r="E822" s="181"/>
      <c r="F822" s="181"/>
      <c r="G822" s="181"/>
      <c r="H822" s="181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</row>
    <row r="823" spans="1:26" ht="12.75" customHeight="1">
      <c r="A823" s="181"/>
      <c r="B823" s="181"/>
      <c r="C823" s="181"/>
      <c r="D823" s="181"/>
      <c r="E823" s="181"/>
      <c r="F823" s="181"/>
      <c r="G823" s="181"/>
      <c r="H823" s="181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</row>
    <row r="824" spans="1:26" ht="12.75" customHeight="1">
      <c r="A824" s="181"/>
      <c r="B824" s="181"/>
      <c r="C824" s="181"/>
      <c r="D824" s="181"/>
      <c r="E824" s="181"/>
      <c r="F824" s="181"/>
      <c r="G824" s="181"/>
      <c r="H824" s="181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</row>
    <row r="825" spans="1:26" ht="12.75" customHeight="1">
      <c r="A825" s="181"/>
      <c r="B825" s="181"/>
      <c r="C825" s="181"/>
      <c r="D825" s="181"/>
      <c r="E825" s="181"/>
      <c r="F825" s="181"/>
      <c r="G825" s="181"/>
      <c r="H825" s="181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</row>
    <row r="826" spans="1:26" ht="12.75" customHeight="1">
      <c r="A826" s="181"/>
      <c r="B826" s="181"/>
      <c r="C826" s="181"/>
      <c r="D826" s="181"/>
      <c r="E826" s="181"/>
      <c r="F826" s="181"/>
      <c r="G826" s="181"/>
      <c r="H826" s="181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</row>
    <row r="827" spans="1:26" ht="12.75" customHeight="1">
      <c r="A827" s="181"/>
      <c r="B827" s="181"/>
      <c r="C827" s="181"/>
      <c r="D827" s="181"/>
      <c r="E827" s="181"/>
      <c r="F827" s="181"/>
      <c r="G827" s="181"/>
      <c r="H827" s="181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</row>
    <row r="828" spans="1:26" ht="12.75" customHeight="1">
      <c r="A828" s="181"/>
      <c r="B828" s="181"/>
      <c r="C828" s="181"/>
      <c r="D828" s="181"/>
      <c r="E828" s="181"/>
      <c r="F828" s="181"/>
      <c r="G828" s="181"/>
      <c r="H828" s="181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</row>
    <row r="829" spans="1:26" ht="12.75" customHeight="1">
      <c r="A829" s="181"/>
      <c r="B829" s="181"/>
      <c r="C829" s="181"/>
      <c r="D829" s="181"/>
      <c r="E829" s="181"/>
      <c r="F829" s="181"/>
      <c r="G829" s="181"/>
      <c r="H829" s="181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</row>
    <row r="830" spans="1:26" ht="12.75" customHeight="1">
      <c r="A830" s="181"/>
      <c r="B830" s="181"/>
      <c r="C830" s="181"/>
      <c r="D830" s="181"/>
      <c r="E830" s="181"/>
      <c r="F830" s="181"/>
      <c r="G830" s="181"/>
      <c r="H830" s="181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</row>
    <row r="831" spans="1:26" ht="12.75" customHeight="1">
      <c r="A831" s="181"/>
      <c r="B831" s="181"/>
      <c r="C831" s="181"/>
      <c r="D831" s="181"/>
      <c r="E831" s="181"/>
      <c r="F831" s="181"/>
      <c r="G831" s="181"/>
      <c r="H831" s="181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</row>
    <row r="832" spans="1:26" ht="12.75" customHeight="1">
      <c r="A832" s="181"/>
      <c r="B832" s="181"/>
      <c r="C832" s="181"/>
      <c r="D832" s="181"/>
      <c r="E832" s="181"/>
      <c r="F832" s="181"/>
      <c r="G832" s="181"/>
      <c r="H832" s="181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</row>
    <row r="833" spans="1:26" ht="12.75" customHeight="1">
      <c r="A833" s="181"/>
      <c r="B833" s="181"/>
      <c r="C833" s="181"/>
      <c r="D833" s="181"/>
      <c r="E833" s="181"/>
      <c r="F833" s="181"/>
      <c r="G833" s="181"/>
      <c r="H833" s="181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</row>
    <row r="834" spans="1:26" ht="12.75" customHeight="1">
      <c r="A834" s="181"/>
      <c r="B834" s="181"/>
      <c r="C834" s="181"/>
      <c r="D834" s="181"/>
      <c r="E834" s="181"/>
      <c r="F834" s="181"/>
      <c r="G834" s="181"/>
      <c r="H834" s="181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</row>
    <row r="835" spans="1:26" ht="12.75" customHeight="1">
      <c r="A835" s="181"/>
      <c r="B835" s="181"/>
      <c r="C835" s="181"/>
      <c r="D835" s="181"/>
      <c r="E835" s="181"/>
      <c r="F835" s="181"/>
      <c r="G835" s="181"/>
      <c r="H835" s="181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</row>
    <row r="836" spans="1:26" ht="12.75" customHeight="1">
      <c r="A836" s="181"/>
      <c r="B836" s="181"/>
      <c r="C836" s="181"/>
      <c r="D836" s="181"/>
      <c r="E836" s="181"/>
      <c r="F836" s="181"/>
      <c r="G836" s="181"/>
      <c r="H836" s="181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</row>
    <row r="837" spans="1:26" ht="12.75" customHeight="1">
      <c r="A837" s="181"/>
      <c r="B837" s="181"/>
      <c r="C837" s="181"/>
      <c r="D837" s="181"/>
      <c r="E837" s="181"/>
      <c r="F837" s="181"/>
      <c r="G837" s="181"/>
      <c r="H837" s="181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</row>
    <row r="838" spans="1:26" ht="12.75" customHeight="1">
      <c r="A838" s="181"/>
      <c r="B838" s="181"/>
      <c r="C838" s="181"/>
      <c r="D838" s="181"/>
      <c r="E838" s="181"/>
      <c r="F838" s="181"/>
      <c r="G838" s="181"/>
      <c r="H838" s="181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</row>
    <row r="839" spans="1:26" ht="12.75" customHeight="1">
      <c r="A839" s="181"/>
      <c r="B839" s="181"/>
      <c r="C839" s="181"/>
      <c r="D839" s="181"/>
      <c r="E839" s="181"/>
      <c r="F839" s="181"/>
      <c r="G839" s="181"/>
      <c r="H839" s="181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</row>
    <row r="840" spans="1:26" ht="12.75" customHeight="1">
      <c r="A840" s="181"/>
      <c r="B840" s="181"/>
      <c r="C840" s="181"/>
      <c r="D840" s="181"/>
      <c r="E840" s="181"/>
      <c r="F840" s="181"/>
      <c r="G840" s="181"/>
      <c r="H840" s="181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</row>
    <row r="841" spans="1:26" ht="12.75" customHeight="1">
      <c r="A841" s="181"/>
      <c r="B841" s="181"/>
      <c r="C841" s="181"/>
      <c r="D841" s="181"/>
      <c r="E841" s="181"/>
      <c r="F841" s="181"/>
      <c r="G841" s="181"/>
      <c r="H841" s="181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</row>
    <row r="842" spans="1:26" ht="12.75" customHeight="1">
      <c r="A842" s="181"/>
      <c r="B842" s="181"/>
      <c r="C842" s="181"/>
      <c r="D842" s="181"/>
      <c r="E842" s="181"/>
      <c r="F842" s="181"/>
      <c r="G842" s="181"/>
      <c r="H842" s="181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</row>
    <row r="843" spans="1:26" ht="12.75" customHeight="1">
      <c r="A843" s="181"/>
      <c r="B843" s="181"/>
      <c r="C843" s="181"/>
      <c r="D843" s="181"/>
      <c r="E843" s="181"/>
      <c r="F843" s="181"/>
      <c r="G843" s="181"/>
      <c r="H843" s="181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</row>
    <row r="844" spans="1:26" ht="12.75" customHeight="1">
      <c r="A844" s="181"/>
      <c r="B844" s="181"/>
      <c r="C844" s="181"/>
      <c r="D844" s="181"/>
      <c r="E844" s="181"/>
      <c r="F844" s="181"/>
      <c r="G844" s="181"/>
      <c r="H844" s="181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</row>
    <row r="845" spans="1:26" ht="12.75" customHeight="1">
      <c r="A845" s="181"/>
      <c r="B845" s="181"/>
      <c r="C845" s="181"/>
      <c r="D845" s="181"/>
      <c r="E845" s="181"/>
      <c r="F845" s="181"/>
      <c r="G845" s="181"/>
      <c r="H845" s="181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</row>
    <row r="846" spans="1:26" ht="12.75" customHeight="1">
      <c r="A846" s="181"/>
      <c r="B846" s="181"/>
      <c r="C846" s="181"/>
      <c r="D846" s="181"/>
      <c r="E846" s="181"/>
      <c r="F846" s="181"/>
      <c r="G846" s="181"/>
      <c r="H846" s="181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</row>
    <row r="847" spans="1:26" ht="12.75" customHeight="1">
      <c r="A847" s="181"/>
      <c r="B847" s="181"/>
      <c r="C847" s="181"/>
      <c r="D847" s="181"/>
      <c r="E847" s="181"/>
      <c r="F847" s="181"/>
      <c r="G847" s="181"/>
      <c r="H847" s="181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</row>
    <row r="848" spans="1:26" ht="12.75" customHeight="1">
      <c r="A848" s="181"/>
      <c r="B848" s="181"/>
      <c r="C848" s="181"/>
      <c r="D848" s="181"/>
      <c r="E848" s="181"/>
      <c r="F848" s="181"/>
      <c r="G848" s="181"/>
      <c r="H848" s="181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</row>
    <row r="849" spans="1:26" ht="12.75" customHeight="1">
      <c r="A849" s="181"/>
      <c r="B849" s="181"/>
      <c r="C849" s="181"/>
      <c r="D849" s="181"/>
      <c r="E849" s="181"/>
      <c r="F849" s="181"/>
      <c r="G849" s="181"/>
      <c r="H849" s="181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</row>
    <row r="850" spans="1:26" ht="12.75" customHeight="1">
      <c r="A850" s="181"/>
      <c r="B850" s="181"/>
      <c r="C850" s="181"/>
      <c r="D850" s="181"/>
      <c r="E850" s="181"/>
      <c r="F850" s="181"/>
      <c r="G850" s="181"/>
      <c r="H850" s="181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</row>
    <row r="851" spans="1:26" ht="12.75" customHeight="1">
      <c r="A851" s="181"/>
      <c r="B851" s="181"/>
      <c r="C851" s="181"/>
      <c r="D851" s="181"/>
      <c r="E851" s="181"/>
      <c r="F851" s="181"/>
      <c r="G851" s="181"/>
      <c r="H851" s="181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</row>
    <row r="852" spans="1:26" ht="12.75" customHeight="1">
      <c r="A852" s="181"/>
      <c r="B852" s="181"/>
      <c r="C852" s="181"/>
      <c r="D852" s="181"/>
      <c r="E852" s="181"/>
      <c r="F852" s="181"/>
      <c r="G852" s="181"/>
      <c r="H852" s="181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</row>
    <row r="853" spans="1:26" ht="12.75" customHeight="1">
      <c r="A853" s="181"/>
      <c r="B853" s="181"/>
      <c r="C853" s="181"/>
      <c r="D853" s="181"/>
      <c r="E853" s="181"/>
      <c r="F853" s="181"/>
      <c r="G853" s="181"/>
      <c r="H853" s="181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</row>
    <row r="854" spans="1:26" ht="12.75" customHeight="1">
      <c r="A854" s="181"/>
      <c r="B854" s="181"/>
      <c r="C854" s="181"/>
      <c r="D854" s="181"/>
      <c r="E854" s="181"/>
      <c r="F854" s="181"/>
      <c r="G854" s="181"/>
      <c r="H854" s="181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</row>
    <row r="855" spans="1:26" ht="12.75" customHeight="1">
      <c r="A855" s="181"/>
      <c r="B855" s="181"/>
      <c r="C855" s="181"/>
      <c r="D855" s="181"/>
      <c r="E855" s="181"/>
      <c r="F855" s="181"/>
      <c r="G855" s="181"/>
      <c r="H855" s="181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</row>
    <row r="856" spans="1:26" ht="12.75" customHeight="1">
      <c r="A856" s="181"/>
      <c r="B856" s="181"/>
      <c r="C856" s="181"/>
      <c r="D856" s="181"/>
      <c r="E856" s="181"/>
      <c r="F856" s="181"/>
      <c r="G856" s="181"/>
      <c r="H856" s="181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</row>
    <row r="857" spans="1:26" ht="12.75" customHeight="1">
      <c r="A857" s="181"/>
      <c r="B857" s="181"/>
      <c r="C857" s="181"/>
      <c r="D857" s="181"/>
      <c r="E857" s="181"/>
      <c r="F857" s="181"/>
      <c r="G857" s="181"/>
      <c r="H857" s="181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</row>
    <row r="858" spans="1:26" ht="12.75" customHeight="1">
      <c r="A858" s="181"/>
      <c r="B858" s="181"/>
      <c r="C858" s="181"/>
      <c r="D858" s="181"/>
      <c r="E858" s="181"/>
      <c r="F858" s="181"/>
      <c r="G858" s="181"/>
      <c r="H858" s="181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</row>
    <row r="859" spans="1:26" ht="12.75" customHeight="1">
      <c r="A859" s="181"/>
      <c r="B859" s="181"/>
      <c r="C859" s="181"/>
      <c r="D859" s="181"/>
      <c r="E859" s="181"/>
      <c r="F859" s="181"/>
      <c r="G859" s="181"/>
      <c r="H859" s="181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</row>
    <row r="860" spans="1:26" ht="12.75" customHeight="1">
      <c r="A860" s="181"/>
      <c r="B860" s="181"/>
      <c r="C860" s="181"/>
      <c r="D860" s="181"/>
      <c r="E860" s="181"/>
      <c r="F860" s="181"/>
      <c r="G860" s="181"/>
      <c r="H860" s="181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</row>
    <row r="861" spans="1:26" ht="12.75" customHeight="1">
      <c r="A861" s="181"/>
      <c r="B861" s="181"/>
      <c r="C861" s="181"/>
      <c r="D861" s="181"/>
      <c r="E861" s="181"/>
      <c r="F861" s="181"/>
      <c r="G861" s="181"/>
      <c r="H861" s="181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</row>
    <row r="862" spans="1:26" ht="12.75" customHeight="1">
      <c r="A862" s="181"/>
      <c r="B862" s="181"/>
      <c r="C862" s="181"/>
      <c r="D862" s="181"/>
      <c r="E862" s="181"/>
      <c r="F862" s="181"/>
      <c r="G862" s="181"/>
      <c r="H862" s="181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</row>
    <row r="863" spans="1:26" ht="12.75" customHeight="1">
      <c r="A863" s="181"/>
      <c r="B863" s="181"/>
      <c r="C863" s="181"/>
      <c r="D863" s="181"/>
      <c r="E863" s="181"/>
      <c r="F863" s="181"/>
      <c r="G863" s="181"/>
      <c r="H863" s="181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</row>
    <row r="864" spans="1:26" ht="12.75" customHeight="1">
      <c r="A864" s="181"/>
      <c r="B864" s="181"/>
      <c r="C864" s="181"/>
      <c r="D864" s="181"/>
      <c r="E864" s="181"/>
      <c r="F864" s="181"/>
      <c r="G864" s="181"/>
      <c r="H864" s="181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</row>
    <row r="865" spans="1:26" ht="12.75" customHeight="1">
      <c r="A865" s="181"/>
      <c r="B865" s="181"/>
      <c r="C865" s="181"/>
      <c r="D865" s="181"/>
      <c r="E865" s="181"/>
      <c r="F865" s="181"/>
      <c r="G865" s="181"/>
      <c r="H865" s="181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</row>
    <row r="866" spans="1:26" ht="12.75" customHeight="1">
      <c r="A866" s="181"/>
      <c r="B866" s="181"/>
      <c r="C866" s="181"/>
      <c r="D866" s="181"/>
      <c r="E866" s="181"/>
      <c r="F866" s="181"/>
      <c r="G866" s="181"/>
      <c r="H866" s="181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</row>
    <row r="867" spans="1:26" ht="12.75" customHeight="1">
      <c r="A867" s="181"/>
      <c r="B867" s="181"/>
      <c r="C867" s="181"/>
      <c r="D867" s="181"/>
      <c r="E867" s="181"/>
      <c r="F867" s="181"/>
      <c r="G867" s="181"/>
      <c r="H867" s="181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</row>
    <row r="868" spans="1:26" ht="12.75" customHeight="1">
      <c r="A868" s="181"/>
      <c r="B868" s="181"/>
      <c r="C868" s="181"/>
      <c r="D868" s="181"/>
      <c r="E868" s="181"/>
      <c r="F868" s="181"/>
      <c r="G868" s="181"/>
      <c r="H868" s="181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</row>
    <row r="869" spans="1:26" ht="12.75" customHeight="1">
      <c r="A869" s="181"/>
      <c r="B869" s="181"/>
      <c r="C869" s="181"/>
      <c r="D869" s="181"/>
      <c r="E869" s="181"/>
      <c r="F869" s="181"/>
      <c r="G869" s="181"/>
      <c r="H869" s="181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</row>
    <row r="870" spans="1:26" ht="12.75" customHeight="1">
      <c r="A870" s="181"/>
      <c r="B870" s="181"/>
      <c r="C870" s="181"/>
      <c r="D870" s="181"/>
      <c r="E870" s="181"/>
      <c r="F870" s="181"/>
      <c r="G870" s="181"/>
      <c r="H870" s="181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</row>
    <row r="871" spans="1:26" ht="12.75" customHeight="1">
      <c r="A871" s="181"/>
      <c r="B871" s="181"/>
      <c r="C871" s="181"/>
      <c r="D871" s="181"/>
      <c r="E871" s="181"/>
      <c r="F871" s="181"/>
      <c r="G871" s="181"/>
      <c r="H871" s="181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</row>
    <row r="872" spans="1:26" ht="12.75" customHeight="1">
      <c r="A872" s="181"/>
      <c r="B872" s="181"/>
      <c r="C872" s="181"/>
      <c r="D872" s="181"/>
      <c r="E872" s="181"/>
      <c r="F872" s="181"/>
      <c r="G872" s="181"/>
      <c r="H872" s="181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</row>
    <row r="873" spans="1:26" ht="12.75" customHeight="1">
      <c r="A873" s="181"/>
      <c r="B873" s="181"/>
      <c r="C873" s="181"/>
      <c r="D873" s="181"/>
      <c r="E873" s="181"/>
      <c r="F873" s="181"/>
      <c r="G873" s="181"/>
      <c r="H873" s="181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</row>
    <row r="874" spans="1:26" ht="12.75" customHeight="1">
      <c r="A874" s="181"/>
      <c r="B874" s="181"/>
      <c r="C874" s="181"/>
      <c r="D874" s="181"/>
      <c r="E874" s="181"/>
      <c r="F874" s="181"/>
      <c r="G874" s="181"/>
      <c r="H874" s="181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</row>
    <row r="875" spans="1:26" ht="12.75" customHeight="1">
      <c r="A875" s="181"/>
      <c r="B875" s="181"/>
      <c r="C875" s="181"/>
      <c r="D875" s="181"/>
      <c r="E875" s="181"/>
      <c r="F875" s="181"/>
      <c r="G875" s="181"/>
      <c r="H875" s="181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</row>
    <row r="876" spans="1:26" ht="12.75" customHeight="1">
      <c r="A876" s="181"/>
      <c r="B876" s="181"/>
      <c r="C876" s="181"/>
      <c r="D876" s="181"/>
      <c r="E876" s="181"/>
      <c r="F876" s="181"/>
      <c r="G876" s="181"/>
      <c r="H876" s="181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</row>
    <row r="877" spans="1:26" ht="12.75" customHeight="1">
      <c r="A877" s="181"/>
      <c r="B877" s="181"/>
      <c r="C877" s="181"/>
      <c r="D877" s="181"/>
      <c r="E877" s="181"/>
      <c r="F877" s="181"/>
      <c r="G877" s="181"/>
      <c r="H877" s="181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</row>
    <row r="878" spans="1:26" ht="12.75" customHeight="1">
      <c r="A878" s="181"/>
      <c r="B878" s="181"/>
      <c r="C878" s="181"/>
      <c r="D878" s="181"/>
      <c r="E878" s="181"/>
      <c r="F878" s="181"/>
      <c r="G878" s="181"/>
      <c r="H878" s="181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</row>
    <row r="879" spans="1:26" ht="12.75" customHeight="1">
      <c r="A879" s="181"/>
      <c r="B879" s="181"/>
      <c r="C879" s="181"/>
      <c r="D879" s="181"/>
      <c r="E879" s="181"/>
      <c r="F879" s="181"/>
      <c r="G879" s="181"/>
      <c r="H879" s="181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</row>
    <row r="880" spans="1:26" ht="12.75" customHeight="1">
      <c r="A880" s="181"/>
      <c r="B880" s="181"/>
      <c r="C880" s="181"/>
      <c r="D880" s="181"/>
      <c r="E880" s="181"/>
      <c r="F880" s="181"/>
      <c r="G880" s="181"/>
      <c r="H880" s="181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</row>
    <row r="881" spans="1:26" ht="12.75" customHeight="1">
      <c r="A881" s="181"/>
      <c r="B881" s="181"/>
      <c r="C881" s="181"/>
      <c r="D881" s="181"/>
      <c r="E881" s="181"/>
      <c r="F881" s="181"/>
      <c r="G881" s="181"/>
      <c r="H881" s="181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</row>
    <row r="882" spans="1:26" ht="12.75" customHeight="1">
      <c r="A882" s="181"/>
      <c r="B882" s="181"/>
      <c r="C882" s="181"/>
      <c r="D882" s="181"/>
      <c r="E882" s="181"/>
      <c r="F882" s="181"/>
      <c r="G882" s="181"/>
      <c r="H882" s="181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</row>
    <row r="883" spans="1:26" ht="12.75" customHeight="1">
      <c r="A883" s="181"/>
      <c r="B883" s="181"/>
      <c r="C883" s="181"/>
      <c r="D883" s="181"/>
      <c r="E883" s="181"/>
      <c r="F883" s="181"/>
      <c r="G883" s="181"/>
      <c r="H883" s="181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</row>
    <row r="884" spans="1:26" ht="12.75" customHeight="1">
      <c r="A884" s="181"/>
      <c r="B884" s="181"/>
      <c r="C884" s="181"/>
      <c r="D884" s="181"/>
      <c r="E884" s="181"/>
      <c r="F884" s="181"/>
      <c r="G884" s="181"/>
      <c r="H884" s="181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</row>
    <row r="885" spans="1:26" ht="12.75" customHeight="1">
      <c r="A885" s="181"/>
      <c r="B885" s="181"/>
      <c r="C885" s="181"/>
      <c r="D885" s="181"/>
      <c r="E885" s="181"/>
      <c r="F885" s="181"/>
      <c r="G885" s="181"/>
      <c r="H885" s="181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</row>
    <row r="886" spans="1:26" ht="12.75" customHeight="1">
      <c r="A886" s="181"/>
      <c r="B886" s="181"/>
      <c r="C886" s="181"/>
      <c r="D886" s="181"/>
      <c r="E886" s="181"/>
      <c r="F886" s="181"/>
      <c r="G886" s="181"/>
      <c r="H886" s="181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</row>
    <row r="887" spans="1:26" ht="12.75" customHeight="1">
      <c r="A887" s="181"/>
      <c r="B887" s="181"/>
      <c r="C887" s="181"/>
      <c r="D887" s="181"/>
      <c r="E887" s="181"/>
      <c r="F887" s="181"/>
      <c r="G887" s="181"/>
      <c r="H887" s="181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</row>
    <row r="888" spans="1:26" ht="12.75" customHeight="1">
      <c r="A888" s="181"/>
      <c r="B888" s="181"/>
      <c r="C888" s="181"/>
      <c r="D888" s="181"/>
      <c r="E888" s="181"/>
      <c r="F888" s="181"/>
      <c r="G888" s="181"/>
      <c r="H888" s="181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</row>
    <row r="889" spans="1:26" ht="12.75" customHeight="1">
      <c r="A889" s="181"/>
      <c r="B889" s="181"/>
      <c r="C889" s="181"/>
      <c r="D889" s="181"/>
      <c r="E889" s="181"/>
      <c r="F889" s="181"/>
      <c r="G889" s="181"/>
      <c r="H889" s="181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</row>
    <row r="890" spans="1:26" ht="12.75" customHeight="1">
      <c r="A890" s="181"/>
      <c r="B890" s="181"/>
      <c r="C890" s="181"/>
      <c r="D890" s="181"/>
      <c r="E890" s="181"/>
      <c r="F890" s="181"/>
      <c r="G890" s="181"/>
      <c r="H890" s="181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</row>
    <row r="891" spans="1:26" ht="12.75" customHeight="1">
      <c r="A891" s="181"/>
      <c r="B891" s="181"/>
      <c r="C891" s="181"/>
      <c r="D891" s="181"/>
      <c r="E891" s="181"/>
      <c r="F891" s="181"/>
      <c r="G891" s="181"/>
      <c r="H891" s="181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</row>
    <row r="892" spans="1:26" ht="12.75" customHeight="1">
      <c r="A892" s="181"/>
      <c r="B892" s="181"/>
      <c r="C892" s="181"/>
      <c r="D892" s="181"/>
      <c r="E892" s="181"/>
      <c r="F892" s="181"/>
      <c r="G892" s="181"/>
      <c r="H892" s="181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</row>
    <row r="893" spans="1:26" ht="12.75" customHeight="1">
      <c r="A893" s="181"/>
      <c r="B893" s="181"/>
      <c r="C893" s="181"/>
      <c r="D893" s="181"/>
      <c r="E893" s="181"/>
      <c r="F893" s="181"/>
      <c r="G893" s="181"/>
      <c r="H893" s="181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</row>
    <row r="894" spans="1:26" ht="12.75" customHeight="1">
      <c r="A894" s="181"/>
      <c r="B894" s="181"/>
      <c r="C894" s="181"/>
      <c r="D894" s="181"/>
      <c r="E894" s="181"/>
      <c r="F894" s="181"/>
      <c r="G894" s="181"/>
      <c r="H894" s="181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</row>
    <row r="895" spans="1:26" ht="12.75" customHeight="1">
      <c r="A895" s="181"/>
      <c r="B895" s="181"/>
      <c r="C895" s="181"/>
      <c r="D895" s="181"/>
      <c r="E895" s="181"/>
      <c r="F895" s="181"/>
      <c r="G895" s="181"/>
      <c r="H895" s="181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</row>
    <row r="896" spans="1:26" ht="12.75" customHeight="1">
      <c r="A896" s="181"/>
      <c r="B896" s="181"/>
      <c r="C896" s="181"/>
      <c r="D896" s="181"/>
      <c r="E896" s="181"/>
      <c r="F896" s="181"/>
      <c r="G896" s="181"/>
      <c r="H896" s="181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</row>
    <row r="897" spans="1:26" ht="12.75" customHeight="1">
      <c r="A897" s="181"/>
      <c r="B897" s="181"/>
      <c r="C897" s="181"/>
      <c r="D897" s="181"/>
      <c r="E897" s="181"/>
      <c r="F897" s="181"/>
      <c r="G897" s="181"/>
      <c r="H897" s="181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</row>
    <row r="898" spans="1:26" ht="12.75" customHeight="1">
      <c r="A898" s="181"/>
      <c r="B898" s="181"/>
      <c r="C898" s="181"/>
      <c r="D898" s="181"/>
      <c r="E898" s="181"/>
      <c r="F898" s="181"/>
      <c r="G898" s="181"/>
      <c r="H898" s="181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</row>
    <row r="899" spans="1:26" ht="12.75" customHeight="1">
      <c r="A899" s="181"/>
      <c r="B899" s="181"/>
      <c r="C899" s="181"/>
      <c r="D899" s="181"/>
      <c r="E899" s="181"/>
      <c r="F899" s="181"/>
      <c r="G899" s="181"/>
      <c r="H899" s="181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</row>
    <row r="900" spans="1:26" ht="12.75" customHeight="1">
      <c r="A900" s="181"/>
      <c r="B900" s="181"/>
      <c r="C900" s="181"/>
      <c r="D900" s="181"/>
      <c r="E900" s="181"/>
      <c r="F900" s="181"/>
      <c r="G900" s="181"/>
      <c r="H900" s="181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</row>
    <row r="901" spans="1:26" ht="12.75" customHeight="1">
      <c r="A901" s="181"/>
      <c r="B901" s="181"/>
      <c r="C901" s="181"/>
      <c r="D901" s="181"/>
      <c r="E901" s="181"/>
      <c r="F901" s="181"/>
      <c r="G901" s="181"/>
      <c r="H901" s="181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</row>
    <row r="902" spans="1:26" ht="12.75" customHeight="1">
      <c r="A902" s="181"/>
      <c r="B902" s="181"/>
      <c r="C902" s="181"/>
      <c r="D902" s="181"/>
      <c r="E902" s="181"/>
      <c r="F902" s="181"/>
      <c r="G902" s="181"/>
      <c r="H902" s="181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</row>
    <row r="903" spans="1:26" ht="12.75" customHeight="1">
      <c r="A903" s="181"/>
      <c r="B903" s="181"/>
      <c r="C903" s="181"/>
      <c r="D903" s="181"/>
      <c r="E903" s="181"/>
      <c r="F903" s="181"/>
      <c r="G903" s="181"/>
      <c r="H903" s="181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</row>
    <row r="904" spans="1:26" ht="12.75" customHeight="1">
      <c r="A904" s="181"/>
      <c r="B904" s="181"/>
      <c r="C904" s="181"/>
      <c r="D904" s="181"/>
      <c r="E904" s="181"/>
      <c r="F904" s="181"/>
      <c r="G904" s="181"/>
      <c r="H904" s="181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</row>
    <row r="905" spans="1:26" ht="12.75" customHeight="1">
      <c r="A905" s="181"/>
      <c r="B905" s="181"/>
      <c r="C905" s="181"/>
      <c r="D905" s="181"/>
      <c r="E905" s="181"/>
      <c r="F905" s="181"/>
      <c r="G905" s="181"/>
      <c r="H905" s="181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</row>
    <row r="906" spans="1:26" ht="12.75" customHeight="1">
      <c r="A906" s="181"/>
      <c r="B906" s="181"/>
      <c r="C906" s="181"/>
      <c r="D906" s="181"/>
      <c r="E906" s="181"/>
      <c r="F906" s="181"/>
      <c r="G906" s="181"/>
      <c r="H906" s="181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</row>
    <row r="907" spans="1:26" ht="12.75" customHeight="1">
      <c r="A907" s="181"/>
      <c r="B907" s="181"/>
      <c r="C907" s="181"/>
      <c r="D907" s="181"/>
      <c r="E907" s="181"/>
      <c r="F907" s="181"/>
      <c r="G907" s="181"/>
      <c r="H907" s="181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</row>
    <row r="908" spans="1:26" ht="12.75" customHeight="1">
      <c r="A908" s="181"/>
      <c r="B908" s="181"/>
      <c r="C908" s="181"/>
      <c r="D908" s="181"/>
      <c r="E908" s="181"/>
      <c r="F908" s="181"/>
      <c r="G908" s="181"/>
      <c r="H908" s="181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</row>
    <row r="909" spans="1:26" ht="12.75" customHeight="1">
      <c r="A909" s="181"/>
      <c r="B909" s="181"/>
      <c r="C909" s="181"/>
      <c r="D909" s="181"/>
      <c r="E909" s="181"/>
      <c r="F909" s="181"/>
      <c r="G909" s="181"/>
      <c r="H909" s="181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</row>
    <row r="910" spans="1:26" ht="12.75" customHeight="1">
      <c r="A910" s="181"/>
      <c r="B910" s="181"/>
      <c r="C910" s="181"/>
      <c r="D910" s="181"/>
      <c r="E910" s="181"/>
      <c r="F910" s="181"/>
      <c r="G910" s="181"/>
      <c r="H910" s="181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</row>
    <row r="911" spans="1:26" ht="12.75" customHeight="1">
      <c r="A911" s="181"/>
      <c r="B911" s="181"/>
      <c r="C911" s="181"/>
      <c r="D911" s="181"/>
      <c r="E911" s="181"/>
      <c r="F911" s="181"/>
      <c r="G911" s="181"/>
      <c r="H911" s="181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</row>
    <row r="912" spans="1:26" ht="12.75" customHeight="1">
      <c r="A912" s="181"/>
      <c r="B912" s="181"/>
      <c r="C912" s="181"/>
      <c r="D912" s="181"/>
      <c r="E912" s="181"/>
      <c r="F912" s="181"/>
      <c r="G912" s="181"/>
      <c r="H912" s="181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</row>
    <row r="913" spans="1:26" ht="12.75" customHeight="1">
      <c r="A913" s="181"/>
      <c r="B913" s="181"/>
      <c r="C913" s="181"/>
      <c r="D913" s="181"/>
      <c r="E913" s="181"/>
      <c r="F913" s="181"/>
      <c r="G913" s="181"/>
      <c r="H913" s="181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</row>
    <row r="914" spans="1:26" ht="12.75" customHeight="1">
      <c r="A914" s="181"/>
      <c r="B914" s="181"/>
      <c r="C914" s="181"/>
      <c r="D914" s="181"/>
      <c r="E914" s="181"/>
      <c r="F914" s="181"/>
      <c r="G914" s="181"/>
      <c r="H914" s="181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</row>
    <row r="915" spans="1:26" ht="12.75" customHeight="1">
      <c r="A915" s="181"/>
      <c r="B915" s="181"/>
      <c r="C915" s="181"/>
      <c r="D915" s="181"/>
      <c r="E915" s="181"/>
      <c r="F915" s="181"/>
      <c r="G915" s="181"/>
      <c r="H915" s="181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</row>
    <row r="916" spans="1:26" ht="12.75" customHeight="1">
      <c r="A916" s="181"/>
      <c r="B916" s="181"/>
      <c r="C916" s="181"/>
      <c r="D916" s="181"/>
      <c r="E916" s="181"/>
      <c r="F916" s="181"/>
      <c r="G916" s="181"/>
      <c r="H916" s="181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</row>
    <row r="917" spans="1:26" ht="12.75" customHeight="1">
      <c r="A917" s="181"/>
      <c r="B917" s="181"/>
      <c r="C917" s="181"/>
      <c r="D917" s="181"/>
      <c r="E917" s="181"/>
      <c r="F917" s="181"/>
      <c r="G917" s="181"/>
      <c r="H917" s="181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</row>
    <row r="918" spans="1:26" ht="12.75" customHeight="1">
      <c r="A918" s="181"/>
      <c r="B918" s="181"/>
      <c r="C918" s="181"/>
      <c r="D918" s="181"/>
      <c r="E918" s="181"/>
      <c r="F918" s="181"/>
      <c r="G918" s="181"/>
      <c r="H918" s="181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</row>
    <row r="919" spans="1:26" ht="12.75" customHeight="1">
      <c r="A919" s="181"/>
      <c r="B919" s="181"/>
      <c r="C919" s="181"/>
      <c r="D919" s="181"/>
      <c r="E919" s="181"/>
      <c r="F919" s="181"/>
      <c r="G919" s="181"/>
      <c r="H919" s="181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</row>
    <row r="920" spans="1:26" ht="12.75" customHeight="1">
      <c r="A920" s="181"/>
      <c r="B920" s="181"/>
      <c r="C920" s="181"/>
      <c r="D920" s="181"/>
      <c r="E920" s="181"/>
      <c r="F920" s="181"/>
      <c r="G920" s="181"/>
      <c r="H920" s="181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</row>
    <row r="921" spans="1:26" ht="12.75" customHeight="1">
      <c r="A921" s="181"/>
      <c r="B921" s="181"/>
      <c r="C921" s="181"/>
      <c r="D921" s="181"/>
      <c r="E921" s="181"/>
      <c r="F921" s="181"/>
      <c r="G921" s="181"/>
      <c r="H921" s="181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</row>
    <row r="922" spans="1:26" ht="12.75" customHeight="1">
      <c r="A922" s="181"/>
      <c r="B922" s="181"/>
      <c r="C922" s="181"/>
      <c r="D922" s="181"/>
      <c r="E922" s="181"/>
      <c r="F922" s="181"/>
      <c r="G922" s="181"/>
      <c r="H922" s="181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</row>
    <row r="923" spans="1:26" ht="12.75" customHeight="1">
      <c r="A923" s="181"/>
      <c r="B923" s="181"/>
      <c r="C923" s="181"/>
      <c r="D923" s="181"/>
      <c r="E923" s="181"/>
      <c r="F923" s="181"/>
      <c r="G923" s="181"/>
      <c r="H923" s="181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</row>
    <row r="924" spans="1:26" ht="12.75" customHeight="1">
      <c r="A924" s="181"/>
      <c r="B924" s="181"/>
      <c r="C924" s="181"/>
      <c r="D924" s="181"/>
      <c r="E924" s="181"/>
      <c r="F924" s="181"/>
      <c r="G924" s="181"/>
      <c r="H924" s="181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</row>
    <row r="925" spans="1:26" ht="12.75" customHeight="1">
      <c r="A925" s="181"/>
      <c r="B925" s="181"/>
      <c r="C925" s="181"/>
      <c r="D925" s="181"/>
      <c r="E925" s="181"/>
      <c r="F925" s="181"/>
      <c r="G925" s="181"/>
      <c r="H925" s="181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</row>
    <row r="926" spans="1:26" ht="12.75" customHeight="1">
      <c r="A926" s="181"/>
      <c r="B926" s="181"/>
      <c r="C926" s="181"/>
      <c r="D926" s="181"/>
      <c r="E926" s="181"/>
      <c r="F926" s="181"/>
      <c r="G926" s="181"/>
      <c r="H926" s="181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</row>
    <row r="927" spans="1:26" ht="12.75" customHeight="1">
      <c r="A927" s="181"/>
      <c r="B927" s="181"/>
      <c r="C927" s="181"/>
      <c r="D927" s="181"/>
      <c r="E927" s="181"/>
      <c r="F927" s="181"/>
      <c r="G927" s="181"/>
      <c r="H927" s="181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</row>
    <row r="928" spans="1:26" ht="12.75" customHeight="1">
      <c r="A928" s="181"/>
      <c r="B928" s="181"/>
      <c r="C928" s="181"/>
      <c r="D928" s="181"/>
      <c r="E928" s="181"/>
      <c r="F928" s="181"/>
      <c r="G928" s="181"/>
      <c r="H928" s="181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</row>
    <row r="929" spans="1:26" ht="12.75" customHeight="1">
      <c r="A929" s="181"/>
      <c r="B929" s="181"/>
      <c r="C929" s="181"/>
      <c r="D929" s="181"/>
      <c r="E929" s="181"/>
      <c r="F929" s="181"/>
      <c r="G929" s="181"/>
      <c r="H929" s="181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</row>
    <row r="930" spans="1:26" ht="12.75" customHeight="1">
      <c r="A930" s="181"/>
      <c r="B930" s="181"/>
      <c r="C930" s="181"/>
      <c r="D930" s="181"/>
      <c r="E930" s="181"/>
      <c r="F930" s="181"/>
      <c r="G930" s="181"/>
      <c r="H930" s="181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</row>
    <row r="931" spans="1:26" ht="12.75" customHeight="1">
      <c r="A931" s="181"/>
      <c r="B931" s="181"/>
      <c r="C931" s="181"/>
      <c r="D931" s="181"/>
      <c r="E931" s="181"/>
      <c r="F931" s="181"/>
      <c r="G931" s="181"/>
      <c r="H931" s="181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</row>
    <row r="932" spans="1:26" ht="12.75" customHeight="1">
      <c r="A932" s="181"/>
      <c r="B932" s="181"/>
      <c r="C932" s="181"/>
      <c r="D932" s="181"/>
      <c r="E932" s="181"/>
      <c r="F932" s="181"/>
      <c r="G932" s="181"/>
      <c r="H932" s="181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</row>
    <row r="933" spans="1:26" ht="12.75" customHeight="1">
      <c r="A933" s="181"/>
      <c r="B933" s="181"/>
      <c r="C933" s="181"/>
      <c r="D933" s="181"/>
      <c r="E933" s="181"/>
      <c r="F933" s="181"/>
      <c r="G933" s="181"/>
      <c r="H933" s="181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</row>
    <row r="934" spans="1:26" ht="12.75" customHeight="1">
      <c r="A934" s="181"/>
      <c r="B934" s="181"/>
      <c r="C934" s="181"/>
      <c r="D934" s="181"/>
      <c r="E934" s="181"/>
      <c r="F934" s="181"/>
      <c r="G934" s="181"/>
      <c r="H934" s="181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</row>
    <row r="935" spans="1:26" ht="12.75" customHeight="1">
      <c r="A935" s="181"/>
      <c r="B935" s="181"/>
      <c r="C935" s="181"/>
      <c r="D935" s="181"/>
      <c r="E935" s="181"/>
      <c r="F935" s="181"/>
      <c r="G935" s="181"/>
      <c r="H935" s="181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</row>
    <row r="936" spans="1:26" ht="12.75" customHeight="1">
      <c r="A936" s="181"/>
      <c r="B936" s="181"/>
      <c r="C936" s="181"/>
      <c r="D936" s="181"/>
      <c r="E936" s="181"/>
      <c r="F936" s="181"/>
      <c r="G936" s="181"/>
      <c r="H936" s="181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</row>
    <row r="937" spans="1:26" ht="12.75" customHeight="1">
      <c r="A937" s="181"/>
      <c r="B937" s="181"/>
      <c r="C937" s="181"/>
      <c r="D937" s="181"/>
      <c r="E937" s="181"/>
      <c r="F937" s="181"/>
      <c r="G937" s="181"/>
      <c r="H937" s="181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</row>
    <row r="938" spans="1:26" ht="12.75" customHeight="1">
      <c r="A938" s="181"/>
      <c r="B938" s="181"/>
      <c r="C938" s="181"/>
      <c r="D938" s="181"/>
      <c r="E938" s="181"/>
      <c r="F938" s="181"/>
      <c r="G938" s="181"/>
      <c r="H938" s="181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</row>
    <row r="939" spans="1:26" ht="12.75" customHeight="1">
      <c r="A939" s="181"/>
      <c r="B939" s="181"/>
      <c r="C939" s="181"/>
      <c r="D939" s="181"/>
      <c r="E939" s="181"/>
      <c r="F939" s="181"/>
      <c r="G939" s="181"/>
      <c r="H939" s="181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</row>
    <row r="940" spans="1:26" ht="12.75" customHeight="1">
      <c r="A940" s="181"/>
      <c r="B940" s="181"/>
      <c r="C940" s="181"/>
      <c r="D940" s="181"/>
      <c r="E940" s="181"/>
      <c r="F940" s="181"/>
      <c r="G940" s="181"/>
      <c r="H940" s="181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</row>
    <row r="941" spans="1:26" ht="12.75" customHeight="1">
      <c r="A941" s="181"/>
      <c r="B941" s="181"/>
      <c r="C941" s="181"/>
      <c r="D941" s="181"/>
      <c r="E941" s="181"/>
      <c r="F941" s="181"/>
      <c r="G941" s="181"/>
      <c r="H941" s="181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</row>
    <row r="942" spans="1:26" ht="12.75" customHeight="1">
      <c r="A942" s="181"/>
      <c r="B942" s="181"/>
      <c r="C942" s="181"/>
      <c r="D942" s="181"/>
      <c r="E942" s="181"/>
      <c r="F942" s="181"/>
      <c r="G942" s="181"/>
      <c r="H942" s="181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</row>
    <row r="943" spans="1:26" ht="12.75" customHeight="1">
      <c r="A943" s="181"/>
      <c r="B943" s="181"/>
      <c r="C943" s="181"/>
      <c r="D943" s="181"/>
      <c r="E943" s="181"/>
      <c r="F943" s="181"/>
      <c r="G943" s="181"/>
      <c r="H943" s="181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</row>
    <row r="944" spans="1:26" ht="12.75" customHeight="1">
      <c r="A944" s="181"/>
      <c r="B944" s="181"/>
      <c r="C944" s="181"/>
      <c r="D944" s="181"/>
      <c r="E944" s="181"/>
      <c r="F944" s="181"/>
      <c r="G944" s="181"/>
      <c r="H944" s="181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</row>
    <row r="945" spans="1:26" ht="12.75" customHeight="1">
      <c r="A945" s="181"/>
      <c r="B945" s="181"/>
      <c r="C945" s="181"/>
      <c r="D945" s="181"/>
      <c r="E945" s="181"/>
      <c r="F945" s="181"/>
      <c r="G945" s="181"/>
      <c r="H945" s="181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</row>
    <row r="946" spans="1:26" ht="12.75" customHeight="1">
      <c r="A946" s="181"/>
      <c r="B946" s="181"/>
      <c r="C946" s="181"/>
      <c r="D946" s="181"/>
      <c r="E946" s="181"/>
      <c r="F946" s="181"/>
      <c r="G946" s="181"/>
      <c r="H946" s="181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</row>
    <row r="947" spans="1:26" ht="12.75" customHeight="1">
      <c r="A947" s="181"/>
      <c r="B947" s="181"/>
      <c r="C947" s="181"/>
      <c r="D947" s="181"/>
      <c r="E947" s="181"/>
      <c r="F947" s="181"/>
      <c r="G947" s="181"/>
      <c r="H947" s="181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</row>
    <row r="948" spans="1:26" ht="12.75" customHeight="1">
      <c r="A948" s="181"/>
      <c r="B948" s="181"/>
      <c r="C948" s="181"/>
      <c r="D948" s="181"/>
      <c r="E948" s="181"/>
      <c r="F948" s="181"/>
      <c r="G948" s="181"/>
      <c r="H948" s="181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</row>
    <row r="949" spans="1:26" ht="12.75" customHeight="1">
      <c r="A949" s="181"/>
      <c r="B949" s="181"/>
      <c r="C949" s="181"/>
      <c r="D949" s="181"/>
      <c r="E949" s="181"/>
      <c r="F949" s="181"/>
      <c r="G949" s="181"/>
      <c r="H949" s="181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</row>
    <row r="950" spans="1:26" ht="12.75" customHeight="1">
      <c r="A950" s="181"/>
      <c r="B950" s="181"/>
      <c r="C950" s="181"/>
      <c r="D950" s="181"/>
      <c r="E950" s="181"/>
      <c r="F950" s="181"/>
      <c r="G950" s="181"/>
      <c r="H950" s="181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</row>
    <row r="951" spans="1:26" ht="12.75" customHeight="1">
      <c r="A951" s="181"/>
      <c r="B951" s="181"/>
      <c r="C951" s="181"/>
      <c r="D951" s="181"/>
      <c r="E951" s="181"/>
      <c r="F951" s="181"/>
      <c r="G951" s="181"/>
      <c r="H951" s="181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</row>
    <row r="952" spans="1:26" ht="12.75" customHeight="1">
      <c r="A952" s="181"/>
      <c r="B952" s="181"/>
      <c r="C952" s="181"/>
      <c r="D952" s="181"/>
      <c r="E952" s="181"/>
      <c r="F952" s="181"/>
      <c r="G952" s="181"/>
      <c r="H952" s="181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</row>
    <row r="953" spans="1:26" ht="12.75" customHeight="1">
      <c r="A953" s="181"/>
      <c r="B953" s="181"/>
      <c r="C953" s="181"/>
      <c r="D953" s="181"/>
      <c r="E953" s="181"/>
      <c r="F953" s="181"/>
      <c r="G953" s="181"/>
      <c r="H953" s="181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</row>
    <row r="954" spans="1:26" ht="12.75" customHeight="1">
      <c r="A954" s="181"/>
      <c r="B954" s="181"/>
      <c r="C954" s="181"/>
      <c r="D954" s="181"/>
      <c r="E954" s="181"/>
      <c r="F954" s="181"/>
      <c r="G954" s="181"/>
      <c r="H954" s="181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</row>
    <row r="955" spans="1:26" ht="12.75" customHeight="1">
      <c r="A955" s="181"/>
      <c r="B955" s="181"/>
      <c r="C955" s="181"/>
      <c r="D955" s="181"/>
      <c r="E955" s="181"/>
      <c r="F955" s="181"/>
      <c r="G955" s="181"/>
      <c r="H955" s="181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</row>
    <row r="956" spans="1:26" ht="12.75" customHeight="1">
      <c r="A956" s="181"/>
      <c r="B956" s="181"/>
      <c r="C956" s="181"/>
      <c r="D956" s="181"/>
      <c r="E956" s="181"/>
      <c r="F956" s="181"/>
      <c r="G956" s="181"/>
      <c r="H956" s="181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</row>
    <row r="957" spans="1:26" ht="12.75" customHeight="1">
      <c r="A957" s="181"/>
      <c r="B957" s="181"/>
      <c r="C957" s="181"/>
      <c r="D957" s="181"/>
      <c r="E957" s="181"/>
      <c r="F957" s="181"/>
      <c r="G957" s="181"/>
      <c r="H957" s="181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</row>
    <row r="958" spans="1:26" ht="12.75" customHeight="1">
      <c r="A958" s="181"/>
      <c r="B958" s="181"/>
      <c r="C958" s="181"/>
      <c r="D958" s="181"/>
      <c r="E958" s="181"/>
      <c r="F958" s="181"/>
      <c r="G958" s="181"/>
      <c r="H958" s="181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</row>
    <row r="959" spans="1:26" ht="12.75" customHeight="1">
      <c r="A959" s="181"/>
      <c r="B959" s="181"/>
      <c r="C959" s="181"/>
      <c r="D959" s="181"/>
      <c r="E959" s="181"/>
      <c r="F959" s="181"/>
      <c r="G959" s="181"/>
      <c r="H959" s="181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</row>
    <row r="960" spans="1:26" ht="12.75" customHeight="1">
      <c r="A960" s="181"/>
      <c r="B960" s="181"/>
      <c r="C960" s="181"/>
      <c r="D960" s="181"/>
      <c r="E960" s="181"/>
      <c r="F960" s="181"/>
      <c r="G960" s="181"/>
      <c r="H960" s="181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</row>
    <row r="961" spans="1:26" ht="12.75" customHeight="1">
      <c r="A961" s="181"/>
      <c r="B961" s="181"/>
      <c r="C961" s="181"/>
      <c r="D961" s="181"/>
      <c r="E961" s="181"/>
      <c r="F961" s="181"/>
      <c r="G961" s="181"/>
      <c r="H961" s="181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</row>
    <row r="962" spans="1:26" ht="12.75" customHeight="1">
      <c r="A962" s="181"/>
      <c r="B962" s="181"/>
      <c r="C962" s="181"/>
      <c r="D962" s="181"/>
      <c r="E962" s="181"/>
      <c r="F962" s="181"/>
      <c r="G962" s="181"/>
      <c r="H962" s="181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</row>
    <row r="963" spans="1:26" ht="12.75" customHeight="1">
      <c r="A963" s="181"/>
      <c r="B963" s="181"/>
      <c r="C963" s="181"/>
      <c r="D963" s="181"/>
      <c r="E963" s="181"/>
      <c r="F963" s="181"/>
      <c r="G963" s="181"/>
      <c r="H963" s="181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</row>
    <row r="964" spans="1:26" ht="12.75" customHeight="1">
      <c r="A964" s="181"/>
      <c r="B964" s="181"/>
      <c r="C964" s="181"/>
      <c r="D964" s="181"/>
      <c r="E964" s="181"/>
      <c r="F964" s="181"/>
      <c r="G964" s="181"/>
      <c r="H964" s="181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</row>
    <row r="965" spans="1:26" ht="12.75" customHeight="1">
      <c r="A965" s="181"/>
      <c r="B965" s="181"/>
      <c r="C965" s="181"/>
      <c r="D965" s="181"/>
      <c r="E965" s="181"/>
      <c r="F965" s="181"/>
      <c r="G965" s="181"/>
      <c r="H965" s="181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</row>
    <row r="966" spans="1:26" ht="12.75" customHeight="1">
      <c r="A966" s="181"/>
      <c r="B966" s="181"/>
      <c r="C966" s="181"/>
      <c r="D966" s="181"/>
      <c r="E966" s="181"/>
      <c r="F966" s="181"/>
      <c r="G966" s="181"/>
      <c r="H966" s="181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</row>
    <row r="967" spans="1:26" ht="12.75" customHeight="1">
      <c r="A967" s="181"/>
      <c r="B967" s="181"/>
      <c r="C967" s="181"/>
      <c r="D967" s="181"/>
      <c r="E967" s="181"/>
      <c r="F967" s="181"/>
      <c r="G967" s="181"/>
      <c r="H967" s="181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</row>
    <row r="968" spans="1:26" ht="12.75" customHeight="1">
      <c r="A968" s="181"/>
      <c r="B968" s="181"/>
      <c r="C968" s="181"/>
      <c r="D968" s="181"/>
      <c r="E968" s="181"/>
      <c r="F968" s="181"/>
      <c r="G968" s="181"/>
      <c r="H968" s="181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</row>
    <row r="969" spans="1:26" ht="12.75" customHeight="1">
      <c r="A969" s="181"/>
      <c r="B969" s="181"/>
      <c r="C969" s="181"/>
      <c r="D969" s="181"/>
      <c r="E969" s="181"/>
      <c r="F969" s="181"/>
      <c r="G969" s="181"/>
      <c r="H969" s="181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</row>
    <row r="970" spans="1:26" ht="12.75" customHeight="1">
      <c r="A970" s="181"/>
      <c r="B970" s="181"/>
      <c r="C970" s="181"/>
      <c r="D970" s="181"/>
      <c r="E970" s="181"/>
      <c r="F970" s="181"/>
      <c r="G970" s="181"/>
      <c r="H970" s="181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</row>
    <row r="971" spans="1:26" ht="12.75" customHeight="1">
      <c r="A971" s="181"/>
      <c r="B971" s="181"/>
      <c r="C971" s="181"/>
      <c r="D971" s="181"/>
      <c r="E971" s="181"/>
      <c r="F971" s="181"/>
      <c r="G971" s="181"/>
      <c r="H971" s="181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</row>
    <row r="972" spans="1:26" ht="12.75" customHeight="1">
      <c r="A972" s="181"/>
      <c r="B972" s="181"/>
      <c r="C972" s="181"/>
      <c r="D972" s="181"/>
      <c r="E972" s="181"/>
      <c r="F972" s="181"/>
      <c r="G972" s="181"/>
      <c r="H972" s="181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</row>
    <row r="973" spans="1:26" ht="12.75" customHeight="1">
      <c r="A973" s="181"/>
      <c r="B973" s="181"/>
      <c r="C973" s="181"/>
      <c r="D973" s="181"/>
      <c r="E973" s="181"/>
      <c r="F973" s="181"/>
      <c r="G973" s="181"/>
      <c r="H973" s="181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</row>
    <row r="974" spans="1:26" ht="12.75" customHeight="1">
      <c r="A974" s="181"/>
      <c r="B974" s="181"/>
      <c r="C974" s="181"/>
      <c r="D974" s="181"/>
      <c r="E974" s="181"/>
      <c r="F974" s="181"/>
      <c r="G974" s="181"/>
      <c r="H974" s="181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</row>
    <row r="975" spans="1:26" ht="12.75" customHeight="1">
      <c r="A975" s="181"/>
      <c r="B975" s="181"/>
      <c r="C975" s="181"/>
      <c r="D975" s="181"/>
      <c r="E975" s="181"/>
      <c r="F975" s="181"/>
      <c r="G975" s="181"/>
      <c r="H975" s="181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</row>
    <row r="976" spans="1:26" ht="12.75" customHeight="1">
      <c r="A976" s="181"/>
      <c r="B976" s="181"/>
      <c r="C976" s="181"/>
      <c r="D976" s="181"/>
      <c r="E976" s="181"/>
      <c r="F976" s="181"/>
      <c r="G976" s="181"/>
      <c r="H976" s="181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</row>
    <row r="977" spans="1:26" ht="12.75" customHeight="1">
      <c r="A977" s="181"/>
      <c r="B977" s="181"/>
      <c r="C977" s="181"/>
      <c r="D977" s="181"/>
      <c r="E977" s="181"/>
      <c r="F977" s="181"/>
      <c r="G977" s="181"/>
      <c r="H977" s="181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</row>
    <row r="978" spans="1:26" ht="12.75" customHeight="1">
      <c r="A978" s="181"/>
      <c r="B978" s="181"/>
      <c r="C978" s="181"/>
      <c r="D978" s="181"/>
      <c r="E978" s="181"/>
      <c r="F978" s="181"/>
      <c r="G978" s="181"/>
      <c r="H978" s="181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</row>
    <row r="979" spans="1:26" ht="12.75" customHeight="1">
      <c r="A979" s="181"/>
      <c r="B979" s="181"/>
      <c r="C979" s="181"/>
      <c r="D979" s="181"/>
      <c r="E979" s="181"/>
      <c r="F979" s="181"/>
      <c r="G979" s="181"/>
      <c r="H979" s="181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</row>
    <row r="980" spans="1:26" ht="12.75" customHeight="1">
      <c r="A980" s="181"/>
      <c r="B980" s="181"/>
      <c r="C980" s="181"/>
      <c r="D980" s="181"/>
      <c r="E980" s="181"/>
      <c r="F980" s="181"/>
      <c r="G980" s="181"/>
      <c r="H980" s="181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</row>
    <row r="981" spans="1:26" ht="12.75" customHeight="1">
      <c r="A981" s="181"/>
      <c r="B981" s="181"/>
      <c r="C981" s="181"/>
      <c r="D981" s="181"/>
      <c r="E981" s="181"/>
      <c r="F981" s="181"/>
      <c r="G981" s="181"/>
      <c r="H981" s="181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</row>
    <row r="982" spans="1:26" ht="12.75" customHeight="1">
      <c r="A982" s="181"/>
      <c r="B982" s="181"/>
      <c r="C982" s="181"/>
      <c r="D982" s="181"/>
      <c r="E982" s="181"/>
      <c r="F982" s="181"/>
      <c r="G982" s="181"/>
      <c r="H982" s="181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</row>
    <row r="983" spans="1:26" ht="12.75" customHeight="1">
      <c r="A983" s="181"/>
      <c r="B983" s="181"/>
      <c r="C983" s="181"/>
      <c r="D983" s="181"/>
      <c r="E983" s="181"/>
      <c r="F983" s="181"/>
      <c r="G983" s="181"/>
      <c r="H983" s="181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</row>
    <row r="984" spans="1:26" ht="12.75" customHeight="1">
      <c r="A984" s="181"/>
      <c r="B984" s="181"/>
      <c r="C984" s="181"/>
      <c r="D984" s="181"/>
      <c r="E984" s="181"/>
      <c r="F984" s="181"/>
      <c r="G984" s="181"/>
      <c r="H984" s="181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</row>
    <row r="985" spans="1:26" ht="12.75" customHeight="1">
      <c r="A985" s="181"/>
      <c r="B985" s="181"/>
      <c r="C985" s="181"/>
      <c r="D985" s="181"/>
      <c r="E985" s="181"/>
      <c r="F985" s="181"/>
      <c r="G985" s="181"/>
      <c r="H985" s="181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</row>
    <row r="986" spans="1:26" ht="12.75" customHeight="1">
      <c r="A986" s="181"/>
      <c r="B986" s="181"/>
      <c r="C986" s="181"/>
      <c r="D986" s="181"/>
      <c r="E986" s="181"/>
      <c r="F986" s="181"/>
      <c r="G986" s="181"/>
      <c r="H986" s="181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</row>
    <row r="987" spans="1:26" ht="12.75" customHeight="1">
      <c r="A987" s="181"/>
      <c r="B987" s="181"/>
      <c r="C987" s="181"/>
      <c r="D987" s="181"/>
      <c r="E987" s="181"/>
      <c r="F987" s="181"/>
      <c r="G987" s="181"/>
      <c r="H987" s="181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</row>
    <row r="988" spans="1:26" ht="12.75" customHeight="1">
      <c r="A988" s="181"/>
      <c r="B988" s="181"/>
      <c r="C988" s="181"/>
      <c r="D988" s="181"/>
      <c r="E988" s="181"/>
      <c r="F988" s="181"/>
      <c r="G988" s="181"/>
      <c r="H988" s="181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</row>
    <row r="989" spans="1:26" ht="12.75" customHeight="1">
      <c r="A989" s="181"/>
      <c r="B989" s="181"/>
      <c r="C989" s="181"/>
      <c r="D989" s="181"/>
      <c r="E989" s="181"/>
      <c r="F989" s="181"/>
      <c r="G989" s="181"/>
      <c r="H989" s="181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</row>
    <row r="990" spans="1:26" ht="12.75" customHeight="1">
      <c r="A990" s="181"/>
      <c r="B990" s="181"/>
      <c r="C990" s="181"/>
      <c r="D990" s="181"/>
      <c r="E990" s="181"/>
      <c r="F990" s="181"/>
      <c r="G990" s="181"/>
      <c r="H990" s="181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</row>
    <row r="991" spans="1:26" ht="12.75" customHeight="1">
      <c r="A991" s="181"/>
      <c r="B991" s="181"/>
      <c r="C991" s="181"/>
      <c r="D991" s="181"/>
      <c r="E991" s="181"/>
      <c r="F991" s="181"/>
      <c r="G991" s="181"/>
      <c r="H991" s="181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</row>
    <row r="992" spans="1:26" ht="12.75" customHeight="1">
      <c r="A992" s="181"/>
      <c r="B992" s="181"/>
      <c r="C992" s="181"/>
      <c r="D992" s="181"/>
      <c r="E992" s="181"/>
      <c r="F992" s="181"/>
      <c r="G992" s="181"/>
      <c r="H992" s="181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</row>
    <row r="993" spans="1:26" ht="12.75" customHeight="1">
      <c r="A993" s="181"/>
      <c r="B993" s="181"/>
      <c r="C993" s="181"/>
      <c r="D993" s="181"/>
      <c r="E993" s="181"/>
      <c r="F993" s="181"/>
      <c r="G993" s="181"/>
      <c r="H993" s="181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</row>
    <row r="994" spans="1:26" ht="12.75" customHeight="1">
      <c r="A994" s="181"/>
      <c r="B994" s="181"/>
      <c r="C994" s="181"/>
      <c r="D994" s="181"/>
      <c r="E994" s="181"/>
      <c r="F994" s="181"/>
      <c r="G994" s="181"/>
      <c r="H994" s="181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</row>
    <row r="995" spans="1:26" ht="12.75" customHeight="1">
      <c r="A995" s="181"/>
      <c r="B995" s="181"/>
      <c r="C995" s="181"/>
      <c r="D995" s="181"/>
      <c r="E995" s="181"/>
      <c r="F995" s="181"/>
      <c r="G995" s="181"/>
      <c r="H995" s="181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</row>
    <row r="996" spans="1:26" ht="12.75" customHeight="1">
      <c r="A996" s="181"/>
      <c r="B996" s="181"/>
      <c r="C996" s="181"/>
      <c r="D996" s="181"/>
      <c r="E996" s="181"/>
      <c r="F996" s="181"/>
      <c r="G996" s="181"/>
      <c r="H996" s="181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</row>
    <row r="997" spans="1:26" ht="12.75" customHeight="1">
      <c r="A997" s="181"/>
      <c r="B997" s="181"/>
      <c r="C997" s="181"/>
      <c r="D997" s="181"/>
      <c r="E997" s="181"/>
      <c r="F997" s="181"/>
      <c r="G997" s="181"/>
      <c r="H997" s="181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</row>
    <row r="998" spans="1:26" ht="12.75" customHeight="1">
      <c r="A998" s="181"/>
      <c r="B998" s="181"/>
      <c r="C998" s="181"/>
      <c r="D998" s="181"/>
      <c r="E998" s="181"/>
      <c r="F998" s="181"/>
      <c r="G998" s="181"/>
      <c r="H998" s="181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</row>
    <row r="999" spans="1:26" ht="12.75" customHeight="1">
      <c r="A999" s="181"/>
      <c r="B999" s="181"/>
      <c r="C999" s="181"/>
      <c r="D999" s="181"/>
      <c r="E999" s="181"/>
      <c r="F999" s="181"/>
      <c r="G999" s="181"/>
      <c r="H999" s="181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</row>
    <row r="1000" spans="1:26" ht="12.75" customHeight="1">
      <c r="A1000" s="181"/>
      <c r="B1000" s="181"/>
      <c r="C1000" s="181"/>
      <c r="D1000" s="181"/>
      <c r="E1000" s="181"/>
      <c r="F1000" s="181"/>
      <c r="G1000" s="181"/>
      <c r="H1000" s="181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</row>
  </sheetData>
  <mergeCells count="23">
    <mergeCell ref="E36:G36"/>
    <mergeCell ref="A24:C24"/>
    <mergeCell ref="A25:C25"/>
    <mergeCell ref="A26:C26"/>
    <mergeCell ref="A29:B29"/>
    <mergeCell ref="A30:B30"/>
    <mergeCell ref="A31:B31"/>
    <mergeCell ref="A32:B32"/>
    <mergeCell ref="A17:C17"/>
    <mergeCell ref="A20:C20"/>
    <mergeCell ref="A22:C22"/>
    <mergeCell ref="A23:C23"/>
    <mergeCell ref="A33:B33"/>
    <mergeCell ref="A11:C11"/>
    <mergeCell ref="A12:C12"/>
    <mergeCell ref="A13:C13"/>
    <mergeCell ref="A15:C15"/>
    <mergeCell ref="A16:C16"/>
    <mergeCell ref="A1:H1"/>
    <mergeCell ref="A2:H2"/>
    <mergeCell ref="A4:F4"/>
    <mergeCell ref="A6:H6"/>
    <mergeCell ref="B7:G8"/>
  </mergeCells>
  <printOptions horizontalCentered="1"/>
  <pageMargins left="0.59055118110236227" right="0.59055118110236227" top="0.98425196850393704" bottom="0.98425196850393704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Z1000"/>
  <sheetViews>
    <sheetView workbookViewId="0"/>
  </sheetViews>
  <sheetFormatPr baseColWidth="10" defaultColWidth="12.5703125" defaultRowHeight="15" customHeight="1"/>
  <cols>
    <col min="1" max="1" width="14.7109375" customWidth="1"/>
    <col min="2" max="2" width="15.5703125" customWidth="1"/>
    <col min="3" max="3" width="27.28515625" customWidth="1"/>
    <col min="4" max="7" width="11.5703125" customWidth="1"/>
    <col min="8" max="8" width="10.42578125" customWidth="1"/>
    <col min="9" max="10" width="11.42578125" customWidth="1"/>
    <col min="11" max="11" width="12.85546875" customWidth="1"/>
    <col min="12" max="26" width="11.42578125" customWidth="1"/>
  </cols>
  <sheetData>
    <row r="1" spans="1:26" ht="18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8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2.75" customHeight="1">
      <c r="A3" s="117" t="s">
        <v>1</v>
      </c>
      <c r="B3" s="118"/>
      <c r="C3" s="118"/>
      <c r="D3" s="118"/>
      <c r="E3" s="118"/>
      <c r="F3" s="118"/>
      <c r="G3" s="118"/>
      <c r="H3" s="119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2.75" customHeight="1">
      <c r="A4" s="359" t="s">
        <v>1</v>
      </c>
      <c r="B4" s="328"/>
      <c r="C4" s="328"/>
      <c r="D4" s="328"/>
      <c r="E4" s="328"/>
      <c r="F4" s="360"/>
      <c r="G4" s="120"/>
      <c r="H4" s="121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5" customHeight="1">
      <c r="A5" s="122"/>
      <c r="B5" s="123"/>
      <c r="C5" s="123"/>
      <c r="D5" s="123"/>
      <c r="E5" s="123"/>
      <c r="F5" s="123"/>
      <c r="G5" s="123"/>
      <c r="H5" s="124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2.75" customHeight="1">
      <c r="A7" s="125" t="s">
        <v>127</v>
      </c>
      <c r="B7" s="363" t="str">
        <f>+PRESUPUESTO!B7</f>
        <v xml:space="preserve">Reparación de fisuras y grietas. Incluye inyección de sellante. </v>
      </c>
      <c r="C7" s="348"/>
      <c r="D7" s="348"/>
      <c r="E7" s="348"/>
      <c r="F7" s="348"/>
      <c r="G7" s="349"/>
      <c r="H7" s="125" t="s">
        <v>128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12.75" customHeight="1">
      <c r="A8" s="126">
        <f>+PRESUPUESTO!A7</f>
        <v>1.1000000000000001</v>
      </c>
      <c r="B8" s="364"/>
      <c r="C8" s="342"/>
      <c r="D8" s="342"/>
      <c r="E8" s="342"/>
      <c r="F8" s="342"/>
      <c r="G8" s="362"/>
      <c r="H8" s="126" t="str">
        <f>+PRESUPUESTO!C7</f>
        <v>ML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2.75" customHeight="1">
      <c r="A9" s="127"/>
      <c r="B9" s="128"/>
      <c r="C9" s="129"/>
      <c r="D9" s="128"/>
      <c r="E9" s="128"/>
      <c r="F9" s="128"/>
      <c r="G9" s="128"/>
      <c r="H9" s="129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</row>
    <row r="10" spans="1:26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</row>
    <row r="11" spans="1:26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</row>
    <row r="12" spans="1:26" ht="12.75" customHeight="1">
      <c r="A12" s="368" t="s">
        <v>135</v>
      </c>
      <c r="B12" s="337"/>
      <c r="C12" s="338"/>
      <c r="D12" s="137" t="s">
        <v>136</v>
      </c>
      <c r="E12" s="138">
        <v>46920</v>
      </c>
      <c r="F12" s="139">
        <v>0.02</v>
      </c>
      <c r="G12" s="140">
        <f>+E12*F12</f>
        <v>938.4</v>
      </c>
      <c r="H12" s="141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spans="1:26" ht="12.75" customHeight="1">
      <c r="A13" s="368"/>
      <c r="B13" s="337"/>
      <c r="C13" s="338"/>
      <c r="D13" s="142"/>
      <c r="E13" s="143"/>
      <c r="F13" s="144"/>
      <c r="G13" s="145"/>
      <c r="H13" s="141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</row>
    <row r="14" spans="1:26" ht="12.75" customHeight="1">
      <c r="A14" s="129"/>
      <c r="B14" s="129"/>
      <c r="C14" s="129"/>
      <c r="D14" s="146"/>
      <c r="E14" s="143"/>
      <c r="F14" s="147"/>
      <c r="G14" s="145"/>
      <c r="H14" s="141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</row>
    <row r="15" spans="1:26" ht="12.75" customHeight="1">
      <c r="A15" s="368"/>
      <c r="B15" s="337"/>
      <c r="C15" s="338"/>
      <c r="D15" s="142"/>
      <c r="E15" s="143"/>
      <c r="F15" s="147"/>
      <c r="G15" s="145"/>
      <c r="H15" s="141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</row>
    <row r="16" spans="1:26" ht="12.75" customHeight="1">
      <c r="A16" s="368"/>
      <c r="B16" s="337"/>
      <c r="C16" s="338"/>
      <c r="D16" s="142"/>
      <c r="E16" s="143"/>
      <c r="F16" s="147"/>
      <c r="G16" s="140"/>
      <c r="H16" s="141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</row>
    <row r="17" spans="1:26" ht="12.75" customHeight="1">
      <c r="A17" s="368" t="s">
        <v>137</v>
      </c>
      <c r="B17" s="337"/>
      <c r="C17" s="338"/>
      <c r="D17" s="148" t="s">
        <v>138</v>
      </c>
      <c r="E17" s="149"/>
      <c r="F17" s="150">
        <v>0.05</v>
      </c>
      <c r="G17" s="140">
        <f>+H34*F17</f>
        <v>417.79989125000003</v>
      </c>
      <c r="H17" s="151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</row>
    <row r="18" spans="1:26" ht="12.75" customHeight="1">
      <c r="A18" s="129"/>
      <c r="B18" s="129"/>
      <c r="C18" s="129"/>
      <c r="D18" s="129"/>
      <c r="E18" s="129"/>
      <c r="F18" s="129"/>
      <c r="G18" s="127" t="s">
        <v>139</v>
      </c>
      <c r="H18" s="140">
        <f>SUM(G12:G17)</f>
        <v>1356.1998912500001</v>
      </c>
      <c r="I18" s="152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</row>
    <row r="21" spans="1:26" ht="12.75" customHeight="1">
      <c r="A21" s="155" t="s">
        <v>143</v>
      </c>
      <c r="B21" s="156"/>
      <c r="C21" s="157"/>
      <c r="D21" s="137" t="s">
        <v>102</v>
      </c>
      <c r="E21" s="140">
        <v>15490</v>
      </c>
      <c r="F21" s="142">
        <v>10</v>
      </c>
      <c r="G21" s="140">
        <f>+E21*F21</f>
        <v>154900</v>
      </c>
      <c r="H21" s="141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ht="12.75" customHeight="1">
      <c r="A22" s="369"/>
      <c r="B22" s="337"/>
      <c r="C22" s="338"/>
      <c r="D22" s="137"/>
      <c r="E22" s="158"/>
      <c r="F22" s="159"/>
      <c r="G22" s="160"/>
      <c r="H22" s="141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</row>
    <row r="23" spans="1:26" ht="12.75" customHeight="1">
      <c r="A23" s="369"/>
      <c r="B23" s="337"/>
      <c r="C23" s="338"/>
      <c r="D23" s="137"/>
      <c r="E23" s="158"/>
      <c r="F23" s="137"/>
      <c r="G23" s="161"/>
      <c r="H23" s="141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</row>
    <row r="24" spans="1:26" ht="12.75" customHeight="1">
      <c r="A24" s="368"/>
      <c r="B24" s="337"/>
      <c r="C24" s="338"/>
      <c r="D24" s="137"/>
      <c r="E24" s="158"/>
      <c r="F24" s="159"/>
      <c r="G24" s="161"/>
      <c r="H24" s="141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spans="1:26" ht="12.75" customHeight="1">
      <c r="A25" s="368"/>
      <c r="B25" s="337"/>
      <c r="C25" s="338"/>
      <c r="D25" s="137"/>
      <c r="E25" s="158"/>
      <c r="F25" s="159"/>
      <c r="G25" s="161"/>
      <c r="H25" s="141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</row>
    <row r="26" spans="1:26" ht="12.75" customHeight="1">
      <c r="A26" s="370"/>
      <c r="B26" s="373"/>
      <c r="C26" s="371"/>
      <c r="D26" s="162"/>
      <c r="E26" s="162"/>
      <c r="F26" s="163"/>
      <c r="G26" s="164"/>
      <c r="H26" s="151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6" ht="12.75" customHeight="1">
      <c r="A27" s="129"/>
      <c r="B27" s="129"/>
      <c r="C27" s="129"/>
      <c r="D27" s="129"/>
      <c r="E27" s="129"/>
      <c r="F27" s="129"/>
      <c r="G27" s="127" t="s">
        <v>139</v>
      </c>
      <c r="H27" s="140">
        <f>SUM(G21:G26)</f>
        <v>154900</v>
      </c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6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</row>
    <row r="30" spans="1:26" ht="12.75" customHeight="1">
      <c r="A30" s="368" t="s">
        <v>82</v>
      </c>
      <c r="B30" s="338"/>
      <c r="C30" s="140">
        <v>33333</v>
      </c>
      <c r="D30" s="167">
        <v>0.75819999999999999</v>
      </c>
      <c r="E30" s="140">
        <f t="shared" ref="E30:E31" si="0">+C30*(1+D30)</f>
        <v>58606.080600000001</v>
      </c>
      <c r="F30" s="168"/>
      <c r="G30" s="169"/>
      <c r="H30" s="141"/>
      <c r="I30" s="130"/>
      <c r="J30" s="130"/>
      <c r="K30" s="17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</row>
    <row r="31" spans="1:26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 t="shared" si="0"/>
        <v>108513.8759</v>
      </c>
      <c r="F31" s="168"/>
      <c r="G31" s="171"/>
      <c r="H31" s="141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</row>
    <row r="32" spans="1:26" ht="12.75" customHeight="1">
      <c r="A32" s="368" t="s">
        <v>148</v>
      </c>
      <c r="B32" s="338"/>
      <c r="C32" s="172"/>
      <c r="D32" s="173"/>
      <c r="E32" s="174"/>
      <c r="F32" s="174">
        <v>0.05</v>
      </c>
      <c r="G32" s="140">
        <f>SUM(E30:E31)*F32</f>
        <v>8355.9978250000004</v>
      </c>
      <c r="H32" s="141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</row>
    <row r="33" spans="1:26" ht="12.75" customHeight="1">
      <c r="A33" s="370"/>
      <c r="B33" s="371"/>
      <c r="C33" s="175"/>
      <c r="D33" s="150"/>
      <c r="E33" s="176"/>
      <c r="F33" s="176"/>
      <c r="G33" s="177"/>
      <c r="H33" s="151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</row>
    <row r="34" spans="1:26" ht="12.75" customHeight="1">
      <c r="A34" s="129"/>
      <c r="B34" s="129"/>
      <c r="C34" s="129"/>
      <c r="D34" s="129"/>
      <c r="E34" s="129"/>
      <c r="F34" s="129"/>
      <c r="G34" s="127" t="s">
        <v>139</v>
      </c>
      <c r="H34" s="140">
        <f>SUM(G30:G33)</f>
        <v>8355.9978250000004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</row>
    <row r="35" spans="1:26" ht="12.75" customHeight="1">
      <c r="A35" s="129"/>
      <c r="B35" s="129"/>
      <c r="C35" s="129"/>
      <c r="D35" s="129"/>
      <c r="E35" s="129"/>
      <c r="F35" s="129"/>
      <c r="G35" s="178"/>
      <c r="H35" s="129"/>
      <c r="I35" s="130"/>
      <c r="J35" s="130"/>
      <c r="K35" s="130"/>
      <c r="L35" s="179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</row>
    <row r="36" spans="1:26" ht="12.75" customHeight="1">
      <c r="A36" s="129"/>
      <c r="B36" s="129"/>
      <c r="C36" s="129"/>
      <c r="D36" s="129"/>
      <c r="E36" s="372" t="s">
        <v>149</v>
      </c>
      <c r="F36" s="328"/>
      <c r="G36" s="360"/>
      <c r="H36" s="171">
        <f>H18+H27+H34</f>
        <v>164612.19771625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spans="1:26" ht="12.75" customHeight="1">
      <c r="A37" s="181"/>
      <c r="B37" s="181"/>
      <c r="C37" s="181"/>
      <c r="D37" s="181"/>
      <c r="E37" s="181"/>
      <c r="F37" s="181"/>
      <c r="G37" s="181"/>
      <c r="H37" s="181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</row>
    <row r="38" spans="1:26" ht="12.75" customHeight="1">
      <c r="A38" s="181"/>
      <c r="B38" s="181"/>
      <c r="C38" s="181"/>
      <c r="D38" s="181"/>
      <c r="E38" s="181"/>
      <c r="F38" s="181"/>
      <c r="G38" s="181"/>
      <c r="H38" s="181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</row>
    <row r="39" spans="1:26" ht="12.75" customHeight="1">
      <c r="A39" s="181"/>
      <c r="B39" s="181"/>
      <c r="C39" s="181"/>
      <c r="D39" s="181"/>
      <c r="E39" s="181"/>
      <c r="F39" s="181"/>
      <c r="G39" s="181"/>
      <c r="H39" s="181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</row>
    <row r="40" spans="1:26" ht="12.75" customHeight="1">
      <c r="A40" s="181"/>
      <c r="B40" s="181"/>
      <c r="C40" s="181"/>
      <c r="D40" s="181"/>
      <c r="E40" s="181"/>
      <c r="F40" s="181"/>
      <c r="G40" s="181"/>
      <c r="H40" s="181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</row>
    <row r="41" spans="1:26" ht="12.75" customHeight="1">
      <c r="A41" s="181"/>
      <c r="B41" s="181"/>
      <c r="C41" s="181"/>
      <c r="D41" s="181"/>
      <c r="E41" s="181"/>
      <c r="F41" s="181"/>
      <c r="G41" s="181"/>
      <c r="H41" s="181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</row>
    <row r="42" spans="1:26" ht="12.75" customHeight="1">
      <c r="A42" s="181"/>
      <c r="B42" s="181"/>
      <c r="C42" s="181"/>
      <c r="D42" s="181"/>
      <c r="E42" s="181"/>
      <c r="F42" s="181"/>
      <c r="G42" s="181"/>
      <c r="H42" s="181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</row>
    <row r="43" spans="1:26" ht="12.75" customHeight="1">
      <c r="A43" s="181"/>
      <c r="B43" s="181"/>
      <c r="C43" s="181"/>
      <c r="D43" s="181"/>
      <c r="E43" s="181"/>
      <c r="F43" s="181"/>
      <c r="G43" s="181"/>
      <c r="H43" s="181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</row>
    <row r="44" spans="1:26" ht="12.75" customHeight="1">
      <c r="A44" s="181"/>
      <c r="B44" s="181"/>
      <c r="C44" s="181"/>
      <c r="D44" s="181"/>
      <c r="E44" s="181"/>
      <c r="F44" s="181"/>
      <c r="G44" s="181"/>
      <c r="H44" s="181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</row>
    <row r="45" spans="1:26" ht="12.75" customHeight="1">
      <c r="A45" s="181"/>
      <c r="B45" s="181"/>
      <c r="C45" s="181"/>
      <c r="D45" s="181"/>
      <c r="E45" s="181"/>
      <c r="F45" s="181"/>
      <c r="G45" s="181"/>
      <c r="H45" s="181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</row>
    <row r="46" spans="1:26" ht="12.75" customHeight="1">
      <c r="A46" s="181"/>
      <c r="B46" s="181"/>
      <c r="C46" s="181"/>
      <c r="D46" s="181"/>
      <c r="E46" s="181"/>
      <c r="F46" s="181"/>
      <c r="G46" s="181"/>
      <c r="H46" s="181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</row>
    <row r="47" spans="1:26" ht="12.75" customHeight="1">
      <c r="A47" s="181"/>
      <c r="B47" s="181"/>
      <c r="C47" s="181"/>
      <c r="D47" s="181"/>
      <c r="E47" s="181"/>
      <c r="F47" s="181"/>
      <c r="G47" s="181"/>
      <c r="H47" s="181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</row>
    <row r="48" spans="1:26" ht="12.75" customHeight="1">
      <c r="A48" s="181"/>
      <c r="B48" s="181"/>
      <c r="C48" s="181"/>
      <c r="D48" s="181"/>
      <c r="E48" s="181"/>
      <c r="F48" s="181"/>
      <c r="G48" s="181"/>
      <c r="H48" s="181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spans="1:26" ht="12.75" customHeight="1">
      <c r="A49" s="181"/>
      <c r="B49" s="181"/>
      <c r="C49" s="181"/>
      <c r="D49" s="181"/>
      <c r="E49" s="181"/>
      <c r="F49" s="181"/>
      <c r="G49" s="181"/>
      <c r="H49" s="181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</row>
    <row r="50" spans="1:26" ht="12.75" customHeight="1">
      <c r="A50" s="181"/>
      <c r="B50" s="181"/>
      <c r="C50" s="181"/>
      <c r="D50" s="181"/>
      <c r="E50" s="181"/>
      <c r="F50" s="181"/>
      <c r="G50" s="181"/>
      <c r="H50" s="181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</row>
    <row r="51" spans="1:26" ht="12.75" customHeight="1">
      <c r="A51" s="181"/>
      <c r="B51" s="181"/>
      <c r="C51" s="181"/>
      <c r="D51" s="181"/>
      <c r="E51" s="181"/>
      <c r="F51" s="181"/>
      <c r="G51" s="181"/>
      <c r="H51" s="181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</row>
    <row r="52" spans="1:26" ht="12.75" customHeight="1">
      <c r="A52" s="181"/>
      <c r="B52" s="181"/>
      <c r="C52" s="181"/>
      <c r="D52" s="181"/>
      <c r="E52" s="181"/>
      <c r="F52" s="181"/>
      <c r="G52" s="181"/>
      <c r="H52" s="181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</row>
    <row r="53" spans="1:26" ht="12.75" customHeight="1">
      <c r="A53" s="181"/>
      <c r="B53" s="181"/>
      <c r="C53" s="181"/>
      <c r="D53" s="181"/>
      <c r="E53" s="181"/>
      <c r="F53" s="181"/>
      <c r="G53" s="181"/>
      <c r="H53" s="181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</row>
    <row r="54" spans="1:26" ht="12.75" customHeight="1">
      <c r="A54" s="181"/>
      <c r="B54" s="181"/>
      <c r="C54" s="181"/>
      <c r="D54" s="181"/>
      <c r="E54" s="181"/>
      <c r="F54" s="181"/>
      <c r="G54" s="181"/>
      <c r="H54" s="181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</row>
    <row r="55" spans="1:26" ht="12.75" customHeight="1">
      <c r="A55" s="181"/>
      <c r="B55" s="181"/>
      <c r="C55" s="181"/>
      <c r="D55" s="181"/>
      <c r="E55" s="181"/>
      <c r="F55" s="181"/>
      <c r="G55" s="181"/>
      <c r="H55" s="181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</row>
    <row r="56" spans="1:26" ht="12.75" customHeight="1">
      <c r="A56" s="181"/>
      <c r="B56" s="181"/>
      <c r="C56" s="181"/>
      <c r="D56" s="181"/>
      <c r="E56" s="181"/>
      <c r="F56" s="181"/>
      <c r="G56" s="181"/>
      <c r="H56" s="181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</row>
    <row r="57" spans="1:26" ht="12.75" customHeight="1">
      <c r="A57" s="181"/>
      <c r="B57" s="181"/>
      <c r="C57" s="181"/>
      <c r="D57" s="181"/>
      <c r="E57" s="181"/>
      <c r="F57" s="181"/>
      <c r="G57" s="181"/>
      <c r="H57" s="181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</row>
    <row r="58" spans="1:26" ht="12.75" customHeight="1">
      <c r="A58" s="181"/>
      <c r="B58" s="181"/>
      <c r="C58" s="181"/>
      <c r="D58" s="181"/>
      <c r="E58" s="181"/>
      <c r="F58" s="181"/>
      <c r="G58" s="181"/>
      <c r="H58" s="181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</row>
    <row r="59" spans="1:26" ht="12.75" customHeight="1">
      <c r="A59" s="181"/>
      <c r="B59" s="181"/>
      <c r="C59" s="181"/>
      <c r="D59" s="181"/>
      <c r="E59" s="181"/>
      <c r="F59" s="181"/>
      <c r="G59" s="181"/>
      <c r="H59" s="181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</row>
    <row r="60" spans="1:26" ht="12.75" customHeight="1">
      <c r="A60" s="181"/>
      <c r="B60" s="181"/>
      <c r="C60" s="181"/>
      <c r="D60" s="181"/>
      <c r="E60" s="181"/>
      <c r="F60" s="181"/>
      <c r="G60" s="181"/>
      <c r="H60" s="181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</row>
    <row r="61" spans="1:26" ht="12.75" customHeight="1">
      <c r="A61" s="181"/>
      <c r="B61" s="181"/>
      <c r="C61" s="181"/>
      <c r="D61" s="181"/>
      <c r="E61" s="181"/>
      <c r="F61" s="181"/>
      <c r="G61" s="181"/>
      <c r="H61" s="181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</row>
    <row r="62" spans="1:26" ht="12.75" customHeight="1">
      <c r="A62" s="181"/>
      <c r="B62" s="181"/>
      <c r="C62" s="181"/>
      <c r="D62" s="181"/>
      <c r="E62" s="181"/>
      <c r="F62" s="181"/>
      <c r="G62" s="181"/>
      <c r="H62" s="181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</row>
    <row r="63" spans="1:26" ht="12.75" customHeight="1">
      <c r="A63" s="181"/>
      <c r="B63" s="181"/>
      <c r="C63" s="181"/>
      <c r="D63" s="181"/>
      <c r="E63" s="181"/>
      <c r="F63" s="181"/>
      <c r="G63" s="181"/>
      <c r="H63" s="181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</row>
    <row r="64" spans="1:26" ht="12.75" customHeight="1">
      <c r="A64" s="181"/>
      <c r="B64" s="181"/>
      <c r="C64" s="181"/>
      <c r="D64" s="181"/>
      <c r="E64" s="181"/>
      <c r="F64" s="181"/>
      <c r="G64" s="181"/>
      <c r="H64" s="181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</row>
    <row r="65" spans="1:26" ht="12.75" customHeight="1">
      <c r="A65" s="181"/>
      <c r="B65" s="181"/>
      <c r="C65" s="181"/>
      <c r="D65" s="181"/>
      <c r="E65" s="181"/>
      <c r="F65" s="181"/>
      <c r="G65" s="181"/>
      <c r="H65" s="181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</row>
    <row r="66" spans="1:26" ht="12.75" customHeight="1">
      <c r="A66" s="181"/>
      <c r="B66" s="181"/>
      <c r="C66" s="181"/>
      <c r="D66" s="181"/>
      <c r="E66" s="181"/>
      <c r="F66" s="181"/>
      <c r="G66" s="181"/>
      <c r="H66" s="181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</row>
    <row r="67" spans="1:26" ht="12.75" customHeight="1">
      <c r="A67" s="181"/>
      <c r="B67" s="181"/>
      <c r="C67" s="181"/>
      <c r="D67" s="181"/>
      <c r="E67" s="181"/>
      <c r="F67" s="181"/>
      <c r="G67" s="181"/>
      <c r="H67" s="181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</row>
    <row r="68" spans="1:26" ht="12.75" customHeight="1">
      <c r="A68" s="181"/>
      <c r="B68" s="181"/>
      <c r="C68" s="181"/>
      <c r="D68" s="181"/>
      <c r="E68" s="181"/>
      <c r="F68" s="181"/>
      <c r="G68" s="181"/>
      <c r="H68" s="181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1:26" ht="12.75" customHeight="1">
      <c r="A69" s="181"/>
      <c r="B69" s="181"/>
      <c r="C69" s="181"/>
      <c r="D69" s="181"/>
      <c r="E69" s="181"/>
      <c r="F69" s="181"/>
      <c r="G69" s="181"/>
      <c r="H69" s="181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</row>
    <row r="70" spans="1:26" ht="12.75" customHeight="1">
      <c r="A70" s="181"/>
      <c r="B70" s="181"/>
      <c r="C70" s="181"/>
      <c r="D70" s="181"/>
      <c r="E70" s="181"/>
      <c r="F70" s="181"/>
      <c r="G70" s="181"/>
      <c r="H70" s="181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</row>
    <row r="71" spans="1:26" ht="12.75" customHeight="1">
      <c r="A71" s="181"/>
      <c r="B71" s="181"/>
      <c r="C71" s="181"/>
      <c r="D71" s="181"/>
      <c r="E71" s="181"/>
      <c r="F71" s="181"/>
      <c r="G71" s="181"/>
      <c r="H71" s="181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</row>
    <row r="72" spans="1:26" ht="12.75" customHeight="1">
      <c r="A72" s="181"/>
      <c r="B72" s="181"/>
      <c r="C72" s="181"/>
      <c r="D72" s="181"/>
      <c r="E72" s="181"/>
      <c r="F72" s="181"/>
      <c r="G72" s="181"/>
      <c r="H72" s="181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3" spans="1:26" ht="12.75" customHeight="1">
      <c r="A73" s="181"/>
      <c r="B73" s="181"/>
      <c r="C73" s="181"/>
      <c r="D73" s="181"/>
      <c r="E73" s="181"/>
      <c r="F73" s="181"/>
      <c r="G73" s="181"/>
      <c r="H73" s="181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</row>
    <row r="74" spans="1:26" ht="12.75" customHeight="1">
      <c r="A74" s="181"/>
      <c r="B74" s="181"/>
      <c r="C74" s="181"/>
      <c r="D74" s="181"/>
      <c r="E74" s="181"/>
      <c r="F74" s="181"/>
      <c r="G74" s="181"/>
      <c r="H74" s="181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</row>
    <row r="75" spans="1:26" ht="12.75" customHeight="1">
      <c r="A75" s="181"/>
      <c r="B75" s="181"/>
      <c r="C75" s="181"/>
      <c r="D75" s="181"/>
      <c r="E75" s="181"/>
      <c r="F75" s="181"/>
      <c r="G75" s="181"/>
      <c r="H75" s="181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</row>
    <row r="76" spans="1:26" ht="12.75" customHeight="1">
      <c r="A76" s="181"/>
      <c r="B76" s="181"/>
      <c r="C76" s="181"/>
      <c r="D76" s="181"/>
      <c r="E76" s="181"/>
      <c r="F76" s="181"/>
      <c r="G76" s="181"/>
      <c r="H76" s="181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</row>
    <row r="77" spans="1:26" ht="12.75" customHeight="1">
      <c r="A77" s="181"/>
      <c r="B77" s="181"/>
      <c r="C77" s="181"/>
      <c r="D77" s="181"/>
      <c r="E77" s="181"/>
      <c r="F77" s="181"/>
      <c r="G77" s="181"/>
      <c r="H77" s="181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</row>
    <row r="78" spans="1:26" ht="12.75" customHeight="1">
      <c r="A78" s="181"/>
      <c r="B78" s="181"/>
      <c r="C78" s="181"/>
      <c r="D78" s="181"/>
      <c r="E78" s="181"/>
      <c r="F78" s="181"/>
      <c r="G78" s="181"/>
      <c r="H78" s="181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</row>
    <row r="79" spans="1:26" ht="12.75" customHeight="1">
      <c r="A79" s="181"/>
      <c r="B79" s="181"/>
      <c r="C79" s="181"/>
      <c r="D79" s="181"/>
      <c r="E79" s="181"/>
      <c r="F79" s="181"/>
      <c r="G79" s="181"/>
      <c r="H79" s="181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</row>
    <row r="80" spans="1:26" ht="12.75" customHeight="1">
      <c r="A80" s="181"/>
      <c r="B80" s="181"/>
      <c r="C80" s="181"/>
      <c r="D80" s="181"/>
      <c r="E80" s="181"/>
      <c r="F80" s="181"/>
      <c r="G80" s="181"/>
      <c r="H80" s="181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</row>
    <row r="81" spans="1:26" ht="12.75" customHeight="1">
      <c r="A81" s="181"/>
      <c r="B81" s="181"/>
      <c r="C81" s="181"/>
      <c r="D81" s="181"/>
      <c r="E81" s="181"/>
      <c r="F81" s="181"/>
      <c r="G81" s="181"/>
      <c r="H81" s="181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</row>
    <row r="82" spans="1:26" ht="12.75" customHeight="1">
      <c r="A82" s="181"/>
      <c r="B82" s="181"/>
      <c r="C82" s="181"/>
      <c r="D82" s="181"/>
      <c r="E82" s="181"/>
      <c r="F82" s="181"/>
      <c r="G82" s="181"/>
      <c r="H82" s="181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</row>
    <row r="83" spans="1:26" ht="12.75" customHeight="1">
      <c r="A83" s="181"/>
      <c r="B83" s="181"/>
      <c r="C83" s="181"/>
      <c r="D83" s="181"/>
      <c r="E83" s="181"/>
      <c r="F83" s="181"/>
      <c r="G83" s="181"/>
      <c r="H83" s="181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</row>
    <row r="84" spans="1:26" ht="12.75" customHeight="1">
      <c r="A84" s="181"/>
      <c r="B84" s="181"/>
      <c r="C84" s="181"/>
      <c r="D84" s="181"/>
      <c r="E84" s="181"/>
      <c r="F84" s="181"/>
      <c r="G84" s="181"/>
      <c r="H84" s="181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</row>
    <row r="85" spans="1:26" ht="12.75" customHeight="1">
      <c r="A85" s="181"/>
      <c r="B85" s="181"/>
      <c r="C85" s="181"/>
      <c r="D85" s="181"/>
      <c r="E85" s="181"/>
      <c r="F85" s="181"/>
      <c r="G85" s="181"/>
      <c r="H85" s="181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</row>
    <row r="86" spans="1:26" ht="12.75" customHeight="1">
      <c r="A86" s="181"/>
      <c r="B86" s="181"/>
      <c r="C86" s="181"/>
      <c r="D86" s="181"/>
      <c r="E86" s="181"/>
      <c r="F86" s="181"/>
      <c r="G86" s="181"/>
      <c r="H86" s="181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</row>
    <row r="87" spans="1:26" ht="12.75" customHeight="1">
      <c r="A87" s="181"/>
      <c r="B87" s="181"/>
      <c r="C87" s="181"/>
      <c r="D87" s="181"/>
      <c r="E87" s="181"/>
      <c r="F87" s="181"/>
      <c r="G87" s="181"/>
      <c r="H87" s="181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</row>
    <row r="88" spans="1:26" ht="12.75" customHeight="1">
      <c r="A88" s="181"/>
      <c r="B88" s="181"/>
      <c r="C88" s="181"/>
      <c r="D88" s="181"/>
      <c r="E88" s="181"/>
      <c r="F88" s="181"/>
      <c r="G88" s="181"/>
      <c r="H88" s="181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</row>
    <row r="89" spans="1:26" ht="12.75" customHeight="1">
      <c r="A89" s="181"/>
      <c r="B89" s="181"/>
      <c r="C89" s="181"/>
      <c r="D89" s="181"/>
      <c r="E89" s="181"/>
      <c r="F89" s="181"/>
      <c r="G89" s="181"/>
      <c r="H89" s="181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</row>
    <row r="90" spans="1:26" ht="12.75" customHeight="1">
      <c r="A90" s="181"/>
      <c r="B90" s="181"/>
      <c r="C90" s="181"/>
      <c r="D90" s="181"/>
      <c r="E90" s="181"/>
      <c r="F90" s="181"/>
      <c r="G90" s="181"/>
      <c r="H90" s="181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</row>
    <row r="91" spans="1:26" ht="12.75" customHeight="1">
      <c r="A91" s="181"/>
      <c r="B91" s="181"/>
      <c r="C91" s="181"/>
      <c r="D91" s="181"/>
      <c r="E91" s="181"/>
      <c r="F91" s="181"/>
      <c r="G91" s="181"/>
      <c r="H91" s="181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</row>
    <row r="92" spans="1:26" ht="12.75" customHeight="1">
      <c r="A92" s="181"/>
      <c r="B92" s="181"/>
      <c r="C92" s="181"/>
      <c r="D92" s="181"/>
      <c r="E92" s="181"/>
      <c r="F92" s="181"/>
      <c r="G92" s="181"/>
      <c r="H92" s="181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</row>
    <row r="93" spans="1:26" ht="12.75" customHeight="1">
      <c r="A93" s="181"/>
      <c r="B93" s="181"/>
      <c r="C93" s="181"/>
      <c r="D93" s="181"/>
      <c r="E93" s="181"/>
      <c r="F93" s="181"/>
      <c r="G93" s="181"/>
      <c r="H93" s="181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</row>
    <row r="94" spans="1:26" ht="12.75" customHeight="1">
      <c r="A94" s="181"/>
      <c r="B94" s="181"/>
      <c r="C94" s="181"/>
      <c r="D94" s="181"/>
      <c r="E94" s="181"/>
      <c r="F94" s="181"/>
      <c r="G94" s="181"/>
      <c r="H94" s="181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</row>
    <row r="95" spans="1:26" ht="12.75" customHeight="1">
      <c r="A95" s="181"/>
      <c r="B95" s="181"/>
      <c r="C95" s="181"/>
      <c r="D95" s="181"/>
      <c r="E95" s="181"/>
      <c r="F95" s="181"/>
      <c r="G95" s="181"/>
      <c r="H95" s="181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</row>
    <row r="96" spans="1:26" ht="12.75" customHeight="1">
      <c r="A96" s="181"/>
      <c r="B96" s="181"/>
      <c r="C96" s="181"/>
      <c r="D96" s="181"/>
      <c r="E96" s="181"/>
      <c r="F96" s="181"/>
      <c r="G96" s="181"/>
      <c r="H96" s="181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</row>
    <row r="97" spans="1:26" ht="12.75" customHeight="1">
      <c r="A97" s="181"/>
      <c r="B97" s="181"/>
      <c r="C97" s="181"/>
      <c r="D97" s="181"/>
      <c r="E97" s="181"/>
      <c r="F97" s="181"/>
      <c r="G97" s="181"/>
      <c r="H97" s="181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</row>
    <row r="98" spans="1:26" ht="12.75" customHeight="1">
      <c r="A98" s="181"/>
      <c r="B98" s="181"/>
      <c r="C98" s="181"/>
      <c r="D98" s="181"/>
      <c r="E98" s="181"/>
      <c r="F98" s="181"/>
      <c r="G98" s="181"/>
      <c r="H98" s="181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</row>
    <row r="99" spans="1:26" ht="12.75" customHeight="1">
      <c r="A99" s="181"/>
      <c r="B99" s="181"/>
      <c r="C99" s="181"/>
      <c r="D99" s="181"/>
      <c r="E99" s="181"/>
      <c r="F99" s="181"/>
      <c r="G99" s="181"/>
      <c r="H99" s="181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</row>
    <row r="100" spans="1:26" ht="12.75" customHeight="1">
      <c r="A100" s="181"/>
      <c r="B100" s="181"/>
      <c r="C100" s="181"/>
      <c r="D100" s="181"/>
      <c r="E100" s="181"/>
      <c r="F100" s="181"/>
      <c r="G100" s="181"/>
      <c r="H100" s="181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</row>
    <row r="101" spans="1:26" ht="12.75" customHeight="1">
      <c r="A101" s="181"/>
      <c r="B101" s="181"/>
      <c r="C101" s="181"/>
      <c r="D101" s="181"/>
      <c r="E101" s="181"/>
      <c r="F101" s="181"/>
      <c r="G101" s="181"/>
      <c r="H101" s="181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</row>
    <row r="102" spans="1:26" ht="12.75" customHeight="1">
      <c r="A102" s="181"/>
      <c r="B102" s="181"/>
      <c r="C102" s="181"/>
      <c r="D102" s="181"/>
      <c r="E102" s="181"/>
      <c r="F102" s="181"/>
      <c r="G102" s="181"/>
      <c r="H102" s="181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</row>
    <row r="103" spans="1:26" ht="12.75" customHeight="1">
      <c r="A103" s="181"/>
      <c r="B103" s="181"/>
      <c r="C103" s="181"/>
      <c r="D103" s="181"/>
      <c r="E103" s="181"/>
      <c r="F103" s="181"/>
      <c r="G103" s="181"/>
      <c r="H103" s="181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</row>
    <row r="104" spans="1:26" ht="12.75" customHeight="1">
      <c r="A104" s="181"/>
      <c r="B104" s="181"/>
      <c r="C104" s="181"/>
      <c r="D104" s="181"/>
      <c r="E104" s="181"/>
      <c r="F104" s="181"/>
      <c r="G104" s="181"/>
      <c r="H104" s="181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</row>
    <row r="105" spans="1:26" ht="12.75" customHeight="1">
      <c r="A105" s="181"/>
      <c r="B105" s="181"/>
      <c r="C105" s="181"/>
      <c r="D105" s="181"/>
      <c r="E105" s="181"/>
      <c r="F105" s="181"/>
      <c r="G105" s="181"/>
      <c r="H105" s="181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</row>
    <row r="106" spans="1:26" ht="12.75" customHeight="1">
      <c r="A106" s="181"/>
      <c r="B106" s="181"/>
      <c r="C106" s="181"/>
      <c r="D106" s="181"/>
      <c r="E106" s="181"/>
      <c r="F106" s="181"/>
      <c r="G106" s="181"/>
      <c r="H106" s="181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</row>
    <row r="107" spans="1:26" ht="12.75" customHeight="1">
      <c r="A107" s="181"/>
      <c r="B107" s="181"/>
      <c r="C107" s="181"/>
      <c r="D107" s="181"/>
      <c r="E107" s="181"/>
      <c r="F107" s="181"/>
      <c r="G107" s="181"/>
      <c r="H107" s="181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</row>
    <row r="108" spans="1:26" ht="12.75" customHeight="1">
      <c r="A108" s="181"/>
      <c r="B108" s="181"/>
      <c r="C108" s="181"/>
      <c r="D108" s="181"/>
      <c r="E108" s="181"/>
      <c r="F108" s="181"/>
      <c r="G108" s="181"/>
      <c r="H108" s="181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</row>
    <row r="109" spans="1:26" ht="12.75" customHeight="1">
      <c r="A109" s="181"/>
      <c r="B109" s="181"/>
      <c r="C109" s="181"/>
      <c r="D109" s="181"/>
      <c r="E109" s="181"/>
      <c r="F109" s="181"/>
      <c r="G109" s="181"/>
      <c r="H109" s="181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</row>
    <row r="110" spans="1:26" ht="12.75" customHeight="1">
      <c r="A110" s="181"/>
      <c r="B110" s="181"/>
      <c r="C110" s="181"/>
      <c r="D110" s="181"/>
      <c r="E110" s="181"/>
      <c r="F110" s="181"/>
      <c r="G110" s="181"/>
      <c r="H110" s="181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</row>
    <row r="111" spans="1:26" ht="12.75" customHeight="1">
      <c r="A111" s="181"/>
      <c r="B111" s="181"/>
      <c r="C111" s="181"/>
      <c r="D111" s="181"/>
      <c r="E111" s="181"/>
      <c r="F111" s="181"/>
      <c r="G111" s="181"/>
      <c r="H111" s="181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</row>
    <row r="112" spans="1:26" ht="12.75" customHeight="1">
      <c r="A112" s="181"/>
      <c r="B112" s="181"/>
      <c r="C112" s="181"/>
      <c r="D112" s="181"/>
      <c r="E112" s="181"/>
      <c r="F112" s="181"/>
      <c r="G112" s="181"/>
      <c r="H112" s="181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</row>
    <row r="113" spans="1:26" ht="12.75" customHeight="1">
      <c r="A113" s="181"/>
      <c r="B113" s="181"/>
      <c r="C113" s="181"/>
      <c r="D113" s="181"/>
      <c r="E113" s="181"/>
      <c r="F113" s="181"/>
      <c r="G113" s="181"/>
      <c r="H113" s="181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</row>
    <row r="114" spans="1:26" ht="12.75" customHeight="1">
      <c r="A114" s="181"/>
      <c r="B114" s="181"/>
      <c r="C114" s="181"/>
      <c r="D114" s="181"/>
      <c r="E114" s="181"/>
      <c r="F114" s="181"/>
      <c r="G114" s="181"/>
      <c r="H114" s="181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</row>
    <row r="115" spans="1:26" ht="12.75" customHeight="1">
      <c r="A115" s="181"/>
      <c r="B115" s="181"/>
      <c r="C115" s="181"/>
      <c r="D115" s="181"/>
      <c r="E115" s="181"/>
      <c r="F115" s="181"/>
      <c r="G115" s="181"/>
      <c r="H115" s="181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</row>
    <row r="116" spans="1:26" ht="12.75" customHeight="1">
      <c r="A116" s="181"/>
      <c r="B116" s="181"/>
      <c r="C116" s="181"/>
      <c r="D116" s="181"/>
      <c r="E116" s="181"/>
      <c r="F116" s="181"/>
      <c r="G116" s="181"/>
      <c r="H116" s="181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</row>
    <row r="117" spans="1:26" ht="12.75" customHeight="1">
      <c r="A117" s="181"/>
      <c r="B117" s="181"/>
      <c r="C117" s="181"/>
      <c r="D117" s="181"/>
      <c r="E117" s="181"/>
      <c r="F117" s="181"/>
      <c r="G117" s="181"/>
      <c r="H117" s="181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</row>
    <row r="118" spans="1:26" ht="12.75" customHeight="1">
      <c r="A118" s="181"/>
      <c r="B118" s="181"/>
      <c r="C118" s="181"/>
      <c r="D118" s="181"/>
      <c r="E118" s="181"/>
      <c r="F118" s="181"/>
      <c r="G118" s="181"/>
      <c r="H118" s="181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</row>
    <row r="119" spans="1:26" ht="12.75" customHeight="1">
      <c r="A119" s="181"/>
      <c r="B119" s="181"/>
      <c r="C119" s="181"/>
      <c r="D119" s="181"/>
      <c r="E119" s="181"/>
      <c r="F119" s="181"/>
      <c r="G119" s="181"/>
      <c r="H119" s="181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</row>
    <row r="120" spans="1:26" ht="12.75" customHeight="1">
      <c r="A120" s="181"/>
      <c r="B120" s="181"/>
      <c r="C120" s="181"/>
      <c r="D120" s="181"/>
      <c r="E120" s="181"/>
      <c r="F120" s="181"/>
      <c r="G120" s="181"/>
      <c r="H120" s="181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</row>
    <row r="121" spans="1:26" ht="12.75" customHeight="1">
      <c r="A121" s="181"/>
      <c r="B121" s="181"/>
      <c r="C121" s="181"/>
      <c r="D121" s="181"/>
      <c r="E121" s="181"/>
      <c r="F121" s="181"/>
      <c r="G121" s="181"/>
      <c r="H121" s="181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</row>
    <row r="122" spans="1:26" ht="12.75" customHeight="1">
      <c r="A122" s="181"/>
      <c r="B122" s="181"/>
      <c r="C122" s="181"/>
      <c r="D122" s="181"/>
      <c r="E122" s="181"/>
      <c r="F122" s="181"/>
      <c r="G122" s="181"/>
      <c r="H122" s="181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</row>
    <row r="123" spans="1:26" ht="12.75" customHeight="1">
      <c r="A123" s="181"/>
      <c r="B123" s="181"/>
      <c r="C123" s="181"/>
      <c r="D123" s="181"/>
      <c r="E123" s="181"/>
      <c r="F123" s="181"/>
      <c r="G123" s="181"/>
      <c r="H123" s="181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</row>
    <row r="124" spans="1:26" ht="12.75" customHeight="1">
      <c r="A124" s="181"/>
      <c r="B124" s="181"/>
      <c r="C124" s="181"/>
      <c r="D124" s="181"/>
      <c r="E124" s="181"/>
      <c r="F124" s="181"/>
      <c r="G124" s="181"/>
      <c r="H124" s="181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</row>
    <row r="125" spans="1:26" ht="12.75" customHeight="1">
      <c r="A125" s="181"/>
      <c r="B125" s="181"/>
      <c r="C125" s="181"/>
      <c r="D125" s="181"/>
      <c r="E125" s="181"/>
      <c r="F125" s="181"/>
      <c r="G125" s="181"/>
      <c r="H125" s="181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</row>
    <row r="126" spans="1:26" ht="12.75" customHeight="1">
      <c r="A126" s="181"/>
      <c r="B126" s="181"/>
      <c r="C126" s="181"/>
      <c r="D126" s="181"/>
      <c r="E126" s="181"/>
      <c r="F126" s="181"/>
      <c r="G126" s="181"/>
      <c r="H126" s="181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</row>
    <row r="127" spans="1:26" ht="12.75" customHeight="1">
      <c r="A127" s="181"/>
      <c r="B127" s="181"/>
      <c r="C127" s="181"/>
      <c r="D127" s="181"/>
      <c r="E127" s="181"/>
      <c r="F127" s="181"/>
      <c r="G127" s="181"/>
      <c r="H127" s="181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</row>
    <row r="128" spans="1:26" ht="12.75" customHeight="1">
      <c r="A128" s="181"/>
      <c r="B128" s="181"/>
      <c r="C128" s="181"/>
      <c r="D128" s="181"/>
      <c r="E128" s="181"/>
      <c r="F128" s="181"/>
      <c r="G128" s="181"/>
      <c r="H128" s="181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</row>
    <row r="129" spans="1:26" ht="12.75" customHeight="1">
      <c r="A129" s="181"/>
      <c r="B129" s="181"/>
      <c r="C129" s="181"/>
      <c r="D129" s="181"/>
      <c r="E129" s="181"/>
      <c r="F129" s="181"/>
      <c r="G129" s="181"/>
      <c r="H129" s="181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</row>
    <row r="130" spans="1:26" ht="12.75" customHeight="1">
      <c r="A130" s="181"/>
      <c r="B130" s="181"/>
      <c r="C130" s="181"/>
      <c r="D130" s="181"/>
      <c r="E130" s="181"/>
      <c r="F130" s="181"/>
      <c r="G130" s="181"/>
      <c r="H130" s="181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</row>
    <row r="131" spans="1:26" ht="12.75" customHeight="1">
      <c r="A131" s="181"/>
      <c r="B131" s="181"/>
      <c r="C131" s="181"/>
      <c r="D131" s="181"/>
      <c r="E131" s="181"/>
      <c r="F131" s="181"/>
      <c r="G131" s="181"/>
      <c r="H131" s="181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</row>
    <row r="132" spans="1:26" ht="12.75" customHeight="1">
      <c r="A132" s="181"/>
      <c r="B132" s="181"/>
      <c r="C132" s="181"/>
      <c r="D132" s="181"/>
      <c r="E132" s="181"/>
      <c r="F132" s="181"/>
      <c r="G132" s="181"/>
      <c r="H132" s="181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</row>
    <row r="133" spans="1:26" ht="12.75" customHeight="1">
      <c r="A133" s="181"/>
      <c r="B133" s="181"/>
      <c r="C133" s="181"/>
      <c r="D133" s="181"/>
      <c r="E133" s="181"/>
      <c r="F133" s="181"/>
      <c r="G133" s="181"/>
      <c r="H133" s="181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</row>
    <row r="134" spans="1:26" ht="12.75" customHeight="1">
      <c r="A134" s="181"/>
      <c r="B134" s="181"/>
      <c r="C134" s="181"/>
      <c r="D134" s="181"/>
      <c r="E134" s="181"/>
      <c r="F134" s="181"/>
      <c r="G134" s="181"/>
      <c r="H134" s="181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</row>
    <row r="135" spans="1:26" ht="12.75" customHeight="1">
      <c r="A135" s="181"/>
      <c r="B135" s="181"/>
      <c r="C135" s="181"/>
      <c r="D135" s="181"/>
      <c r="E135" s="181"/>
      <c r="F135" s="181"/>
      <c r="G135" s="181"/>
      <c r="H135" s="181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</row>
    <row r="136" spans="1:26" ht="12.75" customHeight="1">
      <c r="A136" s="181"/>
      <c r="B136" s="181"/>
      <c r="C136" s="181"/>
      <c r="D136" s="181"/>
      <c r="E136" s="181"/>
      <c r="F136" s="181"/>
      <c r="G136" s="181"/>
      <c r="H136" s="181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</row>
    <row r="137" spans="1:26" ht="12.75" customHeight="1">
      <c r="A137" s="181"/>
      <c r="B137" s="181"/>
      <c r="C137" s="181"/>
      <c r="D137" s="181"/>
      <c r="E137" s="181"/>
      <c r="F137" s="181"/>
      <c r="G137" s="181"/>
      <c r="H137" s="181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</row>
    <row r="138" spans="1:26" ht="12.75" customHeight="1">
      <c r="A138" s="181"/>
      <c r="B138" s="181"/>
      <c r="C138" s="181"/>
      <c r="D138" s="181"/>
      <c r="E138" s="181"/>
      <c r="F138" s="181"/>
      <c r="G138" s="181"/>
      <c r="H138" s="181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</row>
    <row r="139" spans="1:26" ht="12.75" customHeight="1">
      <c r="A139" s="181"/>
      <c r="B139" s="181"/>
      <c r="C139" s="181"/>
      <c r="D139" s="181"/>
      <c r="E139" s="181"/>
      <c r="F139" s="181"/>
      <c r="G139" s="181"/>
      <c r="H139" s="181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</row>
    <row r="140" spans="1:26" ht="12.75" customHeight="1">
      <c r="A140" s="181"/>
      <c r="B140" s="181"/>
      <c r="C140" s="181"/>
      <c r="D140" s="181"/>
      <c r="E140" s="181"/>
      <c r="F140" s="181"/>
      <c r="G140" s="181"/>
      <c r="H140" s="181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</row>
    <row r="141" spans="1:26" ht="12.75" customHeight="1">
      <c r="A141" s="181"/>
      <c r="B141" s="181"/>
      <c r="C141" s="181"/>
      <c r="D141" s="181"/>
      <c r="E141" s="181"/>
      <c r="F141" s="181"/>
      <c r="G141" s="181"/>
      <c r="H141" s="181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</row>
    <row r="142" spans="1:26" ht="12.75" customHeight="1">
      <c r="A142" s="181"/>
      <c r="B142" s="181"/>
      <c r="C142" s="181"/>
      <c r="D142" s="181"/>
      <c r="E142" s="181"/>
      <c r="F142" s="181"/>
      <c r="G142" s="181"/>
      <c r="H142" s="181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</row>
    <row r="143" spans="1:26" ht="12.75" customHeight="1">
      <c r="A143" s="181"/>
      <c r="B143" s="181"/>
      <c r="C143" s="181"/>
      <c r="D143" s="181"/>
      <c r="E143" s="181"/>
      <c r="F143" s="181"/>
      <c r="G143" s="181"/>
      <c r="H143" s="181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</row>
    <row r="144" spans="1:26" ht="12.75" customHeight="1">
      <c r="A144" s="181"/>
      <c r="B144" s="181"/>
      <c r="C144" s="181"/>
      <c r="D144" s="181"/>
      <c r="E144" s="181"/>
      <c r="F144" s="181"/>
      <c r="G144" s="181"/>
      <c r="H144" s="181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</row>
    <row r="145" spans="1:26" ht="12.75" customHeight="1">
      <c r="A145" s="181"/>
      <c r="B145" s="181"/>
      <c r="C145" s="181"/>
      <c r="D145" s="181"/>
      <c r="E145" s="181"/>
      <c r="F145" s="181"/>
      <c r="G145" s="181"/>
      <c r="H145" s="181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</row>
    <row r="146" spans="1:26" ht="12.75" customHeight="1">
      <c r="A146" s="181"/>
      <c r="B146" s="181"/>
      <c r="C146" s="181"/>
      <c r="D146" s="181"/>
      <c r="E146" s="181"/>
      <c r="F146" s="181"/>
      <c r="G146" s="181"/>
      <c r="H146" s="181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</row>
    <row r="147" spans="1:26" ht="12.75" customHeight="1">
      <c r="A147" s="181"/>
      <c r="B147" s="181"/>
      <c r="C147" s="181"/>
      <c r="D147" s="181"/>
      <c r="E147" s="181"/>
      <c r="F147" s="181"/>
      <c r="G147" s="181"/>
      <c r="H147" s="181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</row>
    <row r="148" spans="1:26" ht="12.75" customHeight="1">
      <c r="A148" s="181"/>
      <c r="B148" s="181"/>
      <c r="C148" s="181"/>
      <c r="D148" s="181"/>
      <c r="E148" s="181"/>
      <c r="F148" s="181"/>
      <c r="G148" s="181"/>
      <c r="H148" s="181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</row>
    <row r="149" spans="1:26" ht="12.75" customHeight="1">
      <c r="A149" s="181"/>
      <c r="B149" s="181"/>
      <c r="C149" s="181"/>
      <c r="D149" s="181"/>
      <c r="E149" s="181"/>
      <c r="F149" s="181"/>
      <c r="G149" s="181"/>
      <c r="H149" s="181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</row>
    <row r="150" spans="1:26" ht="12.75" customHeight="1">
      <c r="A150" s="181"/>
      <c r="B150" s="181"/>
      <c r="C150" s="181"/>
      <c r="D150" s="181"/>
      <c r="E150" s="181"/>
      <c r="F150" s="181"/>
      <c r="G150" s="181"/>
      <c r="H150" s="181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</row>
    <row r="151" spans="1:26" ht="12.75" customHeight="1">
      <c r="A151" s="181"/>
      <c r="B151" s="181"/>
      <c r="C151" s="181"/>
      <c r="D151" s="181"/>
      <c r="E151" s="181"/>
      <c r="F151" s="181"/>
      <c r="G151" s="181"/>
      <c r="H151" s="181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</row>
    <row r="152" spans="1:26" ht="12.75" customHeight="1">
      <c r="A152" s="181"/>
      <c r="B152" s="181"/>
      <c r="C152" s="181"/>
      <c r="D152" s="181"/>
      <c r="E152" s="181"/>
      <c r="F152" s="181"/>
      <c r="G152" s="181"/>
      <c r="H152" s="181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</row>
    <row r="153" spans="1:26" ht="12.75" customHeight="1">
      <c r="A153" s="181"/>
      <c r="B153" s="181"/>
      <c r="C153" s="181"/>
      <c r="D153" s="181"/>
      <c r="E153" s="181"/>
      <c r="F153" s="181"/>
      <c r="G153" s="181"/>
      <c r="H153" s="181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</row>
    <row r="154" spans="1:26" ht="12.75" customHeight="1">
      <c r="A154" s="181"/>
      <c r="B154" s="181"/>
      <c r="C154" s="181"/>
      <c r="D154" s="181"/>
      <c r="E154" s="181"/>
      <c r="F154" s="181"/>
      <c r="G154" s="181"/>
      <c r="H154" s="181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</row>
    <row r="155" spans="1:26" ht="12.75" customHeight="1">
      <c r="A155" s="181"/>
      <c r="B155" s="181"/>
      <c r="C155" s="181"/>
      <c r="D155" s="181"/>
      <c r="E155" s="181"/>
      <c r="F155" s="181"/>
      <c r="G155" s="181"/>
      <c r="H155" s="181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</row>
    <row r="156" spans="1:26" ht="12.75" customHeight="1">
      <c r="A156" s="181"/>
      <c r="B156" s="181"/>
      <c r="C156" s="181"/>
      <c r="D156" s="181"/>
      <c r="E156" s="181"/>
      <c r="F156" s="181"/>
      <c r="G156" s="181"/>
      <c r="H156" s="181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</row>
    <row r="157" spans="1:26" ht="12.75" customHeight="1">
      <c r="A157" s="181"/>
      <c r="B157" s="181"/>
      <c r="C157" s="181"/>
      <c r="D157" s="181"/>
      <c r="E157" s="181"/>
      <c r="F157" s="181"/>
      <c r="G157" s="181"/>
      <c r="H157" s="181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</row>
    <row r="158" spans="1:26" ht="12.75" customHeight="1">
      <c r="A158" s="181"/>
      <c r="B158" s="181"/>
      <c r="C158" s="181"/>
      <c r="D158" s="181"/>
      <c r="E158" s="181"/>
      <c r="F158" s="181"/>
      <c r="G158" s="181"/>
      <c r="H158" s="181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</row>
    <row r="159" spans="1:26" ht="12.75" customHeight="1">
      <c r="A159" s="181"/>
      <c r="B159" s="181"/>
      <c r="C159" s="181"/>
      <c r="D159" s="181"/>
      <c r="E159" s="181"/>
      <c r="F159" s="181"/>
      <c r="G159" s="181"/>
      <c r="H159" s="181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</row>
    <row r="160" spans="1:26" ht="12.75" customHeight="1">
      <c r="A160" s="181"/>
      <c r="B160" s="181"/>
      <c r="C160" s="181"/>
      <c r="D160" s="181"/>
      <c r="E160" s="181"/>
      <c r="F160" s="181"/>
      <c r="G160" s="181"/>
      <c r="H160" s="181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</row>
    <row r="161" spans="1:26" ht="12.75" customHeight="1">
      <c r="A161" s="181"/>
      <c r="B161" s="181"/>
      <c r="C161" s="181"/>
      <c r="D161" s="181"/>
      <c r="E161" s="181"/>
      <c r="F161" s="181"/>
      <c r="G161" s="181"/>
      <c r="H161" s="181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</row>
    <row r="162" spans="1:26" ht="12.75" customHeight="1">
      <c r="A162" s="181"/>
      <c r="B162" s="181"/>
      <c r="C162" s="181"/>
      <c r="D162" s="181"/>
      <c r="E162" s="181"/>
      <c r="F162" s="181"/>
      <c r="G162" s="181"/>
      <c r="H162" s="181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</row>
    <row r="163" spans="1:26" ht="12.75" customHeight="1">
      <c r="A163" s="181"/>
      <c r="B163" s="181"/>
      <c r="C163" s="181"/>
      <c r="D163" s="181"/>
      <c r="E163" s="181"/>
      <c r="F163" s="181"/>
      <c r="G163" s="181"/>
      <c r="H163" s="181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</row>
    <row r="164" spans="1:26" ht="12.75" customHeight="1">
      <c r="A164" s="181"/>
      <c r="B164" s="181"/>
      <c r="C164" s="181"/>
      <c r="D164" s="181"/>
      <c r="E164" s="181"/>
      <c r="F164" s="181"/>
      <c r="G164" s="181"/>
      <c r="H164" s="181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</row>
    <row r="165" spans="1:26" ht="12.75" customHeight="1">
      <c r="A165" s="181"/>
      <c r="B165" s="181"/>
      <c r="C165" s="181"/>
      <c r="D165" s="181"/>
      <c r="E165" s="181"/>
      <c r="F165" s="181"/>
      <c r="G165" s="181"/>
      <c r="H165" s="181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</row>
    <row r="166" spans="1:26" ht="12.75" customHeight="1">
      <c r="A166" s="181"/>
      <c r="B166" s="181"/>
      <c r="C166" s="181"/>
      <c r="D166" s="181"/>
      <c r="E166" s="181"/>
      <c r="F166" s="181"/>
      <c r="G166" s="181"/>
      <c r="H166" s="181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</row>
    <row r="167" spans="1:26" ht="12.75" customHeight="1">
      <c r="A167" s="181"/>
      <c r="B167" s="181"/>
      <c r="C167" s="181"/>
      <c r="D167" s="181"/>
      <c r="E167" s="181"/>
      <c r="F167" s="181"/>
      <c r="G167" s="181"/>
      <c r="H167" s="181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</row>
    <row r="168" spans="1:26" ht="12.75" customHeight="1">
      <c r="A168" s="181"/>
      <c r="B168" s="181"/>
      <c r="C168" s="181"/>
      <c r="D168" s="181"/>
      <c r="E168" s="181"/>
      <c r="F168" s="181"/>
      <c r="G168" s="181"/>
      <c r="H168" s="181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</row>
    <row r="169" spans="1:26" ht="12.75" customHeight="1">
      <c r="A169" s="181"/>
      <c r="B169" s="181"/>
      <c r="C169" s="181"/>
      <c r="D169" s="181"/>
      <c r="E169" s="181"/>
      <c r="F169" s="181"/>
      <c r="G169" s="181"/>
      <c r="H169" s="181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</row>
    <row r="170" spans="1:26" ht="12.75" customHeight="1">
      <c r="A170" s="181"/>
      <c r="B170" s="181"/>
      <c r="C170" s="181"/>
      <c r="D170" s="181"/>
      <c r="E170" s="181"/>
      <c r="F170" s="181"/>
      <c r="G170" s="181"/>
      <c r="H170" s="181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</row>
    <row r="171" spans="1:26" ht="12.75" customHeight="1">
      <c r="A171" s="181"/>
      <c r="B171" s="181"/>
      <c r="C171" s="181"/>
      <c r="D171" s="181"/>
      <c r="E171" s="181"/>
      <c r="F171" s="181"/>
      <c r="G171" s="181"/>
      <c r="H171" s="181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</row>
    <row r="172" spans="1:26" ht="12.75" customHeight="1">
      <c r="A172" s="181"/>
      <c r="B172" s="181"/>
      <c r="C172" s="181"/>
      <c r="D172" s="181"/>
      <c r="E172" s="181"/>
      <c r="F172" s="181"/>
      <c r="G172" s="181"/>
      <c r="H172" s="181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</row>
    <row r="173" spans="1:26" ht="12.75" customHeight="1">
      <c r="A173" s="181"/>
      <c r="B173" s="181"/>
      <c r="C173" s="181"/>
      <c r="D173" s="181"/>
      <c r="E173" s="181"/>
      <c r="F173" s="181"/>
      <c r="G173" s="181"/>
      <c r="H173" s="181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</row>
    <row r="174" spans="1:26" ht="12.75" customHeight="1">
      <c r="A174" s="181"/>
      <c r="B174" s="181"/>
      <c r="C174" s="181"/>
      <c r="D174" s="181"/>
      <c r="E174" s="181"/>
      <c r="F174" s="181"/>
      <c r="G174" s="181"/>
      <c r="H174" s="181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</row>
    <row r="175" spans="1:26" ht="12.75" customHeight="1">
      <c r="A175" s="181"/>
      <c r="B175" s="181"/>
      <c r="C175" s="181"/>
      <c r="D175" s="181"/>
      <c r="E175" s="181"/>
      <c r="F175" s="181"/>
      <c r="G175" s="181"/>
      <c r="H175" s="181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</row>
    <row r="176" spans="1:26" ht="12.75" customHeight="1">
      <c r="A176" s="181"/>
      <c r="B176" s="181"/>
      <c r="C176" s="181"/>
      <c r="D176" s="181"/>
      <c r="E176" s="181"/>
      <c r="F176" s="181"/>
      <c r="G176" s="181"/>
      <c r="H176" s="181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</row>
    <row r="177" spans="1:26" ht="12.75" customHeight="1">
      <c r="A177" s="181"/>
      <c r="B177" s="181"/>
      <c r="C177" s="181"/>
      <c r="D177" s="181"/>
      <c r="E177" s="181"/>
      <c r="F177" s="181"/>
      <c r="G177" s="181"/>
      <c r="H177" s="181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</row>
    <row r="178" spans="1:26" ht="12.75" customHeight="1">
      <c r="A178" s="181"/>
      <c r="B178" s="181"/>
      <c r="C178" s="181"/>
      <c r="D178" s="181"/>
      <c r="E178" s="181"/>
      <c r="F178" s="181"/>
      <c r="G178" s="181"/>
      <c r="H178" s="181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</row>
    <row r="179" spans="1:26" ht="12.75" customHeight="1">
      <c r="A179" s="181"/>
      <c r="B179" s="181"/>
      <c r="C179" s="181"/>
      <c r="D179" s="181"/>
      <c r="E179" s="181"/>
      <c r="F179" s="181"/>
      <c r="G179" s="181"/>
      <c r="H179" s="181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</row>
    <row r="180" spans="1:26" ht="12.75" customHeight="1">
      <c r="A180" s="181"/>
      <c r="B180" s="181"/>
      <c r="C180" s="181"/>
      <c r="D180" s="181"/>
      <c r="E180" s="181"/>
      <c r="F180" s="181"/>
      <c r="G180" s="181"/>
      <c r="H180" s="181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</row>
    <row r="181" spans="1:26" ht="12.75" customHeight="1">
      <c r="A181" s="181"/>
      <c r="B181" s="181"/>
      <c r="C181" s="181"/>
      <c r="D181" s="181"/>
      <c r="E181" s="181"/>
      <c r="F181" s="181"/>
      <c r="G181" s="181"/>
      <c r="H181" s="181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</row>
    <row r="182" spans="1:26" ht="12.75" customHeight="1">
      <c r="A182" s="181"/>
      <c r="B182" s="181"/>
      <c r="C182" s="181"/>
      <c r="D182" s="181"/>
      <c r="E182" s="181"/>
      <c r="F182" s="181"/>
      <c r="G182" s="181"/>
      <c r="H182" s="181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</row>
    <row r="183" spans="1:26" ht="12.75" customHeight="1">
      <c r="A183" s="181"/>
      <c r="B183" s="181"/>
      <c r="C183" s="181"/>
      <c r="D183" s="181"/>
      <c r="E183" s="181"/>
      <c r="F183" s="181"/>
      <c r="G183" s="181"/>
      <c r="H183" s="181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</row>
    <row r="184" spans="1:26" ht="12.75" customHeight="1">
      <c r="A184" s="181"/>
      <c r="B184" s="181"/>
      <c r="C184" s="181"/>
      <c r="D184" s="181"/>
      <c r="E184" s="181"/>
      <c r="F184" s="181"/>
      <c r="G184" s="181"/>
      <c r="H184" s="181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</row>
    <row r="185" spans="1:26" ht="12.75" customHeight="1">
      <c r="A185" s="181"/>
      <c r="B185" s="181"/>
      <c r="C185" s="181"/>
      <c r="D185" s="181"/>
      <c r="E185" s="181"/>
      <c r="F185" s="181"/>
      <c r="G185" s="181"/>
      <c r="H185" s="181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</row>
    <row r="186" spans="1:26" ht="12.75" customHeight="1">
      <c r="A186" s="181"/>
      <c r="B186" s="181"/>
      <c r="C186" s="181"/>
      <c r="D186" s="181"/>
      <c r="E186" s="181"/>
      <c r="F186" s="181"/>
      <c r="G186" s="181"/>
      <c r="H186" s="181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</row>
    <row r="187" spans="1:26" ht="12.75" customHeight="1">
      <c r="A187" s="181"/>
      <c r="B187" s="181"/>
      <c r="C187" s="181"/>
      <c r="D187" s="181"/>
      <c r="E187" s="181"/>
      <c r="F187" s="181"/>
      <c r="G187" s="181"/>
      <c r="H187" s="181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</row>
    <row r="188" spans="1:26" ht="12.75" customHeight="1">
      <c r="A188" s="181"/>
      <c r="B188" s="181"/>
      <c r="C188" s="181"/>
      <c r="D188" s="181"/>
      <c r="E188" s="181"/>
      <c r="F188" s="181"/>
      <c r="G188" s="181"/>
      <c r="H188" s="181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</row>
    <row r="189" spans="1:26" ht="12.75" customHeight="1">
      <c r="A189" s="181"/>
      <c r="B189" s="181"/>
      <c r="C189" s="181"/>
      <c r="D189" s="181"/>
      <c r="E189" s="181"/>
      <c r="F189" s="181"/>
      <c r="G189" s="181"/>
      <c r="H189" s="181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</row>
    <row r="190" spans="1:26" ht="12.75" customHeight="1">
      <c r="A190" s="181"/>
      <c r="B190" s="181"/>
      <c r="C190" s="181"/>
      <c r="D190" s="181"/>
      <c r="E190" s="181"/>
      <c r="F190" s="181"/>
      <c r="G190" s="181"/>
      <c r="H190" s="181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</row>
    <row r="191" spans="1:26" ht="12.75" customHeight="1">
      <c r="A191" s="181"/>
      <c r="B191" s="181"/>
      <c r="C191" s="181"/>
      <c r="D191" s="181"/>
      <c r="E191" s="181"/>
      <c r="F191" s="181"/>
      <c r="G191" s="181"/>
      <c r="H191" s="181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</row>
    <row r="192" spans="1:26" ht="12.75" customHeight="1">
      <c r="A192" s="181"/>
      <c r="B192" s="181"/>
      <c r="C192" s="181"/>
      <c r="D192" s="181"/>
      <c r="E192" s="181"/>
      <c r="F192" s="181"/>
      <c r="G192" s="181"/>
      <c r="H192" s="181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</row>
    <row r="193" spans="1:26" ht="12.75" customHeight="1">
      <c r="A193" s="181"/>
      <c r="B193" s="181"/>
      <c r="C193" s="181"/>
      <c r="D193" s="181"/>
      <c r="E193" s="181"/>
      <c r="F193" s="181"/>
      <c r="G193" s="181"/>
      <c r="H193" s="181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</row>
    <row r="194" spans="1:26" ht="12.75" customHeight="1">
      <c r="A194" s="181"/>
      <c r="B194" s="181"/>
      <c r="C194" s="181"/>
      <c r="D194" s="181"/>
      <c r="E194" s="181"/>
      <c r="F194" s="181"/>
      <c r="G194" s="181"/>
      <c r="H194" s="181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</row>
    <row r="195" spans="1:26" ht="12.75" customHeight="1">
      <c r="A195" s="181"/>
      <c r="B195" s="181"/>
      <c r="C195" s="181"/>
      <c r="D195" s="181"/>
      <c r="E195" s="181"/>
      <c r="F195" s="181"/>
      <c r="G195" s="181"/>
      <c r="H195" s="181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</row>
    <row r="196" spans="1:26" ht="12.75" customHeight="1">
      <c r="A196" s="181"/>
      <c r="B196" s="181"/>
      <c r="C196" s="181"/>
      <c r="D196" s="181"/>
      <c r="E196" s="181"/>
      <c r="F196" s="181"/>
      <c r="G196" s="181"/>
      <c r="H196" s="181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</row>
    <row r="197" spans="1:26" ht="12.75" customHeight="1">
      <c r="A197" s="181"/>
      <c r="B197" s="181"/>
      <c r="C197" s="181"/>
      <c r="D197" s="181"/>
      <c r="E197" s="181"/>
      <c r="F197" s="181"/>
      <c r="G197" s="181"/>
      <c r="H197" s="181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</row>
    <row r="198" spans="1:26" ht="12.75" customHeight="1">
      <c r="A198" s="181"/>
      <c r="B198" s="181"/>
      <c r="C198" s="181"/>
      <c r="D198" s="181"/>
      <c r="E198" s="181"/>
      <c r="F198" s="181"/>
      <c r="G198" s="181"/>
      <c r="H198" s="181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</row>
    <row r="199" spans="1:26" ht="12.75" customHeight="1">
      <c r="A199" s="181"/>
      <c r="B199" s="181"/>
      <c r="C199" s="181"/>
      <c r="D199" s="181"/>
      <c r="E199" s="181"/>
      <c r="F199" s="181"/>
      <c r="G199" s="181"/>
      <c r="H199" s="181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</row>
    <row r="200" spans="1:26" ht="12.75" customHeight="1">
      <c r="A200" s="181"/>
      <c r="B200" s="181"/>
      <c r="C200" s="181"/>
      <c r="D200" s="181"/>
      <c r="E200" s="181"/>
      <c r="F200" s="181"/>
      <c r="G200" s="181"/>
      <c r="H200" s="181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</row>
    <row r="201" spans="1:26" ht="12.75" customHeight="1">
      <c r="A201" s="181"/>
      <c r="B201" s="181"/>
      <c r="C201" s="181"/>
      <c r="D201" s="181"/>
      <c r="E201" s="181"/>
      <c r="F201" s="181"/>
      <c r="G201" s="181"/>
      <c r="H201" s="181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</row>
    <row r="202" spans="1:26" ht="12.75" customHeight="1">
      <c r="A202" s="181"/>
      <c r="B202" s="181"/>
      <c r="C202" s="181"/>
      <c r="D202" s="181"/>
      <c r="E202" s="181"/>
      <c r="F202" s="181"/>
      <c r="G202" s="181"/>
      <c r="H202" s="181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</row>
    <row r="203" spans="1:26" ht="12.75" customHeight="1">
      <c r="A203" s="181"/>
      <c r="B203" s="181"/>
      <c r="C203" s="181"/>
      <c r="D203" s="181"/>
      <c r="E203" s="181"/>
      <c r="F203" s="181"/>
      <c r="G203" s="181"/>
      <c r="H203" s="181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</row>
    <row r="204" spans="1:26" ht="12.75" customHeight="1">
      <c r="A204" s="181"/>
      <c r="B204" s="181"/>
      <c r="C204" s="181"/>
      <c r="D204" s="181"/>
      <c r="E204" s="181"/>
      <c r="F204" s="181"/>
      <c r="G204" s="181"/>
      <c r="H204" s="181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</row>
    <row r="205" spans="1:26" ht="12.75" customHeight="1">
      <c r="A205" s="181"/>
      <c r="B205" s="181"/>
      <c r="C205" s="181"/>
      <c r="D205" s="181"/>
      <c r="E205" s="181"/>
      <c r="F205" s="181"/>
      <c r="G205" s="181"/>
      <c r="H205" s="181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</row>
    <row r="206" spans="1:26" ht="12.75" customHeight="1">
      <c r="A206" s="181"/>
      <c r="B206" s="181"/>
      <c r="C206" s="181"/>
      <c r="D206" s="181"/>
      <c r="E206" s="181"/>
      <c r="F206" s="181"/>
      <c r="G206" s="181"/>
      <c r="H206" s="181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</row>
    <row r="207" spans="1:26" ht="12.75" customHeight="1">
      <c r="A207" s="181"/>
      <c r="B207" s="181"/>
      <c r="C207" s="181"/>
      <c r="D207" s="181"/>
      <c r="E207" s="181"/>
      <c r="F207" s="181"/>
      <c r="G207" s="181"/>
      <c r="H207" s="181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</row>
    <row r="208" spans="1:26" ht="12.75" customHeight="1">
      <c r="A208" s="181"/>
      <c r="B208" s="181"/>
      <c r="C208" s="181"/>
      <c r="D208" s="181"/>
      <c r="E208" s="181"/>
      <c r="F208" s="181"/>
      <c r="G208" s="181"/>
      <c r="H208" s="181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</row>
    <row r="209" spans="1:26" ht="12.75" customHeight="1">
      <c r="A209" s="181"/>
      <c r="B209" s="181"/>
      <c r="C209" s="181"/>
      <c r="D209" s="181"/>
      <c r="E209" s="181"/>
      <c r="F209" s="181"/>
      <c r="G209" s="181"/>
      <c r="H209" s="181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</row>
    <row r="210" spans="1:26" ht="12.75" customHeight="1">
      <c r="A210" s="181"/>
      <c r="B210" s="181"/>
      <c r="C210" s="181"/>
      <c r="D210" s="181"/>
      <c r="E210" s="181"/>
      <c r="F210" s="181"/>
      <c r="G210" s="181"/>
      <c r="H210" s="181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</row>
    <row r="211" spans="1:26" ht="12.75" customHeight="1">
      <c r="A211" s="181"/>
      <c r="B211" s="181"/>
      <c r="C211" s="181"/>
      <c r="D211" s="181"/>
      <c r="E211" s="181"/>
      <c r="F211" s="181"/>
      <c r="G211" s="181"/>
      <c r="H211" s="181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</row>
    <row r="212" spans="1:26" ht="12.75" customHeight="1">
      <c r="A212" s="181"/>
      <c r="B212" s="181"/>
      <c r="C212" s="181"/>
      <c r="D212" s="181"/>
      <c r="E212" s="181"/>
      <c r="F212" s="181"/>
      <c r="G212" s="181"/>
      <c r="H212" s="181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</row>
    <row r="213" spans="1:26" ht="12.75" customHeight="1">
      <c r="A213" s="181"/>
      <c r="B213" s="181"/>
      <c r="C213" s="181"/>
      <c r="D213" s="181"/>
      <c r="E213" s="181"/>
      <c r="F213" s="181"/>
      <c r="G213" s="181"/>
      <c r="H213" s="181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</row>
    <row r="214" spans="1:26" ht="12.75" customHeight="1">
      <c r="A214" s="181"/>
      <c r="B214" s="181"/>
      <c r="C214" s="181"/>
      <c r="D214" s="181"/>
      <c r="E214" s="181"/>
      <c r="F214" s="181"/>
      <c r="G214" s="181"/>
      <c r="H214" s="181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</row>
    <row r="215" spans="1:26" ht="12.75" customHeight="1">
      <c r="A215" s="181"/>
      <c r="B215" s="181"/>
      <c r="C215" s="181"/>
      <c r="D215" s="181"/>
      <c r="E215" s="181"/>
      <c r="F215" s="181"/>
      <c r="G215" s="181"/>
      <c r="H215" s="181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</row>
    <row r="216" spans="1:26" ht="12.75" customHeight="1">
      <c r="A216" s="181"/>
      <c r="B216" s="181"/>
      <c r="C216" s="181"/>
      <c r="D216" s="181"/>
      <c r="E216" s="181"/>
      <c r="F216" s="181"/>
      <c r="G216" s="181"/>
      <c r="H216" s="181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</row>
    <row r="217" spans="1:26" ht="12.75" customHeight="1">
      <c r="A217" s="181"/>
      <c r="B217" s="181"/>
      <c r="C217" s="181"/>
      <c r="D217" s="181"/>
      <c r="E217" s="181"/>
      <c r="F217" s="181"/>
      <c r="G217" s="181"/>
      <c r="H217" s="181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</row>
    <row r="218" spans="1:26" ht="12.75" customHeight="1">
      <c r="A218" s="181"/>
      <c r="B218" s="181"/>
      <c r="C218" s="181"/>
      <c r="D218" s="181"/>
      <c r="E218" s="181"/>
      <c r="F218" s="181"/>
      <c r="G218" s="181"/>
      <c r="H218" s="181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</row>
    <row r="219" spans="1:26" ht="12.75" customHeight="1">
      <c r="A219" s="181"/>
      <c r="B219" s="181"/>
      <c r="C219" s="181"/>
      <c r="D219" s="181"/>
      <c r="E219" s="181"/>
      <c r="F219" s="181"/>
      <c r="G219" s="181"/>
      <c r="H219" s="181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</row>
    <row r="220" spans="1:26" ht="12.75" customHeight="1">
      <c r="A220" s="181"/>
      <c r="B220" s="181"/>
      <c r="C220" s="181"/>
      <c r="D220" s="181"/>
      <c r="E220" s="181"/>
      <c r="F220" s="181"/>
      <c r="G220" s="181"/>
      <c r="H220" s="181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</row>
    <row r="221" spans="1:26" ht="12.75" customHeight="1">
      <c r="A221" s="181"/>
      <c r="B221" s="181"/>
      <c r="C221" s="181"/>
      <c r="D221" s="181"/>
      <c r="E221" s="181"/>
      <c r="F221" s="181"/>
      <c r="G221" s="181"/>
      <c r="H221" s="181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</row>
    <row r="222" spans="1:26" ht="12.75" customHeight="1">
      <c r="A222" s="181"/>
      <c r="B222" s="181"/>
      <c r="C222" s="181"/>
      <c r="D222" s="181"/>
      <c r="E222" s="181"/>
      <c r="F222" s="181"/>
      <c r="G222" s="181"/>
      <c r="H222" s="181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</row>
    <row r="223" spans="1:26" ht="12.75" customHeight="1">
      <c r="A223" s="181"/>
      <c r="B223" s="181"/>
      <c r="C223" s="181"/>
      <c r="D223" s="181"/>
      <c r="E223" s="181"/>
      <c r="F223" s="181"/>
      <c r="G223" s="181"/>
      <c r="H223" s="181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</row>
    <row r="224" spans="1:26" ht="12.75" customHeight="1">
      <c r="A224" s="181"/>
      <c r="B224" s="181"/>
      <c r="C224" s="181"/>
      <c r="D224" s="181"/>
      <c r="E224" s="181"/>
      <c r="F224" s="181"/>
      <c r="G224" s="181"/>
      <c r="H224" s="181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</row>
    <row r="225" spans="1:26" ht="12.75" customHeight="1">
      <c r="A225" s="181"/>
      <c r="B225" s="181"/>
      <c r="C225" s="181"/>
      <c r="D225" s="181"/>
      <c r="E225" s="181"/>
      <c r="F225" s="181"/>
      <c r="G225" s="181"/>
      <c r="H225" s="181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</row>
    <row r="226" spans="1:26" ht="12.75" customHeight="1">
      <c r="A226" s="181"/>
      <c r="B226" s="181"/>
      <c r="C226" s="181"/>
      <c r="D226" s="181"/>
      <c r="E226" s="181"/>
      <c r="F226" s="181"/>
      <c r="G226" s="181"/>
      <c r="H226" s="181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</row>
    <row r="227" spans="1:26" ht="12.75" customHeight="1">
      <c r="A227" s="181"/>
      <c r="B227" s="181"/>
      <c r="C227" s="181"/>
      <c r="D227" s="181"/>
      <c r="E227" s="181"/>
      <c r="F227" s="181"/>
      <c r="G227" s="181"/>
      <c r="H227" s="181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</row>
    <row r="228" spans="1:26" ht="12.75" customHeight="1">
      <c r="A228" s="181"/>
      <c r="B228" s="181"/>
      <c r="C228" s="181"/>
      <c r="D228" s="181"/>
      <c r="E228" s="181"/>
      <c r="F228" s="181"/>
      <c r="G228" s="181"/>
      <c r="H228" s="181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</row>
    <row r="229" spans="1:26" ht="12.75" customHeight="1">
      <c r="A229" s="181"/>
      <c r="B229" s="181"/>
      <c r="C229" s="181"/>
      <c r="D229" s="181"/>
      <c r="E229" s="181"/>
      <c r="F229" s="181"/>
      <c r="G229" s="181"/>
      <c r="H229" s="181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</row>
    <row r="230" spans="1:26" ht="12.75" customHeight="1">
      <c r="A230" s="181"/>
      <c r="B230" s="181"/>
      <c r="C230" s="181"/>
      <c r="D230" s="181"/>
      <c r="E230" s="181"/>
      <c r="F230" s="181"/>
      <c r="G230" s="181"/>
      <c r="H230" s="181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</row>
    <row r="231" spans="1:26" ht="12.75" customHeight="1">
      <c r="A231" s="181"/>
      <c r="B231" s="181"/>
      <c r="C231" s="181"/>
      <c r="D231" s="181"/>
      <c r="E231" s="181"/>
      <c r="F231" s="181"/>
      <c r="G231" s="181"/>
      <c r="H231" s="181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</row>
    <row r="232" spans="1:26" ht="12.75" customHeight="1">
      <c r="A232" s="181"/>
      <c r="B232" s="181"/>
      <c r="C232" s="181"/>
      <c r="D232" s="181"/>
      <c r="E232" s="181"/>
      <c r="F232" s="181"/>
      <c r="G232" s="181"/>
      <c r="H232" s="181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</row>
    <row r="233" spans="1:26" ht="12.75" customHeight="1">
      <c r="A233" s="181"/>
      <c r="B233" s="181"/>
      <c r="C233" s="181"/>
      <c r="D233" s="181"/>
      <c r="E233" s="181"/>
      <c r="F233" s="181"/>
      <c r="G233" s="181"/>
      <c r="H233" s="181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</row>
    <row r="234" spans="1:26" ht="12.75" customHeight="1">
      <c r="A234" s="181"/>
      <c r="B234" s="181"/>
      <c r="C234" s="181"/>
      <c r="D234" s="181"/>
      <c r="E234" s="181"/>
      <c r="F234" s="181"/>
      <c r="G234" s="181"/>
      <c r="H234" s="181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</row>
    <row r="235" spans="1:26" ht="12.75" customHeight="1">
      <c r="A235" s="181"/>
      <c r="B235" s="181"/>
      <c r="C235" s="181"/>
      <c r="D235" s="181"/>
      <c r="E235" s="181"/>
      <c r="F235" s="181"/>
      <c r="G235" s="181"/>
      <c r="H235" s="181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</row>
    <row r="236" spans="1:26" ht="12.75" customHeight="1">
      <c r="A236" s="181"/>
      <c r="B236" s="181"/>
      <c r="C236" s="181"/>
      <c r="D236" s="181"/>
      <c r="E236" s="181"/>
      <c r="F236" s="181"/>
      <c r="G236" s="181"/>
      <c r="H236" s="181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</row>
    <row r="237" spans="1:26" ht="12.75" customHeight="1">
      <c r="A237" s="181"/>
      <c r="B237" s="181"/>
      <c r="C237" s="181"/>
      <c r="D237" s="181"/>
      <c r="E237" s="181"/>
      <c r="F237" s="181"/>
      <c r="G237" s="181"/>
      <c r="H237" s="181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</row>
    <row r="238" spans="1:26" ht="12.75" customHeight="1">
      <c r="A238" s="181"/>
      <c r="B238" s="181"/>
      <c r="C238" s="181"/>
      <c r="D238" s="181"/>
      <c r="E238" s="181"/>
      <c r="F238" s="181"/>
      <c r="G238" s="181"/>
      <c r="H238" s="181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</row>
    <row r="239" spans="1:26" ht="12.75" customHeight="1">
      <c r="A239" s="181"/>
      <c r="B239" s="181"/>
      <c r="C239" s="181"/>
      <c r="D239" s="181"/>
      <c r="E239" s="181"/>
      <c r="F239" s="181"/>
      <c r="G239" s="181"/>
      <c r="H239" s="181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</row>
    <row r="240" spans="1:26" ht="12.75" customHeight="1">
      <c r="A240" s="181"/>
      <c r="B240" s="181"/>
      <c r="C240" s="181"/>
      <c r="D240" s="181"/>
      <c r="E240" s="181"/>
      <c r="F240" s="181"/>
      <c r="G240" s="181"/>
      <c r="H240" s="181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</row>
    <row r="241" spans="1:26" ht="12.75" customHeight="1">
      <c r="A241" s="181"/>
      <c r="B241" s="181"/>
      <c r="C241" s="181"/>
      <c r="D241" s="181"/>
      <c r="E241" s="181"/>
      <c r="F241" s="181"/>
      <c r="G241" s="181"/>
      <c r="H241" s="181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</row>
    <row r="242" spans="1:26" ht="12.75" customHeight="1">
      <c r="A242" s="181"/>
      <c r="B242" s="181"/>
      <c r="C242" s="181"/>
      <c r="D242" s="181"/>
      <c r="E242" s="181"/>
      <c r="F242" s="181"/>
      <c r="G242" s="181"/>
      <c r="H242" s="181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</row>
    <row r="243" spans="1:26" ht="12.75" customHeight="1">
      <c r="A243" s="181"/>
      <c r="B243" s="181"/>
      <c r="C243" s="181"/>
      <c r="D243" s="181"/>
      <c r="E243" s="181"/>
      <c r="F243" s="181"/>
      <c r="G243" s="181"/>
      <c r="H243" s="181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</row>
    <row r="244" spans="1:26" ht="12.75" customHeight="1">
      <c r="A244" s="181"/>
      <c r="B244" s="181"/>
      <c r="C244" s="181"/>
      <c r="D244" s="181"/>
      <c r="E244" s="181"/>
      <c r="F244" s="181"/>
      <c r="G244" s="181"/>
      <c r="H244" s="181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</row>
    <row r="245" spans="1:26" ht="12.75" customHeight="1">
      <c r="A245" s="181"/>
      <c r="B245" s="181"/>
      <c r="C245" s="181"/>
      <c r="D245" s="181"/>
      <c r="E245" s="181"/>
      <c r="F245" s="181"/>
      <c r="G245" s="181"/>
      <c r="H245" s="181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</row>
    <row r="246" spans="1:26" ht="12.75" customHeight="1">
      <c r="A246" s="181"/>
      <c r="B246" s="181"/>
      <c r="C246" s="181"/>
      <c r="D246" s="181"/>
      <c r="E246" s="181"/>
      <c r="F246" s="181"/>
      <c r="G246" s="181"/>
      <c r="H246" s="181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</row>
    <row r="247" spans="1:26" ht="12.75" customHeight="1">
      <c r="A247" s="181"/>
      <c r="B247" s="181"/>
      <c r="C247" s="181"/>
      <c r="D247" s="181"/>
      <c r="E247" s="181"/>
      <c r="F247" s="181"/>
      <c r="G247" s="181"/>
      <c r="H247" s="181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</row>
    <row r="248" spans="1:26" ht="12.75" customHeight="1">
      <c r="A248" s="181"/>
      <c r="B248" s="181"/>
      <c r="C248" s="181"/>
      <c r="D248" s="181"/>
      <c r="E248" s="181"/>
      <c r="F248" s="181"/>
      <c r="G248" s="181"/>
      <c r="H248" s="181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</row>
    <row r="249" spans="1:26" ht="12.75" customHeight="1">
      <c r="A249" s="181"/>
      <c r="B249" s="181"/>
      <c r="C249" s="181"/>
      <c r="D249" s="181"/>
      <c r="E249" s="181"/>
      <c r="F249" s="181"/>
      <c r="G249" s="181"/>
      <c r="H249" s="181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</row>
    <row r="250" spans="1:26" ht="12.75" customHeight="1">
      <c r="A250" s="181"/>
      <c r="B250" s="181"/>
      <c r="C250" s="181"/>
      <c r="D250" s="181"/>
      <c r="E250" s="181"/>
      <c r="F250" s="181"/>
      <c r="G250" s="181"/>
      <c r="H250" s="181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</row>
    <row r="251" spans="1:26" ht="12.75" customHeight="1">
      <c r="A251" s="181"/>
      <c r="B251" s="181"/>
      <c r="C251" s="181"/>
      <c r="D251" s="181"/>
      <c r="E251" s="181"/>
      <c r="F251" s="181"/>
      <c r="G251" s="181"/>
      <c r="H251" s="181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</row>
    <row r="252" spans="1:26" ht="12.75" customHeight="1">
      <c r="A252" s="181"/>
      <c r="B252" s="181"/>
      <c r="C252" s="181"/>
      <c r="D252" s="181"/>
      <c r="E252" s="181"/>
      <c r="F252" s="181"/>
      <c r="G252" s="181"/>
      <c r="H252" s="181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</row>
    <row r="253" spans="1:26" ht="12.75" customHeight="1">
      <c r="A253" s="181"/>
      <c r="B253" s="181"/>
      <c r="C253" s="181"/>
      <c r="D253" s="181"/>
      <c r="E253" s="181"/>
      <c r="F253" s="181"/>
      <c r="G253" s="181"/>
      <c r="H253" s="181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</row>
    <row r="254" spans="1:26" ht="12.75" customHeight="1">
      <c r="A254" s="181"/>
      <c r="B254" s="181"/>
      <c r="C254" s="181"/>
      <c r="D254" s="181"/>
      <c r="E254" s="181"/>
      <c r="F254" s="181"/>
      <c r="G254" s="181"/>
      <c r="H254" s="181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</row>
    <row r="255" spans="1:26" ht="12.75" customHeight="1">
      <c r="A255" s="181"/>
      <c r="B255" s="181"/>
      <c r="C255" s="181"/>
      <c r="D255" s="181"/>
      <c r="E255" s="181"/>
      <c r="F255" s="181"/>
      <c r="G255" s="181"/>
      <c r="H255" s="181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</row>
    <row r="256" spans="1:26" ht="12.75" customHeight="1">
      <c r="A256" s="181"/>
      <c r="B256" s="181"/>
      <c r="C256" s="181"/>
      <c r="D256" s="181"/>
      <c r="E256" s="181"/>
      <c r="F256" s="181"/>
      <c r="G256" s="181"/>
      <c r="H256" s="181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</row>
    <row r="257" spans="1:26" ht="12.75" customHeight="1">
      <c r="A257" s="181"/>
      <c r="B257" s="181"/>
      <c r="C257" s="181"/>
      <c r="D257" s="181"/>
      <c r="E257" s="181"/>
      <c r="F257" s="181"/>
      <c r="G257" s="181"/>
      <c r="H257" s="181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</row>
    <row r="258" spans="1:26" ht="12.75" customHeight="1">
      <c r="A258" s="181"/>
      <c r="B258" s="181"/>
      <c r="C258" s="181"/>
      <c r="D258" s="181"/>
      <c r="E258" s="181"/>
      <c r="F258" s="181"/>
      <c r="G258" s="181"/>
      <c r="H258" s="181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</row>
    <row r="259" spans="1:26" ht="12.75" customHeight="1">
      <c r="A259" s="181"/>
      <c r="B259" s="181"/>
      <c r="C259" s="181"/>
      <c r="D259" s="181"/>
      <c r="E259" s="181"/>
      <c r="F259" s="181"/>
      <c r="G259" s="181"/>
      <c r="H259" s="181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</row>
    <row r="260" spans="1:26" ht="12.75" customHeight="1">
      <c r="A260" s="181"/>
      <c r="B260" s="181"/>
      <c r="C260" s="181"/>
      <c r="D260" s="181"/>
      <c r="E260" s="181"/>
      <c r="F260" s="181"/>
      <c r="G260" s="181"/>
      <c r="H260" s="181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</row>
    <row r="261" spans="1:26" ht="12.75" customHeight="1">
      <c r="A261" s="181"/>
      <c r="B261" s="181"/>
      <c r="C261" s="181"/>
      <c r="D261" s="181"/>
      <c r="E261" s="181"/>
      <c r="F261" s="181"/>
      <c r="G261" s="181"/>
      <c r="H261" s="181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</row>
    <row r="262" spans="1:26" ht="12.75" customHeight="1">
      <c r="A262" s="181"/>
      <c r="B262" s="181"/>
      <c r="C262" s="181"/>
      <c r="D262" s="181"/>
      <c r="E262" s="181"/>
      <c r="F262" s="181"/>
      <c r="G262" s="181"/>
      <c r="H262" s="181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</row>
    <row r="263" spans="1:26" ht="12.75" customHeight="1">
      <c r="A263" s="181"/>
      <c r="B263" s="181"/>
      <c r="C263" s="181"/>
      <c r="D263" s="181"/>
      <c r="E263" s="181"/>
      <c r="F263" s="181"/>
      <c r="G263" s="181"/>
      <c r="H263" s="181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</row>
    <row r="264" spans="1:26" ht="12.75" customHeight="1">
      <c r="A264" s="181"/>
      <c r="B264" s="181"/>
      <c r="C264" s="181"/>
      <c r="D264" s="181"/>
      <c r="E264" s="181"/>
      <c r="F264" s="181"/>
      <c r="G264" s="181"/>
      <c r="H264" s="181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</row>
    <row r="265" spans="1:26" ht="12.75" customHeight="1">
      <c r="A265" s="181"/>
      <c r="B265" s="181"/>
      <c r="C265" s="181"/>
      <c r="D265" s="181"/>
      <c r="E265" s="181"/>
      <c r="F265" s="181"/>
      <c r="G265" s="181"/>
      <c r="H265" s="181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</row>
    <row r="266" spans="1:26" ht="12.75" customHeight="1">
      <c r="A266" s="181"/>
      <c r="B266" s="181"/>
      <c r="C266" s="181"/>
      <c r="D266" s="181"/>
      <c r="E266" s="181"/>
      <c r="F266" s="181"/>
      <c r="G266" s="181"/>
      <c r="H266" s="181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</row>
    <row r="267" spans="1:26" ht="12.75" customHeight="1">
      <c r="A267" s="181"/>
      <c r="B267" s="181"/>
      <c r="C267" s="181"/>
      <c r="D267" s="181"/>
      <c r="E267" s="181"/>
      <c r="F267" s="181"/>
      <c r="G267" s="181"/>
      <c r="H267" s="181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</row>
    <row r="268" spans="1:26" ht="12.75" customHeight="1">
      <c r="A268" s="181"/>
      <c r="B268" s="181"/>
      <c r="C268" s="181"/>
      <c r="D268" s="181"/>
      <c r="E268" s="181"/>
      <c r="F268" s="181"/>
      <c r="G268" s="181"/>
      <c r="H268" s="181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</row>
    <row r="269" spans="1:26" ht="12.75" customHeight="1">
      <c r="A269" s="181"/>
      <c r="B269" s="181"/>
      <c r="C269" s="181"/>
      <c r="D269" s="181"/>
      <c r="E269" s="181"/>
      <c r="F269" s="181"/>
      <c r="G269" s="181"/>
      <c r="H269" s="181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</row>
    <row r="270" spans="1:26" ht="12.75" customHeight="1">
      <c r="A270" s="181"/>
      <c r="B270" s="181"/>
      <c r="C270" s="181"/>
      <c r="D270" s="181"/>
      <c r="E270" s="181"/>
      <c r="F270" s="181"/>
      <c r="G270" s="181"/>
      <c r="H270" s="181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</row>
    <row r="271" spans="1:26" ht="12.75" customHeight="1">
      <c r="A271" s="181"/>
      <c r="B271" s="181"/>
      <c r="C271" s="181"/>
      <c r="D271" s="181"/>
      <c r="E271" s="181"/>
      <c r="F271" s="181"/>
      <c r="G271" s="181"/>
      <c r="H271" s="181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</row>
    <row r="272" spans="1:26" ht="12.75" customHeight="1">
      <c r="A272" s="181"/>
      <c r="B272" s="181"/>
      <c r="C272" s="181"/>
      <c r="D272" s="181"/>
      <c r="E272" s="181"/>
      <c r="F272" s="181"/>
      <c r="G272" s="181"/>
      <c r="H272" s="181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</row>
    <row r="273" spans="1:26" ht="12.75" customHeight="1">
      <c r="A273" s="181"/>
      <c r="B273" s="181"/>
      <c r="C273" s="181"/>
      <c r="D273" s="181"/>
      <c r="E273" s="181"/>
      <c r="F273" s="181"/>
      <c r="G273" s="181"/>
      <c r="H273" s="181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</row>
    <row r="274" spans="1:26" ht="12.75" customHeight="1">
      <c r="A274" s="181"/>
      <c r="B274" s="181"/>
      <c r="C274" s="181"/>
      <c r="D274" s="181"/>
      <c r="E274" s="181"/>
      <c r="F274" s="181"/>
      <c r="G274" s="181"/>
      <c r="H274" s="181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</row>
    <row r="275" spans="1:26" ht="12.75" customHeight="1">
      <c r="A275" s="181"/>
      <c r="B275" s="181"/>
      <c r="C275" s="181"/>
      <c r="D275" s="181"/>
      <c r="E275" s="181"/>
      <c r="F275" s="181"/>
      <c r="G275" s="181"/>
      <c r="H275" s="181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</row>
    <row r="276" spans="1:26" ht="12.75" customHeight="1">
      <c r="A276" s="181"/>
      <c r="B276" s="181"/>
      <c r="C276" s="181"/>
      <c r="D276" s="181"/>
      <c r="E276" s="181"/>
      <c r="F276" s="181"/>
      <c r="G276" s="181"/>
      <c r="H276" s="181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</row>
    <row r="277" spans="1:26" ht="12.75" customHeight="1">
      <c r="A277" s="181"/>
      <c r="B277" s="181"/>
      <c r="C277" s="181"/>
      <c r="D277" s="181"/>
      <c r="E277" s="181"/>
      <c r="F277" s="181"/>
      <c r="G277" s="181"/>
      <c r="H277" s="181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</row>
    <row r="278" spans="1:26" ht="12.75" customHeight="1">
      <c r="A278" s="181"/>
      <c r="B278" s="181"/>
      <c r="C278" s="181"/>
      <c r="D278" s="181"/>
      <c r="E278" s="181"/>
      <c r="F278" s="181"/>
      <c r="G278" s="181"/>
      <c r="H278" s="181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</row>
    <row r="279" spans="1:26" ht="12.75" customHeight="1">
      <c r="A279" s="181"/>
      <c r="B279" s="181"/>
      <c r="C279" s="181"/>
      <c r="D279" s="181"/>
      <c r="E279" s="181"/>
      <c r="F279" s="181"/>
      <c r="G279" s="181"/>
      <c r="H279" s="181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</row>
    <row r="280" spans="1:26" ht="12.75" customHeight="1">
      <c r="A280" s="181"/>
      <c r="B280" s="181"/>
      <c r="C280" s="181"/>
      <c r="D280" s="181"/>
      <c r="E280" s="181"/>
      <c r="F280" s="181"/>
      <c r="G280" s="181"/>
      <c r="H280" s="181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</row>
    <row r="281" spans="1:26" ht="12.75" customHeight="1">
      <c r="A281" s="181"/>
      <c r="B281" s="181"/>
      <c r="C281" s="181"/>
      <c r="D281" s="181"/>
      <c r="E281" s="181"/>
      <c r="F281" s="181"/>
      <c r="G281" s="181"/>
      <c r="H281" s="181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</row>
    <row r="282" spans="1:26" ht="12.75" customHeight="1">
      <c r="A282" s="181"/>
      <c r="B282" s="181"/>
      <c r="C282" s="181"/>
      <c r="D282" s="181"/>
      <c r="E282" s="181"/>
      <c r="F282" s="181"/>
      <c r="G282" s="181"/>
      <c r="H282" s="181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</row>
    <row r="283" spans="1:26" ht="12.75" customHeight="1">
      <c r="A283" s="181"/>
      <c r="B283" s="181"/>
      <c r="C283" s="181"/>
      <c r="D283" s="181"/>
      <c r="E283" s="181"/>
      <c r="F283" s="181"/>
      <c r="G283" s="181"/>
      <c r="H283" s="181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</row>
    <row r="284" spans="1:26" ht="12.75" customHeight="1">
      <c r="A284" s="181"/>
      <c r="B284" s="181"/>
      <c r="C284" s="181"/>
      <c r="D284" s="181"/>
      <c r="E284" s="181"/>
      <c r="F284" s="181"/>
      <c r="G284" s="181"/>
      <c r="H284" s="181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</row>
    <row r="285" spans="1:26" ht="12.75" customHeight="1">
      <c r="A285" s="181"/>
      <c r="B285" s="181"/>
      <c r="C285" s="181"/>
      <c r="D285" s="181"/>
      <c r="E285" s="181"/>
      <c r="F285" s="181"/>
      <c r="G285" s="181"/>
      <c r="H285" s="181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</row>
    <row r="286" spans="1:26" ht="12.75" customHeight="1">
      <c r="A286" s="181"/>
      <c r="B286" s="181"/>
      <c r="C286" s="181"/>
      <c r="D286" s="181"/>
      <c r="E286" s="181"/>
      <c r="F286" s="181"/>
      <c r="G286" s="181"/>
      <c r="H286" s="181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</row>
    <row r="287" spans="1:26" ht="12.75" customHeight="1">
      <c r="A287" s="181"/>
      <c r="B287" s="181"/>
      <c r="C287" s="181"/>
      <c r="D287" s="181"/>
      <c r="E287" s="181"/>
      <c r="F287" s="181"/>
      <c r="G287" s="181"/>
      <c r="H287" s="181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</row>
    <row r="288" spans="1:26" ht="12.75" customHeight="1">
      <c r="A288" s="181"/>
      <c r="B288" s="181"/>
      <c r="C288" s="181"/>
      <c r="D288" s="181"/>
      <c r="E288" s="181"/>
      <c r="F288" s="181"/>
      <c r="G288" s="181"/>
      <c r="H288" s="181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</row>
    <row r="289" spans="1:26" ht="12.75" customHeight="1">
      <c r="A289" s="181"/>
      <c r="B289" s="181"/>
      <c r="C289" s="181"/>
      <c r="D289" s="181"/>
      <c r="E289" s="181"/>
      <c r="F289" s="181"/>
      <c r="G289" s="181"/>
      <c r="H289" s="181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</row>
    <row r="290" spans="1:26" ht="12.75" customHeight="1">
      <c r="A290" s="181"/>
      <c r="B290" s="181"/>
      <c r="C290" s="181"/>
      <c r="D290" s="181"/>
      <c r="E290" s="181"/>
      <c r="F290" s="181"/>
      <c r="G290" s="181"/>
      <c r="H290" s="181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</row>
    <row r="291" spans="1:26" ht="12.75" customHeight="1">
      <c r="A291" s="181"/>
      <c r="B291" s="181"/>
      <c r="C291" s="181"/>
      <c r="D291" s="181"/>
      <c r="E291" s="181"/>
      <c r="F291" s="181"/>
      <c r="G291" s="181"/>
      <c r="H291" s="181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</row>
    <row r="292" spans="1:26" ht="12.75" customHeight="1">
      <c r="A292" s="181"/>
      <c r="B292" s="181"/>
      <c r="C292" s="181"/>
      <c r="D292" s="181"/>
      <c r="E292" s="181"/>
      <c r="F292" s="181"/>
      <c r="G292" s="181"/>
      <c r="H292" s="181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</row>
    <row r="293" spans="1:26" ht="12.75" customHeight="1">
      <c r="A293" s="181"/>
      <c r="B293" s="181"/>
      <c r="C293" s="181"/>
      <c r="D293" s="181"/>
      <c r="E293" s="181"/>
      <c r="F293" s="181"/>
      <c r="G293" s="181"/>
      <c r="H293" s="181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</row>
    <row r="294" spans="1:26" ht="12.75" customHeight="1">
      <c r="A294" s="181"/>
      <c r="B294" s="181"/>
      <c r="C294" s="181"/>
      <c r="D294" s="181"/>
      <c r="E294" s="181"/>
      <c r="F294" s="181"/>
      <c r="G294" s="181"/>
      <c r="H294" s="181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</row>
    <row r="295" spans="1:26" ht="12.75" customHeight="1">
      <c r="A295" s="181"/>
      <c r="B295" s="181"/>
      <c r="C295" s="181"/>
      <c r="D295" s="181"/>
      <c r="E295" s="181"/>
      <c r="F295" s="181"/>
      <c r="G295" s="181"/>
      <c r="H295" s="181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</row>
    <row r="296" spans="1:26" ht="12.75" customHeight="1">
      <c r="A296" s="181"/>
      <c r="B296" s="181"/>
      <c r="C296" s="181"/>
      <c r="D296" s="181"/>
      <c r="E296" s="181"/>
      <c r="F296" s="181"/>
      <c r="G296" s="181"/>
      <c r="H296" s="181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</row>
    <row r="297" spans="1:26" ht="12.75" customHeight="1">
      <c r="A297" s="181"/>
      <c r="B297" s="181"/>
      <c r="C297" s="181"/>
      <c r="D297" s="181"/>
      <c r="E297" s="181"/>
      <c r="F297" s="181"/>
      <c r="G297" s="181"/>
      <c r="H297" s="181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</row>
    <row r="298" spans="1:26" ht="12.75" customHeight="1">
      <c r="A298" s="181"/>
      <c r="B298" s="181"/>
      <c r="C298" s="181"/>
      <c r="D298" s="181"/>
      <c r="E298" s="181"/>
      <c r="F298" s="181"/>
      <c r="G298" s="181"/>
      <c r="H298" s="181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</row>
    <row r="299" spans="1:26" ht="12.75" customHeight="1">
      <c r="A299" s="181"/>
      <c r="B299" s="181"/>
      <c r="C299" s="181"/>
      <c r="D299" s="181"/>
      <c r="E299" s="181"/>
      <c r="F299" s="181"/>
      <c r="G299" s="181"/>
      <c r="H299" s="181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</row>
    <row r="300" spans="1:26" ht="12.75" customHeight="1">
      <c r="A300" s="181"/>
      <c r="B300" s="181"/>
      <c r="C300" s="181"/>
      <c r="D300" s="181"/>
      <c r="E300" s="181"/>
      <c r="F300" s="181"/>
      <c r="G300" s="181"/>
      <c r="H300" s="181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</row>
    <row r="301" spans="1:26" ht="12.75" customHeight="1">
      <c r="A301" s="181"/>
      <c r="B301" s="181"/>
      <c r="C301" s="181"/>
      <c r="D301" s="181"/>
      <c r="E301" s="181"/>
      <c r="F301" s="181"/>
      <c r="G301" s="181"/>
      <c r="H301" s="181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</row>
    <row r="302" spans="1:26" ht="12.75" customHeight="1">
      <c r="A302" s="181"/>
      <c r="B302" s="181"/>
      <c r="C302" s="181"/>
      <c r="D302" s="181"/>
      <c r="E302" s="181"/>
      <c r="F302" s="181"/>
      <c r="G302" s="181"/>
      <c r="H302" s="181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</row>
    <row r="303" spans="1:26" ht="12.75" customHeight="1">
      <c r="A303" s="181"/>
      <c r="B303" s="181"/>
      <c r="C303" s="181"/>
      <c r="D303" s="181"/>
      <c r="E303" s="181"/>
      <c r="F303" s="181"/>
      <c r="G303" s="181"/>
      <c r="H303" s="181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</row>
    <row r="304" spans="1:26" ht="12.75" customHeight="1">
      <c r="A304" s="181"/>
      <c r="B304" s="181"/>
      <c r="C304" s="181"/>
      <c r="D304" s="181"/>
      <c r="E304" s="181"/>
      <c r="F304" s="181"/>
      <c r="G304" s="181"/>
      <c r="H304" s="181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</row>
    <row r="305" spans="1:26" ht="12.75" customHeight="1">
      <c r="A305" s="181"/>
      <c r="B305" s="181"/>
      <c r="C305" s="181"/>
      <c r="D305" s="181"/>
      <c r="E305" s="181"/>
      <c r="F305" s="181"/>
      <c r="G305" s="181"/>
      <c r="H305" s="181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</row>
    <row r="306" spans="1:26" ht="12.75" customHeight="1">
      <c r="A306" s="181"/>
      <c r="B306" s="181"/>
      <c r="C306" s="181"/>
      <c r="D306" s="181"/>
      <c r="E306" s="181"/>
      <c r="F306" s="181"/>
      <c r="G306" s="181"/>
      <c r="H306" s="181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</row>
    <row r="307" spans="1:26" ht="12.75" customHeight="1">
      <c r="A307" s="181"/>
      <c r="B307" s="181"/>
      <c r="C307" s="181"/>
      <c r="D307" s="181"/>
      <c r="E307" s="181"/>
      <c r="F307" s="181"/>
      <c r="G307" s="181"/>
      <c r="H307" s="181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</row>
    <row r="308" spans="1:26" ht="12.75" customHeight="1">
      <c r="A308" s="181"/>
      <c r="B308" s="181"/>
      <c r="C308" s="181"/>
      <c r="D308" s="181"/>
      <c r="E308" s="181"/>
      <c r="F308" s="181"/>
      <c r="G308" s="181"/>
      <c r="H308" s="181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</row>
    <row r="309" spans="1:26" ht="12.75" customHeight="1">
      <c r="A309" s="181"/>
      <c r="B309" s="181"/>
      <c r="C309" s="181"/>
      <c r="D309" s="181"/>
      <c r="E309" s="181"/>
      <c r="F309" s="181"/>
      <c r="G309" s="181"/>
      <c r="H309" s="181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</row>
    <row r="310" spans="1:26" ht="12.75" customHeight="1">
      <c r="A310" s="181"/>
      <c r="B310" s="181"/>
      <c r="C310" s="181"/>
      <c r="D310" s="181"/>
      <c r="E310" s="181"/>
      <c r="F310" s="181"/>
      <c r="G310" s="181"/>
      <c r="H310" s="181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</row>
    <row r="311" spans="1:26" ht="12.75" customHeight="1">
      <c r="A311" s="181"/>
      <c r="B311" s="181"/>
      <c r="C311" s="181"/>
      <c r="D311" s="181"/>
      <c r="E311" s="181"/>
      <c r="F311" s="181"/>
      <c r="G311" s="181"/>
      <c r="H311" s="181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</row>
    <row r="312" spans="1:26" ht="12.75" customHeight="1">
      <c r="A312" s="181"/>
      <c r="B312" s="181"/>
      <c r="C312" s="181"/>
      <c r="D312" s="181"/>
      <c r="E312" s="181"/>
      <c r="F312" s="181"/>
      <c r="G312" s="181"/>
      <c r="H312" s="181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</row>
    <row r="313" spans="1:26" ht="12.75" customHeight="1">
      <c r="A313" s="181"/>
      <c r="B313" s="181"/>
      <c r="C313" s="181"/>
      <c r="D313" s="181"/>
      <c r="E313" s="181"/>
      <c r="F313" s="181"/>
      <c r="G313" s="181"/>
      <c r="H313" s="181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</row>
    <row r="314" spans="1:26" ht="12.75" customHeight="1">
      <c r="A314" s="181"/>
      <c r="B314" s="181"/>
      <c r="C314" s="181"/>
      <c r="D314" s="181"/>
      <c r="E314" s="181"/>
      <c r="F314" s="181"/>
      <c r="G314" s="181"/>
      <c r="H314" s="181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</row>
    <row r="315" spans="1:26" ht="12.75" customHeight="1">
      <c r="A315" s="181"/>
      <c r="B315" s="181"/>
      <c r="C315" s="181"/>
      <c r="D315" s="181"/>
      <c r="E315" s="181"/>
      <c r="F315" s="181"/>
      <c r="G315" s="181"/>
      <c r="H315" s="181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</row>
    <row r="316" spans="1:26" ht="12.75" customHeight="1">
      <c r="A316" s="181"/>
      <c r="B316" s="181"/>
      <c r="C316" s="181"/>
      <c r="D316" s="181"/>
      <c r="E316" s="181"/>
      <c r="F316" s="181"/>
      <c r="G316" s="181"/>
      <c r="H316" s="181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</row>
    <row r="317" spans="1:26" ht="12.75" customHeight="1">
      <c r="A317" s="181"/>
      <c r="B317" s="181"/>
      <c r="C317" s="181"/>
      <c r="D317" s="181"/>
      <c r="E317" s="181"/>
      <c r="F317" s="181"/>
      <c r="G317" s="181"/>
      <c r="H317" s="181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</row>
    <row r="318" spans="1:26" ht="12.75" customHeight="1">
      <c r="A318" s="181"/>
      <c r="B318" s="181"/>
      <c r="C318" s="181"/>
      <c r="D318" s="181"/>
      <c r="E318" s="181"/>
      <c r="F318" s="181"/>
      <c r="G318" s="181"/>
      <c r="H318" s="181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</row>
    <row r="319" spans="1:26" ht="12.75" customHeight="1">
      <c r="A319" s="181"/>
      <c r="B319" s="181"/>
      <c r="C319" s="181"/>
      <c r="D319" s="181"/>
      <c r="E319" s="181"/>
      <c r="F319" s="181"/>
      <c r="G319" s="181"/>
      <c r="H319" s="181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</row>
    <row r="320" spans="1:26" ht="12.75" customHeight="1">
      <c r="A320" s="181"/>
      <c r="B320" s="181"/>
      <c r="C320" s="181"/>
      <c r="D320" s="181"/>
      <c r="E320" s="181"/>
      <c r="F320" s="181"/>
      <c r="G320" s="181"/>
      <c r="H320" s="181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</row>
    <row r="321" spans="1:26" ht="12.75" customHeight="1">
      <c r="A321" s="181"/>
      <c r="B321" s="181"/>
      <c r="C321" s="181"/>
      <c r="D321" s="181"/>
      <c r="E321" s="181"/>
      <c r="F321" s="181"/>
      <c r="G321" s="181"/>
      <c r="H321" s="181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</row>
    <row r="322" spans="1:26" ht="12.75" customHeight="1">
      <c r="A322" s="181"/>
      <c r="B322" s="181"/>
      <c r="C322" s="181"/>
      <c r="D322" s="181"/>
      <c r="E322" s="181"/>
      <c r="F322" s="181"/>
      <c r="G322" s="181"/>
      <c r="H322" s="181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</row>
    <row r="323" spans="1:26" ht="12.75" customHeight="1">
      <c r="A323" s="181"/>
      <c r="B323" s="181"/>
      <c r="C323" s="181"/>
      <c r="D323" s="181"/>
      <c r="E323" s="181"/>
      <c r="F323" s="181"/>
      <c r="G323" s="181"/>
      <c r="H323" s="181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</row>
    <row r="324" spans="1:26" ht="12.75" customHeight="1">
      <c r="A324" s="181"/>
      <c r="B324" s="181"/>
      <c r="C324" s="181"/>
      <c r="D324" s="181"/>
      <c r="E324" s="181"/>
      <c r="F324" s="181"/>
      <c r="G324" s="181"/>
      <c r="H324" s="181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</row>
    <row r="325" spans="1:26" ht="12.75" customHeight="1">
      <c r="A325" s="181"/>
      <c r="B325" s="181"/>
      <c r="C325" s="181"/>
      <c r="D325" s="181"/>
      <c r="E325" s="181"/>
      <c r="F325" s="181"/>
      <c r="G325" s="181"/>
      <c r="H325" s="181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</row>
    <row r="326" spans="1:26" ht="12.75" customHeight="1">
      <c r="A326" s="181"/>
      <c r="B326" s="181"/>
      <c r="C326" s="181"/>
      <c r="D326" s="181"/>
      <c r="E326" s="181"/>
      <c r="F326" s="181"/>
      <c r="G326" s="181"/>
      <c r="H326" s="181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</row>
    <row r="327" spans="1:26" ht="12.75" customHeight="1">
      <c r="A327" s="181"/>
      <c r="B327" s="181"/>
      <c r="C327" s="181"/>
      <c r="D327" s="181"/>
      <c r="E327" s="181"/>
      <c r="F327" s="181"/>
      <c r="G327" s="181"/>
      <c r="H327" s="181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</row>
    <row r="328" spans="1:26" ht="12.75" customHeight="1">
      <c r="A328" s="181"/>
      <c r="B328" s="181"/>
      <c r="C328" s="181"/>
      <c r="D328" s="181"/>
      <c r="E328" s="181"/>
      <c r="F328" s="181"/>
      <c r="G328" s="181"/>
      <c r="H328" s="181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</row>
    <row r="329" spans="1:26" ht="12.75" customHeight="1">
      <c r="A329" s="181"/>
      <c r="B329" s="181"/>
      <c r="C329" s="181"/>
      <c r="D329" s="181"/>
      <c r="E329" s="181"/>
      <c r="F329" s="181"/>
      <c r="G329" s="181"/>
      <c r="H329" s="181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</row>
    <row r="330" spans="1:26" ht="12.75" customHeight="1">
      <c r="A330" s="181"/>
      <c r="B330" s="181"/>
      <c r="C330" s="181"/>
      <c r="D330" s="181"/>
      <c r="E330" s="181"/>
      <c r="F330" s="181"/>
      <c r="G330" s="181"/>
      <c r="H330" s="181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</row>
    <row r="331" spans="1:26" ht="12.75" customHeight="1">
      <c r="A331" s="181"/>
      <c r="B331" s="181"/>
      <c r="C331" s="181"/>
      <c r="D331" s="181"/>
      <c r="E331" s="181"/>
      <c r="F331" s="181"/>
      <c r="G331" s="181"/>
      <c r="H331" s="181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</row>
    <row r="332" spans="1:26" ht="12.75" customHeight="1">
      <c r="A332" s="181"/>
      <c r="B332" s="181"/>
      <c r="C332" s="181"/>
      <c r="D332" s="181"/>
      <c r="E332" s="181"/>
      <c r="F332" s="181"/>
      <c r="G332" s="181"/>
      <c r="H332" s="181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</row>
    <row r="333" spans="1:26" ht="12.75" customHeight="1">
      <c r="A333" s="181"/>
      <c r="B333" s="181"/>
      <c r="C333" s="181"/>
      <c r="D333" s="181"/>
      <c r="E333" s="181"/>
      <c r="F333" s="181"/>
      <c r="G333" s="181"/>
      <c r="H333" s="181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</row>
    <row r="334" spans="1:26" ht="12.75" customHeight="1">
      <c r="A334" s="181"/>
      <c r="B334" s="181"/>
      <c r="C334" s="181"/>
      <c r="D334" s="181"/>
      <c r="E334" s="181"/>
      <c r="F334" s="181"/>
      <c r="G334" s="181"/>
      <c r="H334" s="181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</row>
    <row r="335" spans="1:26" ht="12.75" customHeight="1">
      <c r="A335" s="181"/>
      <c r="B335" s="181"/>
      <c r="C335" s="181"/>
      <c r="D335" s="181"/>
      <c r="E335" s="181"/>
      <c r="F335" s="181"/>
      <c r="G335" s="181"/>
      <c r="H335" s="181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</row>
    <row r="336" spans="1:26" ht="12.75" customHeight="1">
      <c r="A336" s="181"/>
      <c r="B336" s="181"/>
      <c r="C336" s="181"/>
      <c r="D336" s="181"/>
      <c r="E336" s="181"/>
      <c r="F336" s="181"/>
      <c r="G336" s="181"/>
      <c r="H336" s="181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</row>
    <row r="337" spans="1:26" ht="12.75" customHeight="1">
      <c r="A337" s="181"/>
      <c r="B337" s="181"/>
      <c r="C337" s="181"/>
      <c r="D337" s="181"/>
      <c r="E337" s="181"/>
      <c r="F337" s="181"/>
      <c r="G337" s="181"/>
      <c r="H337" s="181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</row>
    <row r="338" spans="1:26" ht="12.75" customHeight="1">
      <c r="A338" s="181"/>
      <c r="B338" s="181"/>
      <c r="C338" s="181"/>
      <c r="D338" s="181"/>
      <c r="E338" s="181"/>
      <c r="F338" s="181"/>
      <c r="G338" s="181"/>
      <c r="H338" s="181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</row>
    <row r="339" spans="1:26" ht="12.75" customHeight="1">
      <c r="A339" s="181"/>
      <c r="B339" s="181"/>
      <c r="C339" s="181"/>
      <c r="D339" s="181"/>
      <c r="E339" s="181"/>
      <c r="F339" s="181"/>
      <c r="G339" s="181"/>
      <c r="H339" s="181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</row>
    <row r="340" spans="1:26" ht="12.75" customHeight="1">
      <c r="A340" s="181"/>
      <c r="B340" s="181"/>
      <c r="C340" s="181"/>
      <c r="D340" s="181"/>
      <c r="E340" s="181"/>
      <c r="F340" s="181"/>
      <c r="G340" s="181"/>
      <c r="H340" s="181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</row>
    <row r="341" spans="1:26" ht="12.75" customHeight="1">
      <c r="A341" s="181"/>
      <c r="B341" s="181"/>
      <c r="C341" s="181"/>
      <c r="D341" s="181"/>
      <c r="E341" s="181"/>
      <c r="F341" s="181"/>
      <c r="G341" s="181"/>
      <c r="H341" s="181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</row>
    <row r="342" spans="1:26" ht="12.75" customHeight="1">
      <c r="A342" s="181"/>
      <c r="B342" s="181"/>
      <c r="C342" s="181"/>
      <c r="D342" s="181"/>
      <c r="E342" s="181"/>
      <c r="F342" s="181"/>
      <c r="G342" s="181"/>
      <c r="H342" s="181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</row>
    <row r="343" spans="1:26" ht="12.75" customHeight="1">
      <c r="A343" s="181"/>
      <c r="B343" s="181"/>
      <c r="C343" s="181"/>
      <c r="D343" s="181"/>
      <c r="E343" s="181"/>
      <c r="F343" s="181"/>
      <c r="G343" s="181"/>
      <c r="H343" s="181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</row>
    <row r="344" spans="1:26" ht="12.75" customHeight="1">
      <c r="A344" s="181"/>
      <c r="B344" s="181"/>
      <c r="C344" s="181"/>
      <c r="D344" s="181"/>
      <c r="E344" s="181"/>
      <c r="F344" s="181"/>
      <c r="G344" s="181"/>
      <c r="H344" s="181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</row>
    <row r="345" spans="1:26" ht="12.75" customHeight="1">
      <c r="A345" s="181"/>
      <c r="B345" s="181"/>
      <c r="C345" s="181"/>
      <c r="D345" s="181"/>
      <c r="E345" s="181"/>
      <c r="F345" s="181"/>
      <c r="G345" s="181"/>
      <c r="H345" s="181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</row>
    <row r="346" spans="1:26" ht="12.75" customHeight="1">
      <c r="A346" s="181"/>
      <c r="B346" s="181"/>
      <c r="C346" s="181"/>
      <c r="D346" s="181"/>
      <c r="E346" s="181"/>
      <c r="F346" s="181"/>
      <c r="G346" s="181"/>
      <c r="H346" s="181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</row>
    <row r="347" spans="1:26" ht="12.75" customHeight="1">
      <c r="A347" s="181"/>
      <c r="B347" s="181"/>
      <c r="C347" s="181"/>
      <c r="D347" s="181"/>
      <c r="E347" s="181"/>
      <c r="F347" s="181"/>
      <c r="G347" s="181"/>
      <c r="H347" s="181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</row>
    <row r="348" spans="1:26" ht="12.75" customHeight="1">
      <c r="A348" s="181"/>
      <c r="B348" s="181"/>
      <c r="C348" s="181"/>
      <c r="D348" s="181"/>
      <c r="E348" s="181"/>
      <c r="F348" s="181"/>
      <c r="G348" s="181"/>
      <c r="H348" s="181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</row>
    <row r="349" spans="1:26" ht="12.75" customHeight="1">
      <c r="A349" s="181"/>
      <c r="B349" s="181"/>
      <c r="C349" s="181"/>
      <c r="D349" s="181"/>
      <c r="E349" s="181"/>
      <c r="F349" s="181"/>
      <c r="G349" s="181"/>
      <c r="H349" s="181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</row>
    <row r="350" spans="1:26" ht="12.75" customHeight="1">
      <c r="A350" s="181"/>
      <c r="B350" s="181"/>
      <c r="C350" s="181"/>
      <c r="D350" s="181"/>
      <c r="E350" s="181"/>
      <c r="F350" s="181"/>
      <c r="G350" s="181"/>
      <c r="H350" s="181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</row>
    <row r="351" spans="1:26" ht="12.75" customHeight="1">
      <c r="A351" s="181"/>
      <c r="B351" s="181"/>
      <c r="C351" s="181"/>
      <c r="D351" s="181"/>
      <c r="E351" s="181"/>
      <c r="F351" s="181"/>
      <c r="G351" s="181"/>
      <c r="H351" s="181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</row>
    <row r="352" spans="1:26" ht="12.75" customHeight="1">
      <c r="A352" s="181"/>
      <c r="B352" s="181"/>
      <c r="C352" s="181"/>
      <c r="D352" s="181"/>
      <c r="E352" s="181"/>
      <c r="F352" s="181"/>
      <c r="G352" s="181"/>
      <c r="H352" s="181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</row>
    <row r="353" spans="1:26" ht="12.75" customHeight="1">
      <c r="A353" s="181"/>
      <c r="B353" s="181"/>
      <c r="C353" s="181"/>
      <c r="D353" s="181"/>
      <c r="E353" s="181"/>
      <c r="F353" s="181"/>
      <c r="G353" s="181"/>
      <c r="H353" s="181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</row>
    <row r="354" spans="1:26" ht="12.75" customHeight="1">
      <c r="A354" s="181"/>
      <c r="B354" s="181"/>
      <c r="C354" s="181"/>
      <c r="D354" s="181"/>
      <c r="E354" s="181"/>
      <c r="F354" s="181"/>
      <c r="G354" s="181"/>
      <c r="H354" s="181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</row>
    <row r="355" spans="1:26" ht="12.75" customHeight="1">
      <c r="A355" s="181"/>
      <c r="B355" s="181"/>
      <c r="C355" s="181"/>
      <c r="D355" s="181"/>
      <c r="E355" s="181"/>
      <c r="F355" s="181"/>
      <c r="G355" s="181"/>
      <c r="H355" s="181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</row>
    <row r="356" spans="1:26" ht="12.75" customHeight="1">
      <c r="A356" s="181"/>
      <c r="B356" s="181"/>
      <c r="C356" s="181"/>
      <c r="D356" s="181"/>
      <c r="E356" s="181"/>
      <c r="F356" s="181"/>
      <c r="G356" s="181"/>
      <c r="H356" s="181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</row>
    <row r="357" spans="1:26" ht="12.75" customHeight="1">
      <c r="A357" s="181"/>
      <c r="B357" s="181"/>
      <c r="C357" s="181"/>
      <c r="D357" s="181"/>
      <c r="E357" s="181"/>
      <c r="F357" s="181"/>
      <c r="G357" s="181"/>
      <c r="H357" s="181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</row>
    <row r="358" spans="1:26" ht="12.75" customHeight="1">
      <c r="A358" s="181"/>
      <c r="B358" s="181"/>
      <c r="C358" s="181"/>
      <c r="D358" s="181"/>
      <c r="E358" s="181"/>
      <c r="F358" s="181"/>
      <c r="G358" s="181"/>
      <c r="H358" s="181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</row>
    <row r="359" spans="1:26" ht="12.75" customHeight="1">
      <c r="A359" s="181"/>
      <c r="B359" s="181"/>
      <c r="C359" s="181"/>
      <c r="D359" s="181"/>
      <c r="E359" s="181"/>
      <c r="F359" s="181"/>
      <c r="G359" s="181"/>
      <c r="H359" s="181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</row>
    <row r="360" spans="1:26" ht="12.75" customHeight="1">
      <c r="A360" s="181"/>
      <c r="B360" s="181"/>
      <c r="C360" s="181"/>
      <c r="D360" s="181"/>
      <c r="E360" s="181"/>
      <c r="F360" s="181"/>
      <c r="G360" s="181"/>
      <c r="H360" s="181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</row>
    <row r="361" spans="1:26" ht="12.75" customHeight="1">
      <c r="A361" s="181"/>
      <c r="B361" s="181"/>
      <c r="C361" s="181"/>
      <c r="D361" s="181"/>
      <c r="E361" s="181"/>
      <c r="F361" s="181"/>
      <c r="G361" s="181"/>
      <c r="H361" s="181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</row>
    <row r="362" spans="1:26" ht="12.75" customHeight="1">
      <c r="A362" s="181"/>
      <c r="B362" s="181"/>
      <c r="C362" s="181"/>
      <c r="D362" s="181"/>
      <c r="E362" s="181"/>
      <c r="F362" s="181"/>
      <c r="G362" s="181"/>
      <c r="H362" s="181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</row>
    <row r="363" spans="1:26" ht="12.75" customHeight="1">
      <c r="A363" s="181"/>
      <c r="B363" s="181"/>
      <c r="C363" s="181"/>
      <c r="D363" s="181"/>
      <c r="E363" s="181"/>
      <c r="F363" s="181"/>
      <c r="G363" s="181"/>
      <c r="H363" s="181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</row>
    <row r="364" spans="1:26" ht="12.75" customHeight="1">
      <c r="A364" s="181"/>
      <c r="B364" s="181"/>
      <c r="C364" s="181"/>
      <c r="D364" s="181"/>
      <c r="E364" s="181"/>
      <c r="F364" s="181"/>
      <c r="G364" s="181"/>
      <c r="H364" s="181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</row>
    <row r="365" spans="1:26" ht="12.75" customHeight="1">
      <c r="A365" s="181"/>
      <c r="B365" s="181"/>
      <c r="C365" s="181"/>
      <c r="D365" s="181"/>
      <c r="E365" s="181"/>
      <c r="F365" s="181"/>
      <c r="G365" s="181"/>
      <c r="H365" s="181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</row>
    <row r="366" spans="1:26" ht="12.75" customHeight="1">
      <c r="A366" s="181"/>
      <c r="B366" s="181"/>
      <c r="C366" s="181"/>
      <c r="D366" s="181"/>
      <c r="E366" s="181"/>
      <c r="F366" s="181"/>
      <c r="G366" s="181"/>
      <c r="H366" s="181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</row>
    <row r="367" spans="1:26" ht="12.75" customHeight="1">
      <c r="A367" s="181"/>
      <c r="B367" s="181"/>
      <c r="C367" s="181"/>
      <c r="D367" s="181"/>
      <c r="E367" s="181"/>
      <c r="F367" s="181"/>
      <c r="G367" s="181"/>
      <c r="H367" s="181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</row>
    <row r="368" spans="1:26" ht="12.75" customHeight="1">
      <c r="A368" s="181"/>
      <c r="B368" s="181"/>
      <c r="C368" s="181"/>
      <c r="D368" s="181"/>
      <c r="E368" s="181"/>
      <c r="F368" s="181"/>
      <c r="G368" s="181"/>
      <c r="H368" s="181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</row>
    <row r="369" spans="1:26" ht="12.75" customHeight="1">
      <c r="A369" s="181"/>
      <c r="B369" s="181"/>
      <c r="C369" s="181"/>
      <c r="D369" s="181"/>
      <c r="E369" s="181"/>
      <c r="F369" s="181"/>
      <c r="G369" s="181"/>
      <c r="H369" s="181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</row>
    <row r="370" spans="1:26" ht="12.75" customHeight="1">
      <c r="A370" s="181"/>
      <c r="B370" s="181"/>
      <c r="C370" s="181"/>
      <c r="D370" s="181"/>
      <c r="E370" s="181"/>
      <c r="F370" s="181"/>
      <c r="G370" s="181"/>
      <c r="H370" s="181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</row>
    <row r="371" spans="1:26" ht="12.75" customHeight="1">
      <c r="A371" s="181"/>
      <c r="B371" s="181"/>
      <c r="C371" s="181"/>
      <c r="D371" s="181"/>
      <c r="E371" s="181"/>
      <c r="F371" s="181"/>
      <c r="G371" s="181"/>
      <c r="H371" s="181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</row>
    <row r="372" spans="1:26" ht="12.75" customHeight="1">
      <c r="A372" s="181"/>
      <c r="B372" s="181"/>
      <c r="C372" s="181"/>
      <c r="D372" s="181"/>
      <c r="E372" s="181"/>
      <c r="F372" s="181"/>
      <c r="G372" s="181"/>
      <c r="H372" s="181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</row>
    <row r="373" spans="1:26" ht="12.75" customHeight="1">
      <c r="A373" s="181"/>
      <c r="B373" s="181"/>
      <c r="C373" s="181"/>
      <c r="D373" s="181"/>
      <c r="E373" s="181"/>
      <c r="F373" s="181"/>
      <c r="G373" s="181"/>
      <c r="H373" s="181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</row>
    <row r="374" spans="1:26" ht="12.75" customHeight="1">
      <c r="A374" s="181"/>
      <c r="B374" s="181"/>
      <c r="C374" s="181"/>
      <c r="D374" s="181"/>
      <c r="E374" s="181"/>
      <c r="F374" s="181"/>
      <c r="G374" s="181"/>
      <c r="H374" s="181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</row>
    <row r="375" spans="1:26" ht="12.75" customHeight="1">
      <c r="A375" s="181"/>
      <c r="B375" s="181"/>
      <c r="C375" s="181"/>
      <c r="D375" s="181"/>
      <c r="E375" s="181"/>
      <c r="F375" s="181"/>
      <c r="G375" s="181"/>
      <c r="H375" s="181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</row>
    <row r="376" spans="1:26" ht="12.75" customHeight="1">
      <c r="A376" s="181"/>
      <c r="B376" s="181"/>
      <c r="C376" s="181"/>
      <c r="D376" s="181"/>
      <c r="E376" s="181"/>
      <c r="F376" s="181"/>
      <c r="G376" s="181"/>
      <c r="H376" s="181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</row>
    <row r="377" spans="1:26" ht="12.75" customHeight="1">
      <c r="A377" s="181"/>
      <c r="B377" s="181"/>
      <c r="C377" s="181"/>
      <c r="D377" s="181"/>
      <c r="E377" s="181"/>
      <c r="F377" s="181"/>
      <c r="G377" s="181"/>
      <c r="H377" s="181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</row>
    <row r="378" spans="1:26" ht="12.75" customHeight="1">
      <c r="A378" s="181"/>
      <c r="B378" s="181"/>
      <c r="C378" s="181"/>
      <c r="D378" s="181"/>
      <c r="E378" s="181"/>
      <c r="F378" s="181"/>
      <c r="G378" s="181"/>
      <c r="H378" s="181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</row>
    <row r="379" spans="1:26" ht="12.75" customHeight="1">
      <c r="A379" s="181"/>
      <c r="B379" s="181"/>
      <c r="C379" s="181"/>
      <c r="D379" s="181"/>
      <c r="E379" s="181"/>
      <c r="F379" s="181"/>
      <c r="G379" s="181"/>
      <c r="H379" s="181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</row>
    <row r="380" spans="1:26" ht="12.75" customHeight="1">
      <c r="A380" s="181"/>
      <c r="B380" s="181"/>
      <c r="C380" s="181"/>
      <c r="D380" s="181"/>
      <c r="E380" s="181"/>
      <c r="F380" s="181"/>
      <c r="G380" s="181"/>
      <c r="H380" s="181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</row>
    <row r="381" spans="1:26" ht="12.75" customHeight="1">
      <c r="A381" s="181"/>
      <c r="B381" s="181"/>
      <c r="C381" s="181"/>
      <c r="D381" s="181"/>
      <c r="E381" s="181"/>
      <c r="F381" s="181"/>
      <c r="G381" s="181"/>
      <c r="H381" s="181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</row>
    <row r="382" spans="1:26" ht="12.75" customHeight="1">
      <c r="A382" s="181"/>
      <c r="B382" s="181"/>
      <c r="C382" s="181"/>
      <c r="D382" s="181"/>
      <c r="E382" s="181"/>
      <c r="F382" s="181"/>
      <c r="G382" s="181"/>
      <c r="H382" s="181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</row>
    <row r="383" spans="1:26" ht="12.75" customHeight="1">
      <c r="A383" s="181"/>
      <c r="B383" s="181"/>
      <c r="C383" s="181"/>
      <c r="D383" s="181"/>
      <c r="E383" s="181"/>
      <c r="F383" s="181"/>
      <c r="G383" s="181"/>
      <c r="H383" s="181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</row>
    <row r="384" spans="1:26" ht="12.75" customHeight="1">
      <c r="A384" s="181"/>
      <c r="B384" s="181"/>
      <c r="C384" s="181"/>
      <c r="D384" s="181"/>
      <c r="E384" s="181"/>
      <c r="F384" s="181"/>
      <c r="G384" s="181"/>
      <c r="H384" s="181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</row>
    <row r="385" spans="1:26" ht="12.75" customHeight="1">
      <c r="A385" s="181"/>
      <c r="B385" s="181"/>
      <c r="C385" s="181"/>
      <c r="D385" s="181"/>
      <c r="E385" s="181"/>
      <c r="F385" s="181"/>
      <c r="G385" s="181"/>
      <c r="H385" s="181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</row>
    <row r="386" spans="1:26" ht="12.75" customHeight="1">
      <c r="A386" s="181"/>
      <c r="B386" s="181"/>
      <c r="C386" s="181"/>
      <c r="D386" s="181"/>
      <c r="E386" s="181"/>
      <c r="F386" s="181"/>
      <c r="G386" s="181"/>
      <c r="H386" s="181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</row>
    <row r="387" spans="1:26" ht="12.75" customHeight="1">
      <c r="A387" s="181"/>
      <c r="B387" s="181"/>
      <c r="C387" s="181"/>
      <c r="D387" s="181"/>
      <c r="E387" s="181"/>
      <c r="F387" s="181"/>
      <c r="G387" s="181"/>
      <c r="H387" s="181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</row>
    <row r="388" spans="1:26" ht="12.75" customHeight="1">
      <c r="A388" s="181"/>
      <c r="B388" s="181"/>
      <c r="C388" s="181"/>
      <c r="D388" s="181"/>
      <c r="E388" s="181"/>
      <c r="F388" s="181"/>
      <c r="G388" s="181"/>
      <c r="H388" s="181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</row>
    <row r="389" spans="1:26" ht="12.75" customHeight="1">
      <c r="A389" s="181"/>
      <c r="B389" s="181"/>
      <c r="C389" s="181"/>
      <c r="D389" s="181"/>
      <c r="E389" s="181"/>
      <c r="F389" s="181"/>
      <c r="G389" s="181"/>
      <c r="H389" s="181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</row>
    <row r="390" spans="1:26" ht="12.75" customHeight="1">
      <c r="A390" s="181"/>
      <c r="B390" s="181"/>
      <c r="C390" s="181"/>
      <c r="D390" s="181"/>
      <c r="E390" s="181"/>
      <c r="F390" s="181"/>
      <c r="G390" s="181"/>
      <c r="H390" s="181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</row>
    <row r="391" spans="1:26" ht="12.75" customHeight="1">
      <c r="A391" s="181"/>
      <c r="B391" s="181"/>
      <c r="C391" s="181"/>
      <c r="D391" s="181"/>
      <c r="E391" s="181"/>
      <c r="F391" s="181"/>
      <c r="G391" s="181"/>
      <c r="H391" s="181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</row>
    <row r="392" spans="1:26" ht="12.75" customHeight="1">
      <c r="A392" s="181"/>
      <c r="B392" s="181"/>
      <c r="C392" s="181"/>
      <c r="D392" s="181"/>
      <c r="E392" s="181"/>
      <c r="F392" s="181"/>
      <c r="G392" s="181"/>
      <c r="H392" s="181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</row>
    <row r="393" spans="1:26" ht="12.75" customHeight="1">
      <c r="A393" s="181"/>
      <c r="B393" s="181"/>
      <c r="C393" s="181"/>
      <c r="D393" s="181"/>
      <c r="E393" s="181"/>
      <c r="F393" s="181"/>
      <c r="G393" s="181"/>
      <c r="H393" s="181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</row>
    <row r="394" spans="1:26" ht="12.75" customHeight="1">
      <c r="A394" s="181"/>
      <c r="B394" s="181"/>
      <c r="C394" s="181"/>
      <c r="D394" s="181"/>
      <c r="E394" s="181"/>
      <c r="F394" s="181"/>
      <c r="G394" s="181"/>
      <c r="H394" s="181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</row>
    <row r="395" spans="1:26" ht="12.75" customHeight="1">
      <c r="A395" s="181"/>
      <c r="B395" s="181"/>
      <c r="C395" s="181"/>
      <c r="D395" s="181"/>
      <c r="E395" s="181"/>
      <c r="F395" s="181"/>
      <c r="G395" s="181"/>
      <c r="H395" s="181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</row>
    <row r="396" spans="1:26" ht="12.75" customHeight="1">
      <c r="A396" s="181"/>
      <c r="B396" s="181"/>
      <c r="C396" s="181"/>
      <c r="D396" s="181"/>
      <c r="E396" s="181"/>
      <c r="F396" s="181"/>
      <c r="G396" s="181"/>
      <c r="H396" s="181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</row>
    <row r="397" spans="1:26" ht="12.75" customHeight="1">
      <c r="A397" s="181"/>
      <c r="B397" s="181"/>
      <c r="C397" s="181"/>
      <c r="D397" s="181"/>
      <c r="E397" s="181"/>
      <c r="F397" s="181"/>
      <c r="G397" s="181"/>
      <c r="H397" s="181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</row>
    <row r="398" spans="1:26" ht="12.75" customHeight="1">
      <c r="A398" s="181"/>
      <c r="B398" s="181"/>
      <c r="C398" s="181"/>
      <c r="D398" s="181"/>
      <c r="E398" s="181"/>
      <c r="F398" s="181"/>
      <c r="G398" s="181"/>
      <c r="H398" s="181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</row>
    <row r="399" spans="1:26" ht="12.75" customHeight="1">
      <c r="A399" s="181"/>
      <c r="B399" s="181"/>
      <c r="C399" s="181"/>
      <c r="D399" s="181"/>
      <c r="E399" s="181"/>
      <c r="F399" s="181"/>
      <c r="G399" s="181"/>
      <c r="H399" s="181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</row>
    <row r="400" spans="1:26" ht="12.75" customHeight="1">
      <c r="A400" s="181"/>
      <c r="B400" s="181"/>
      <c r="C400" s="181"/>
      <c r="D400" s="181"/>
      <c r="E400" s="181"/>
      <c r="F400" s="181"/>
      <c r="G400" s="181"/>
      <c r="H400" s="181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</row>
    <row r="401" spans="1:26" ht="12.75" customHeight="1">
      <c r="A401" s="181"/>
      <c r="B401" s="181"/>
      <c r="C401" s="181"/>
      <c r="D401" s="181"/>
      <c r="E401" s="181"/>
      <c r="F401" s="181"/>
      <c r="G401" s="181"/>
      <c r="H401" s="181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</row>
    <row r="402" spans="1:26" ht="12.75" customHeight="1">
      <c r="A402" s="181"/>
      <c r="B402" s="181"/>
      <c r="C402" s="181"/>
      <c r="D402" s="181"/>
      <c r="E402" s="181"/>
      <c r="F402" s="181"/>
      <c r="G402" s="181"/>
      <c r="H402" s="181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</row>
    <row r="403" spans="1:26" ht="12.75" customHeight="1">
      <c r="A403" s="181"/>
      <c r="B403" s="181"/>
      <c r="C403" s="181"/>
      <c r="D403" s="181"/>
      <c r="E403" s="181"/>
      <c r="F403" s="181"/>
      <c r="G403" s="181"/>
      <c r="H403" s="181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</row>
    <row r="404" spans="1:26" ht="12.75" customHeight="1">
      <c r="A404" s="181"/>
      <c r="B404" s="181"/>
      <c r="C404" s="181"/>
      <c r="D404" s="181"/>
      <c r="E404" s="181"/>
      <c r="F404" s="181"/>
      <c r="G404" s="181"/>
      <c r="H404" s="181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</row>
    <row r="405" spans="1:26" ht="12.75" customHeight="1">
      <c r="A405" s="181"/>
      <c r="B405" s="181"/>
      <c r="C405" s="181"/>
      <c r="D405" s="181"/>
      <c r="E405" s="181"/>
      <c r="F405" s="181"/>
      <c r="G405" s="181"/>
      <c r="H405" s="181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</row>
    <row r="406" spans="1:26" ht="12.75" customHeight="1">
      <c r="A406" s="181"/>
      <c r="B406" s="181"/>
      <c r="C406" s="181"/>
      <c r="D406" s="181"/>
      <c r="E406" s="181"/>
      <c r="F406" s="181"/>
      <c r="G406" s="181"/>
      <c r="H406" s="181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</row>
    <row r="407" spans="1:26" ht="12.75" customHeight="1">
      <c r="A407" s="181"/>
      <c r="B407" s="181"/>
      <c r="C407" s="181"/>
      <c r="D407" s="181"/>
      <c r="E407" s="181"/>
      <c r="F407" s="181"/>
      <c r="G407" s="181"/>
      <c r="H407" s="181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</row>
    <row r="408" spans="1:26" ht="12.75" customHeight="1">
      <c r="A408" s="181"/>
      <c r="B408" s="181"/>
      <c r="C408" s="181"/>
      <c r="D408" s="181"/>
      <c r="E408" s="181"/>
      <c r="F408" s="181"/>
      <c r="G408" s="181"/>
      <c r="H408" s="181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</row>
    <row r="409" spans="1:26" ht="12.75" customHeight="1">
      <c r="A409" s="181"/>
      <c r="B409" s="181"/>
      <c r="C409" s="181"/>
      <c r="D409" s="181"/>
      <c r="E409" s="181"/>
      <c r="F409" s="181"/>
      <c r="G409" s="181"/>
      <c r="H409" s="181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</row>
    <row r="410" spans="1:26" ht="12.75" customHeight="1">
      <c r="A410" s="181"/>
      <c r="B410" s="181"/>
      <c r="C410" s="181"/>
      <c r="D410" s="181"/>
      <c r="E410" s="181"/>
      <c r="F410" s="181"/>
      <c r="G410" s="181"/>
      <c r="H410" s="181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</row>
    <row r="411" spans="1:26" ht="12.75" customHeight="1">
      <c r="A411" s="181"/>
      <c r="B411" s="181"/>
      <c r="C411" s="181"/>
      <c r="D411" s="181"/>
      <c r="E411" s="181"/>
      <c r="F411" s="181"/>
      <c r="G411" s="181"/>
      <c r="H411" s="181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</row>
    <row r="412" spans="1:26" ht="12.75" customHeight="1">
      <c r="A412" s="181"/>
      <c r="B412" s="181"/>
      <c r="C412" s="181"/>
      <c r="D412" s="181"/>
      <c r="E412" s="181"/>
      <c r="F412" s="181"/>
      <c r="G412" s="181"/>
      <c r="H412" s="181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</row>
    <row r="413" spans="1:26" ht="12.75" customHeight="1">
      <c r="A413" s="181"/>
      <c r="B413" s="181"/>
      <c r="C413" s="181"/>
      <c r="D413" s="181"/>
      <c r="E413" s="181"/>
      <c r="F413" s="181"/>
      <c r="G413" s="181"/>
      <c r="H413" s="181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</row>
    <row r="414" spans="1:26" ht="12.75" customHeight="1">
      <c r="A414" s="181"/>
      <c r="B414" s="181"/>
      <c r="C414" s="181"/>
      <c r="D414" s="181"/>
      <c r="E414" s="181"/>
      <c r="F414" s="181"/>
      <c r="G414" s="181"/>
      <c r="H414" s="181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</row>
    <row r="415" spans="1:26" ht="12.75" customHeight="1">
      <c r="A415" s="181"/>
      <c r="B415" s="181"/>
      <c r="C415" s="181"/>
      <c r="D415" s="181"/>
      <c r="E415" s="181"/>
      <c r="F415" s="181"/>
      <c r="G415" s="181"/>
      <c r="H415" s="181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</row>
    <row r="416" spans="1:26" ht="12.75" customHeight="1">
      <c r="A416" s="181"/>
      <c r="B416" s="181"/>
      <c r="C416" s="181"/>
      <c r="D416" s="181"/>
      <c r="E416" s="181"/>
      <c r="F416" s="181"/>
      <c r="G416" s="181"/>
      <c r="H416" s="181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</row>
    <row r="417" spans="1:26" ht="12.75" customHeight="1">
      <c r="A417" s="181"/>
      <c r="B417" s="181"/>
      <c r="C417" s="181"/>
      <c r="D417" s="181"/>
      <c r="E417" s="181"/>
      <c r="F417" s="181"/>
      <c r="G417" s="181"/>
      <c r="H417" s="181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</row>
    <row r="418" spans="1:26" ht="12.75" customHeight="1">
      <c r="A418" s="181"/>
      <c r="B418" s="181"/>
      <c r="C418" s="181"/>
      <c r="D418" s="181"/>
      <c r="E418" s="181"/>
      <c r="F418" s="181"/>
      <c r="G418" s="181"/>
      <c r="H418" s="181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</row>
    <row r="419" spans="1:26" ht="12.75" customHeight="1">
      <c r="A419" s="181"/>
      <c r="B419" s="181"/>
      <c r="C419" s="181"/>
      <c r="D419" s="181"/>
      <c r="E419" s="181"/>
      <c r="F419" s="181"/>
      <c r="G419" s="181"/>
      <c r="H419" s="181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</row>
    <row r="420" spans="1:26" ht="12.75" customHeight="1">
      <c r="A420" s="181"/>
      <c r="B420" s="181"/>
      <c r="C420" s="181"/>
      <c r="D420" s="181"/>
      <c r="E420" s="181"/>
      <c r="F420" s="181"/>
      <c r="G420" s="181"/>
      <c r="H420" s="181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</row>
    <row r="421" spans="1:26" ht="12.75" customHeight="1">
      <c r="A421" s="181"/>
      <c r="B421" s="181"/>
      <c r="C421" s="181"/>
      <c r="D421" s="181"/>
      <c r="E421" s="181"/>
      <c r="F421" s="181"/>
      <c r="G421" s="181"/>
      <c r="H421" s="181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</row>
    <row r="422" spans="1:26" ht="12.75" customHeight="1">
      <c r="A422" s="181"/>
      <c r="B422" s="181"/>
      <c r="C422" s="181"/>
      <c r="D422" s="181"/>
      <c r="E422" s="181"/>
      <c r="F422" s="181"/>
      <c r="G422" s="181"/>
      <c r="H422" s="181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</row>
    <row r="423" spans="1:26" ht="12.75" customHeight="1">
      <c r="A423" s="181"/>
      <c r="B423" s="181"/>
      <c r="C423" s="181"/>
      <c r="D423" s="181"/>
      <c r="E423" s="181"/>
      <c r="F423" s="181"/>
      <c r="G423" s="181"/>
      <c r="H423" s="181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</row>
    <row r="424" spans="1:26" ht="12.75" customHeight="1">
      <c r="A424" s="181"/>
      <c r="B424" s="181"/>
      <c r="C424" s="181"/>
      <c r="D424" s="181"/>
      <c r="E424" s="181"/>
      <c r="F424" s="181"/>
      <c r="G424" s="181"/>
      <c r="H424" s="181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</row>
    <row r="425" spans="1:26" ht="12.75" customHeight="1">
      <c r="A425" s="181"/>
      <c r="B425" s="181"/>
      <c r="C425" s="181"/>
      <c r="D425" s="181"/>
      <c r="E425" s="181"/>
      <c r="F425" s="181"/>
      <c r="G425" s="181"/>
      <c r="H425" s="181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</row>
    <row r="426" spans="1:26" ht="12.75" customHeight="1">
      <c r="A426" s="181"/>
      <c r="B426" s="181"/>
      <c r="C426" s="181"/>
      <c r="D426" s="181"/>
      <c r="E426" s="181"/>
      <c r="F426" s="181"/>
      <c r="G426" s="181"/>
      <c r="H426" s="181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</row>
    <row r="427" spans="1:26" ht="12.75" customHeight="1">
      <c r="A427" s="181"/>
      <c r="B427" s="181"/>
      <c r="C427" s="181"/>
      <c r="D427" s="181"/>
      <c r="E427" s="181"/>
      <c r="F427" s="181"/>
      <c r="G427" s="181"/>
      <c r="H427" s="181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</row>
    <row r="428" spans="1:26" ht="12.75" customHeight="1">
      <c r="A428" s="181"/>
      <c r="B428" s="181"/>
      <c r="C428" s="181"/>
      <c r="D428" s="181"/>
      <c r="E428" s="181"/>
      <c r="F428" s="181"/>
      <c r="G428" s="181"/>
      <c r="H428" s="181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</row>
    <row r="429" spans="1:26" ht="12.75" customHeight="1">
      <c r="A429" s="181"/>
      <c r="B429" s="181"/>
      <c r="C429" s="181"/>
      <c r="D429" s="181"/>
      <c r="E429" s="181"/>
      <c r="F429" s="181"/>
      <c r="G429" s="181"/>
      <c r="H429" s="181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</row>
    <row r="430" spans="1:26" ht="12.75" customHeight="1">
      <c r="A430" s="181"/>
      <c r="B430" s="181"/>
      <c r="C430" s="181"/>
      <c r="D430" s="181"/>
      <c r="E430" s="181"/>
      <c r="F430" s="181"/>
      <c r="G430" s="181"/>
      <c r="H430" s="181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</row>
    <row r="431" spans="1:26" ht="12.75" customHeight="1">
      <c r="A431" s="181"/>
      <c r="B431" s="181"/>
      <c r="C431" s="181"/>
      <c r="D431" s="181"/>
      <c r="E431" s="181"/>
      <c r="F431" s="181"/>
      <c r="G431" s="181"/>
      <c r="H431" s="181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</row>
    <row r="432" spans="1:26" ht="12.75" customHeight="1">
      <c r="A432" s="181"/>
      <c r="B432" s="181"/>
      <c r="C432" s="181"/>
      <c r="D432" s="181"/>
      <c r="E432" s="181"/>
      <c r="F432" s="181"/>
      <c r="G432" s="181"/>
      <c r="H432" s="181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</row>
    <row r="433" spans="1:26" ht="12.75" customHeight="1">
      <c r="A433" s="181"/>
      <c r="B433" s="181"/>
      <c r="C433" s="181"/>
      <c r="D433" s="181"/>
      <c r="E433" s="181"/>
      <c r="F433" s="181"/>
      <c r="G433" s="181"/>
      <c r="H433" s="181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</row>
    <row r="434" spans="1:26" ht="12.75" customHeight="1">
      <c r="A434" s="181"/>
      <c r="B434" s="181"/>
      <c r="C434" s="181"/>
      <c r="D434" s="181"/>
      <c r="E434" s="181"/>
      <c r="F434" s="181"/>
      <c r="G434" s="181"/>
      <c r="H434" s="181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</row>
    <row r="435" spans="1:26" ht="12.75" customHeight="1">
      <c r="A435" s="181"/>
      <c r="B435" s="181"/>
      <c r="C435" s="181"/>
      <c r="D435" s="181"/>
      <c r="E435" s="181"/>
      <c r="F435" s="181"/>
      <c r="G435" s="181"/>
      <c r="H435" s="181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</row>
    <row r="436" spans="1:26" ht="12.75" customHeight="1">
      <c r="A436" s="181"/>
      <c r="B436" s="181"/>
      <c r="C436" s="181"/>
      <c r="D436" s="181"/>
      <c r="E436" s="181"/>
      <c r="F436" s="181"/>
      <c r="G436" s="181"/>
      <c r="H436" s="181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</row>
    <row r="437" spans="1:26" ht="12.75" customHeight="1">
      <c r="A437" s="181"/>
      <c r="B437" s="181"/>
      <c r="C437" s="181"/>
      <c r="D437" s="181"/>
      <c r="E437" s="181"/>
      <c r="F437" s="181"/>
      <c r="G437" s="181"/>
      <c r="H437" s="181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</row>
    <row r="438" spans="1:26" ht="12.75" customHeight="1">
      <c r="A438" s="181"/>
      <c r="B438" s="181"/>
      <c r="C438" s="181"/>
      <c r="D438" s="181"/>
      <c r="E438" s="181"/>
      <c r="F438" s="181"/>
      <c r="G438" s="181"/>
      <c r="H438" s="181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</row>
    <row r="439" spans="1:26" ht="12.75" customHeight="1">
      <c r="A439" s="181"/>
      <c r="B439" s="181"/>
      <c r="C439" s="181"/>
      <c r="D439" s="181"/>
      <c r="E439" s="181"/>
      <c r="F439" s="181"/>
      <c r="G439" s="181"/>
      <c r="H439" s="181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</row>
    <row r="440" spans="1:26" ht="12.75" customHeight="1">
      <c r="A440" s="181"/>
      <c r="B440" s="181"/>
      <c r="C440" s="181"/>
      <c r="D440" s="181"/>
      <c r="E440" s="181"/>
      <c r="F440" s="181"/>
      <c r="G440" s="181"/>
      <c r="H440" s="181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</row>
    <row r="441" spans="1:26" ht="12.75" customHeight="1">
      <c r="A441" s="181"/>
      <c r="B441" s="181"/>
      <c r="C441" s="181"/>
      <c r="D441" s="181"/>
      <c r="E441" s="181"/>
      <c r="F441" s="181"/>
      <c r="G441" s="181"/>
      <c r="H441" s="181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</row>
    <row r="442" spans="1:26" ht="12.75" customHeight="1">
      <c r="A442" s="181"/>
      <c r="B442" s="181"/>
      <c r="C442" s="181"/>
      <c r="D442" s="181"/>
      <c r="E442" s="181"/>
      <c r="F442" s="181"/>
      <c r="G442" s="181"/>
      <c r="H442" s="181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</row>
    <row r="443" spans="1:26" ht="12.75" customHeight="1">
      <c r="A443" s="181"/>
      <c r="B443" s="181"/>
      <c r="C443" s="181"/>
      <c r="D443" s="181"/>
      <c r="E443" s="181"/>
      <c r="F443" s="181"/>
      <c r="G443" s="181"/>
      <c r="H443" s="181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</row>
    <row r="444" spans="1:26" ht="12.75" customHeight="1">
      <c r="A444" s="181"/>
      <c r="B444" s="181"/>
      <c r="C444" s="181"/>
      <c r="D444" s="181"/>
      <c r="E444" s="181"/>
      <c r="F444" s="181"/>
      <c r="G444" s="181"/>
      <c r="H444" s="181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</row>
    <row r="445" spans="1:26" ht="12.75" customHeight="1">
      <c r="A445" s="181"/>
      <c r="B445" s="181"/>
      <c r="C445" s="181"/>
      <c r="D445" s="181"/>
      <c r="E445" s="181"/>
      <c r="F445" s="181"/>
      <c r="G445" s="181"/>
      <c r="H445" s="181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</row>
    <row r="446" spans="1:26" ht="12.75" customHeight="1">
      <c r="A446" s="181"/>
      <c r="B446" s="181"/>
      <c r="C446" s="181"/>
      <c r="D446" s="181"/>
      <c r="E446" s="181"/>
      <c r="F446" s="181"/>
      <c r="G446" s="181"/>
      <c r="H446" s="181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</row>
    <row r="447" spans="1:26" ht="12.75" customHeight="1">
      <c r="A447" s="181"/>
      <c r="B447" s="181"/>
      <c r="C447" s="181"/>
      <c r="D447" s="181"/>
      <c r="E447" s="181"/>
      <c r="F447" s="181"/>
      <c r="G447" s="181"/>
      <c r="H447" s="181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</row>
    <row r="448" spans="1:26" ht="12.75" customHeight="1">
      <c r="A448" s="181"/>
      <c r="B448" s="181"/>
      <c r="C448" s="181"/>
      <c r="D448" s="181"/>
      <c r="E448" s="181"/>
      <c r="F448" s="181"/>
      <c r="G448" s="181"/>
      <c r="H448" s="181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</row>
    <row r="449" spans="1:26" ht="12.75" customHeight="1">
      <c r="A449" s="181"/>
      <c r="B449" s="181"/>
      <c r="C449" s="181"/>
      <c r="D449" s="181"/>
      <c r="E449" s="181"/>
      <c r="F449" s="181"/>
      <c r="G449" s="181"/>
      <c r="H449" s="181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</row>
    <row r="450" spans="1:26" ht="12.75" customHeight="1">
      <c r="A450" s="181"/>
      <c r="B450" s="181"/>
      <c r="C450" s="181"/>
      <c r="D450" s="181"/>
      <c r="E450" s="181"/>
      <c r="F450" s="181"/>
      <c r="G450" s="181"/>
      <c r="H450" s="181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</row>
    <row r="451" spans="1:26" ht="12.75" customHeight="1">
      <c r="A451" s="181"/>
      <c r="B451" s="181"/>
      <c r="C451" s="181"/>
      <c r="D451" s="181"/>
      <c r="E451" s="181"/>
      <c r="F451" s="181"/>
      <c r="G451" s="181"/>
      <c r="H451" s="181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</row>
    <row r="452" spans="1:26" ht="12.75" customHeight="1">
      <c r="A452" s="181"/>
      <c r="B452" s="181"/>
      <c r="C452" s="181"/>
      <c r="D452" s="181"/>
      <c r="E452" s="181"/>
      <c r="F452" s="181"/>
      <c r="G452" s="181"/>
      <c r="H452" s="181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</row>
    <row r="453" spans="1:26" ht="12.75" customHeight="1">
      <c r="A453" s="181"/>
      <c r="B453" s="181"/>
      <c r="C453" s="181"/>
      <c r="D453" s="181"/>
      <c r="E453" s="181"/>
      <c r="F453" s="181"/>
      <c r="G453" s="181"/>
      <c r="H453" s="181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</row>
    <row r="454" spans="1:26" ht="12.75" customHeight="1">
      <c r="A454" s="181"/>
      <c r="B454" s="181"/>
      <c r="C454" s="181"/>
      <c r="D454" s="181"/>
      <c r="E454" s="181"/>
      <c r="F454" s="181"/>
      <c r="G454" s="181"/>
      <c r="H454" s="181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</row>
    <row r="455" spans="1:26" ht="12.75" customHeight="1">
      <c r="A455" s="181"/>
      <c r="B455" s="181"/>
      <c r="C455" s="181"/>
      <c r="D455" s="181"/>
      <c r="E455" s="181"/>
      <c r="F455" s="181"/>
      <c r="G455" s="181"/>
      <c r="H455" s="181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</row>
    <row r="456" spans="1:26" ht="12.75" customHeight="1">
      <c r="A456" s="181"/>
      <c r="B456" s="181"/>
      <c r="C456" s="181"/>
      <c r="D456" s="181"/>
      <c r="E456" s="181"/>
      <c r="F456" s="181"/>
      <c r="G456" s="181"/>
      <c r="H456" s="181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</row>
    <row r="457" spans="1:26" ht="12.75" customHeight="1">
      <c r="A457" s="181"/>
      <c r="B457" s="181"/>
      <c r="C457" s="181"/>
      <c r="D457" s="181"/>
      <c r="E457" s="181"/>
      <c r="F457" s="181"/>
      <c r="G457" s="181"/>
      <c r="H457" s="181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</row>
    <row r="458" spans="1:26" ht="12.75" customHeight="1">
      <c r="A458" s="181"/>
      <c r="B458" s="181"/>
      <c r="C458" s="181"/>
      <c r="D458" s="181"/>
      <c r="E458" s="181"/>
      <c r="F458" s="181"/>
      <c r="G458" s="181"/>
      <c r="H458" s="181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</row>
    <row r="459" spans="1:26" ht="12.75" customHeight="1">
      <c r="A459" s="181"/>
      <c r="B459" s="181"/>
      <c r="C459" s="181"/>
      <c r="D459" s="181"/>
      <c r="E459" s="181"/>
      <c r="F459" s="181"/>
      <c r="G459" s="181"/>
      <c r="H459" s="181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</row>
    <row r="460" spans="1:26" ht="12.75" customHeight="1">
      <c r="A460" s="181"/>
      <c r="B460" s="181"/>
      <c r="C460" s="181"/>
      <c r="D460" s="181"/>
      <c r="E460" s="181"/>
      <c r="F460" s="181"/>
      <c r="G460" s="181"/>
      <c r="H460" s="181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</row>
    <row r="461" spans="1:26" ht="12.75" customHeight="1">
      <c r="A461" s="181"/>
      <c r="B461" s="181"/>
      <c r="C461" s="181"/>
      <c r="D461" s="181"/>
      <c r="E461" s="181"/>
      <c r="F461" s="181"/>
      <c r="G461" s="181"/>
      <c r="H461" s="181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</row>
    <row r="462" spans="1:26" ht="12.75" customHeight="1">
      <c r="A462" s="181"/>
      <c r="B462" s="181"/>
      <c r="C462" s="181"/>
      <c r="D462" s="181"/>
      <c r="E462" s="181"/>
      <c r="F462" s="181"/>
      <c r="G462" s="181"/>
      <c r="H462" s="181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</row>
    <row r="463" spans="1:26" ht="12.75" customHeight="1">
      <c r="A463" s="181"/>
      <c r="B463" s="181"/>
      <c r="C463" s="181"/>
      <c r="D463" s="181"/>
      <c r="E463" s="181"/>
      <c r="F463" s="181"/>
      <c r="G463" s="181"/>
      <c r="H463" s="181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</row>
    <row r="464" spans="1:26" ht="12.75" customHeight="1">
      <c r="A464" s="181"/>
      <c r="B464" s="181"/>
      <c r="C464" s="181"/>
      <c r="D464" s="181"/>
      <c r="E464" s="181"/>
      <c r="F464" s="181"/>
      <c r="G464" s="181"/>
      <c r="H464" s="181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</row>
    <row r="465" spans="1:26" ht="12.75" customHeight="1">
      <c r="A465" s="181"/>
      <c r="B465" s="181"/>
      <c r="C465" s="181"/>
      <c r="D465" s="181"/>
      <c r="E465" s="181"/>
      <c r="F465" s="181"/>
      <c r="G465" s="181"/>
      <c r="H465" s="181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</row>
    <row r="466" spans="1:26" ht="12.75" customHeight="1">
      <c r="A466" s="181"/>
      <c r="B466" s="181"/>
      <c r="C466" s="181"/>
      <c r="D466" s="181"/>
      <c r="E466" s="181"/>
      <c r="F466" s="181"/>
      <c r="G466" s="181"/>
      <c r="H466" s="181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</row>
    <row r="467" spans="1:26" ht="12.75" customHeight="1">
      <c r="A467" s="181"/>
      <c r="B467" s="181"/>
      <c r="C467" s="181"/>
      <c r="D467" s="181"/>
      <c r="E467" s="181"/>
      <c r="F467" s="181"/>
      <c r="G467" s="181"/>
      <c r="H467" s="181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</row>
    <row r="468" spans="1:26" ht="12.75" customHeight="1">
      <c r="A468" s="181"/>
      <c r="B468" s="181"/>
      <c r="C468" s="181"/>
      <c r="D468" s="181"/>
      <c r="E468" s="181"/>
      <c r="F468" s="181"/>
      <c r="G468" s="181"/>
      <c r="H468" s="181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</row>
    <row r="469" spans="1:26" ht="12.75" customHeight="1">
      <c r="A469" s="181"/>
      <c r="B469" s="181"/>
      <c r="C469" s="181"/>
      <c r="D469" s="181"/>
      <c r="E469" s="181"/>
      <c r="F469" s="181"/>
      <c r="G469" s="181"/>
      <c r="H469" s="181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</row>
    <row r="470" spans="1:26" ht="12.75" customHeight="1">
      <c r="A470" s="181"/>
      <c r="B470" s="181"/>
      <c r="C470" s="181"/>
      <c r="D470" s="181"/>
      <c r="E470" s="181"/>
      <c r="F470" s="181"/>
      <c r="G470" s="181"/>
      <c r="H470" s="181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</row>
    <row r="471" spans="1:26" ht="12.75" customHeight="1">
      <c r="A471" s="181"/>
      <c r="B471" s="181"/>
      <c r="C471" s="181"/>
      <c r="D471" s="181"/>
      <c r="E471" s="181"/>
      <c r="F471" s="181"/>
      <c r="G471" s="181"/>
      <c r="H471" s="181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</row>
    <row r="472" spans="1:26" ht="12.75" customHeight="1">
      <c r="A472" s="181"/>
      <c r="B472" s="181"/>
      <c r="C472" s="181"/>
      <c r="D472" s="181"/>
      <c r="E472" s="181"/>
      <c r="F472" s="181"/>
      <c r="G472" s="181"/>
      <c r="H472" s="181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</row>
    <row r="473" spans="1:26" ht="12.75" customHeight="1">
      <c r="A473" s="181"/>
      <c r="B473" s="181"/>
      <c r="C473" s="181"/>
      <c r="D473" s="181"/>
      <c r="E473" s="181"/>
      <c r="F473" s="181"/>
      <c r="G473" s="181"/>
      <c r="H473" s="181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</row>
    <row r="474" spans="1:26" ht="12.75" customHeight="1">
      <c r="A474" s="181"/>
      <c r="B474" s="181"/>
      <c r="C474" s="181"/>
      <c r="D474" s="181"/>
      <c r="E474" s="181"/>
      <c r="F474" s="181"/>
      <c r="G474" s="181"/>
      <c r="H474" s="181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</row>
    <row r="475" spans="1:26" ht="12.75" customHeight="1">
      <c r="A475" s="181"/>
      <c r="B475" s="181"/>
      <c r="C475" s="181"/>
      <c r="D475" s="181"/>
      <c r="E475" s="181"/>
      <c r="F475" s="181"/>
      <c r="G475" s="181"/>
      <c r="H475" s="181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</row>
    <row r="476" spans="1:26" ht="12.75" customHeight="1">
      <c r="A476" s="181"/>
      <c r="B476" s="181"/>
      <c r="C476" s="181"/>
      <c r="D476" s="181"/>
      <c r="E476" s="181"/>
      <c r="F476" s="181"/>
      <c r="G476" s="181"/>
      <c r="H476" s="181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</row>
    <row r="477" spans="1:26" ht="12.75" customHeight="1">
      <c r="A477" s="181"/>
      <c r="B477" s="181"/>
      <c r="C477" s="181"/>
      <c r="D477" s="181"/>
      <c r="E477" s="181"/>
      <c r="F477" s="181"/>
      <c r="G477" s="181"/>
      <c r="H477" s="181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</row>
    <row r="478" spans="1:26" ht="12.75" customHeight="1">
      <c r="A478" s="181"/>
      <c r="B478" s="181"/>
      <c r="C478" s="181"/>
      <c r="D478" s="181"/>
      <c r="E478" s="181"/>
      <c r="F478" s="181"/>
      <c r="G478" s="181"/>
      <c r="H478" s="181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</row>
    <row r="479" spans="1:26" ht="12.75" customHeight="1">
      <c r="A479" s="181"/>
      <c r="B479" s="181"/>
      <c r="C479" s="181"/>
      <c r="D479" s="181"/>
      <c r="E479" s="181"/>
      <c r="F479" s="181"/>
      <c r="G479" s="181"/>
      <c r="H479" s="181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</row>
    <row r="480" spans="1:26" ht="12.75" customHeight="1">
      <c r="A480" s="181"/>
      <c r="B480" s="181"/>
      <c r="C480" s="181"/>
      <c r="D480" s="181"/>
      <c r="E480" s="181"/>
      <c r="F480" s="181"/>
      <c r="G480" s="181"/>
      <c r="H480" s="181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</row>
    <row r="481" spans="1:26" ht="12.75" customHeight="1">
      <c r="A481" s="181"/>
      <c r="B481" s="181"/>
      <c r="C481" s="181"/>
      <c r="D481" s="181"/>
      <c r="E481" s="181"/>
      <c r="F481" s="181"/>
      <c r="G481" s="181"/>
      <c r="H481" s="181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</row>
    <row r="482" spans="1:26" ht="12.75" customHeight="1">
      <c r="A482" s="181"/>
      <c r="B482" s="181"/>
      <c r="C482" s="181"/>
      <c r="D482" s="181"/>
      <c r="E482" s="181"/>
      <c r="F482" s="181"/>
      <c r="G482" s="181"/>
      <c r="H482" s="181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</row>
    <row r="483" spans="1:26" ht="12.75" customHeight="1">
      <c r="A483" s="181"/>
      <c r="B483" s="181"/>
      <c r="C483" s="181"/>
      <c r="D483" s="181"/>
      <c r="E483" s="181"/>
      <c r="F483" s="181"/>
      <c r="G483" s="181"/>
      <c r="H483" s="181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</row>
    <row r="484" spans="1:26" ht="12.75" customHeight="1">
      <c r="A484" s="181"/>
      <c r="B484" s="181"/>
      <c r="C484" s="181"/>
      <c r="D484" s="181"/>
      <c r="E484" s="181"/>
      <c r="F484" s="181"/>
      <c r="G484" s="181"/>
      <c r="H484" s="181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</row>
    <row r="485" spans="1:26" ht="12.75" customHeight="1">
      <c r="A485" s="181"/>
      <c r="B485" s="181"/>
      <c r="C485" s="181"/>
      <c r="D485" s="181"/>
      <c r="E485" s="181"/>
      <c r="F485" s="181"/>
      <c r="G485" s="181"/>
      <c r="H485" s="181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</row>
    <row r="486" spans="1:26" ht="12.75" customHeight="1">
      <c r="A486" s="181"/>
      <c r="B486" s="181"/>
      <c r="C486" s="181"/>
      <c r="D486" s="181"/>
      <c r="E486" s="181"/>
      <c r="F486" s="181"/>
      <c r="G486" s="181"/>
      <c r="H486" s="181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</row>
    <row r="487" spans="1:26" ht="12.75" customHeight="1">
      <c r="A487" s="181"/>
      <c r="B487" s="181"/>
      <c r="C487" s="181"/>
      <c r="D487" s="181"/>
      <c r="E487" s="181"/>
      <c r="F487" s="181"/>
      <c r="G487" s="181"/>
      <c r="H487" s="181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</row>
    <row r="488" spans="1:26" ht="12.75" customHeight="1">
      <c r="A488" s="181"/>
      <c r="B488" s="181"/>
      <c r="C488" s="181"/>
      <c r="D488" s="181"/>
      <c r="E488" s="181"/>
      <c r="F488" s="181"/>
      <c r="G488" s="181"/>
      <c r="H488" s="181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</row>
    <row r="489" spans="1:26" ht="12.75" customHeight="1">
      <c r="A489" s="181"/>
      <c r="B489" s="181"/>
      <c r="C489" s="181"/>
      <c r="D489" s="181"/>
      <c r="E489" s="181"/>
      <c r="F489" s="181"/>
      <c r="G489" s="181"/>
      <c r="H489" s="181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</row>
    <row r="490" spans="1:26" ht="12.75" customHeight="1">
      <c r="A490" s="181"/>
      <c r="B490" s="181"/>
      <c r="C490" s="181"/>
      <c r="D490" s="181"/>
      <c r="E490" s="181"/>
      <c r="F490" s="181"/>
      <c r="G490" s="181"/>
      <c r="H490" s="181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</row>
    <row r="491" spans="1:26" ht="12.75" customHeight="1">
      <c r="A491" s="181"/>
      <c r="B491" s="181"/>
      <c r="C491" s="181"/>
      <c r="D491" s="181"/>
      <c r="E491" s="181"/>
      <c r="F491" s="181"/>
      <c r="G491" s="181"/>
      <c r="H491" s="181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</row>
    <row r="492" spans="1:26" ht="12.75" customHeight="1">
      <c r="A492" s="181"/>
      <c r="B492" s="181"/>
      <c r="C492" s="181"/>
      <c r="D492" s="181"/>
      <c r="E492" s="181"/>
      <c r="F492" s="181"/>
      <c r="G492" s="181"/>
      <c r="H492" s="181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</row>
    <row r="493" spans="1:26" ht="12.75" customHeight="1">
      <c r="A493" s="181"/>
      <c r="B493" s="181"/>
      <c r="C493" s="181"/>
      <c r="D493" s="181"/>
      <c r="E493" s="181"/>
      <c r="F493" s="181"/>
      <c r="G493" s="181"/>
      <c r="H493" s="181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</row>
    <row r="494" spans="1:26" ht="12.75" customHeight="1">
      <c r="A494" s="181"/>
      <c r="B494" s="181"/>
      <c r="C494" s="181"/>
      <c r="D494" s="181"/>
      <c r="E494" s="181"/>
      <c r="F494" s="181"/>
      <c r="G494" s="181"/>
      <c r="H494" s="181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</row>
    <row r="495" spans="1:26" ht="12.75" customHeight="1">
      <c r="A495" s="181"/>
      <c r="B495" s="181"/>
      <c r="C495" s="181"/>
      <c r="D495" s="181"/>
      <c r="E495" s="181"/>
      <c r="F495" s="181"/>
      <c r="G495" s="181"/>
      <c r="H495" s="181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</row>
    <row r="496" spans="1:26" ht="12.75" customHeight="1">
      <c r="A496" s="181"/>
      <c r="B496" s="181"/>
      <c r="C496" s="181"/>
      <c r="D496" s="181"/>
      <c r="E496" s="181"/>
      <c r="F496" s="181"/>
      <c r="G496" s="181"/>
      <c r="H496" s="181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</row>
    <row r="497" spans="1:26" ht="12.75" customHeight="1">
      <c r="A497" s="181"/>
      <c r="B497" s="181"/>
      <c r="C497" s="181"/>
      <c r="D497" s="181"/>
      <c r="E497" s="181"/>
      <c r="F497" s="181"/>
      <c r="G497" s="181"/>
      <c r="H497" s="181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</row>
    <row r="498" spans="1:26" ht="12.75" customHeight="1">
      <c r="A498" s="181"/>
      <c r="B498" s="181"/>
      <c r="C498" s="181"/>
      <c r="D498" s="181"/>
      <c r="E498" s="181"/>
      <c r="F498" s="181"/>
      <c r="G498" s="181"/>
      <c r="H498" s="181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</row>
    <row r="499" spans="1:26" ht="12.75" customHeight="1">
      <c r="A499" s="181"/>
      <c r="B499" s="181"/>
      <c r="C499" s="181"/>
      <c r="D499" s="181"/>
      <c r="E499" s="181"/>
      <c r="F499" s="181"/>
      <c r="G499" s="181"/>
      <c r="H499" s="181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</row>
    <row r="500" spans="1:26" ht="12.75" customHeight="1">
      <c r="A500" s="181"/>
      <c r="B500" s="181"/>
      <c r="C500" s="181"/>
      <c r="D500" s="181"/>
      <c r="E500" s="181"/>
      <c r="F500" s="181"/>
      <c r="G500" s="181"/>
      <c r="H500" s="181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</row>
    <row r="501" spans="1:26" ht="12.75" customHeight="1">
      <c r="A501" s="181"/>
      <c r="B501" s="181"/>
      <c r="C501" s="181"/>
      <c r="D501" s="181"/>
      <c r="E501" s="181"/>
      <c r="F501" s="181"/>
      <c r="G501" s="181"/>
      <c r="H501" s="181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</row>
    <row r="502" spans="1:26" ht="12.75" customHeight="1">
      <c r="A502" s="181"/>
      <c r="B502" s="181"/>
      <c r="C502" s="181"/>
      <c r="D502" s="181"/>
      <c r="E502" s="181"/>
      <c r="F502" s="181"/>
      <c r="G502" s="181"/>
      <c r="H502" s="181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</row>
    <row r="503" spans="1:26" ht="12.75" customHeight="1">
      <c r="A503" s="181"/>
      <c r="B503" s="181"/>
      <c r="C503" s="181"/>
      <c r="D503" s="181"/>
      <c r="E503" s="181"/>
      <c r="F503" s="181"/>
      <c r="G503" s="181"/>
      <c r="H503" s="181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</row>
    <row r="504" spans="1:26" ht="12.75" customHeight="1">
      <c r="A504" s="181"/>
      <c r="B504" s="181"/>
      <c r="C504" s="181"/>
      <c r="D504" s="181"/>
      <c r="E504" s="181"/>
      <c r="F504" s="181"/>
      <c r="G504" s="181"/>
      <c r="H504" s="181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</row>
    <row r="505" spans="1:26" ht="12.75" customHeight="1">
      <c r="A505" s="181"/>
      <c r="B505" s="181"/>
      <c r="C505" s="181"/>
      <c r="D505" s="181"/>
      <c r="E505" s="181"/>
      <c r="F505" s="181"/>
      <c r="G505" s="181"/>
      <c r="H505" s="181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</row>
    <row r="506" spans="1:26" ht="12.75" customHeight="1">
      <c r="A506" s="181"/>
      <c r="B506" s="181"/>
      <c r="C506" s="181"/>
      <c r="D506" s="181"/>
      <c r="E506" s="181"/>
      <c r="F506" s="181"/>
      <c r="G506" s="181"/>
      <c r="H506" s="181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</row>
    <row r="507" spans="1:26" ht="12.75" customHeight="1">
      <c r="A507" s="181"/>
      <c r="B507" s="181"/>
      <c r="C507" s="181"/>
      <c r="D507" s="181"/>
      <c r="E507" s="181"/>
      <c r="F507" s="181"/>
      <c r="G507" s="181"/>
      <c r="H507" s="181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</row>
    <row r="508" spans="1:26" ht="12.75" customHeight="1">
      <c r="A508" s="181"/>
      <c r="B508" s="181"/>
      <c r="C508" s="181"/>
      <c r="D508" s="181"/>
      <c r="E508" s="181"/>
      <c r="F508" s="181"/>
      <c r="G508" s="181"/>
      <c r="H508" s="181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</row>
    <row r="509" spans="1:26" ht="12.75" customHeight="1">
      <c r="A509" s="181"/>
      <c r="B509" s="181"/>
      <c r="C509" s="181"/>
      <c r="D509" s="181"/>
      <c r="E509" s="181"/>
      <c r="F509" s="181"/>
      <c r="G509" s="181"/>
      <c r="H509" s="181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</row>
    <row r="510" spans="1:26" ht="12.75" customHeight="1">
      <c r="A510" s="181"/>
      <c r="B510" s="181"/>
      <c r="C510" s="181"/>
      <c r="D510" s="181"/>
      <c r="E510" s="181"/>
      <c r="F510" s="181"/>
      <c r="G510" s="181"/>
      <c r="H510" s="181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</row>
    <row r="511" spans="1:26" ht="12.75" customHeight="1">
      <c r="A511" s="181"/>
      <c r="B511" s="181"/>
      <c r="C511" s="181"/>
      <c r="D511" s="181"/>
      <c r="E511" s="181"/>
      <c r="F511" s="181"/>
      <c r="G511" s="181"/>
      <c r="H511" s="181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</row>
    <row r="512" spans="1:26" ht="12.75" customHeight="1">
      <c r="A512" s="181"/>
      <c r="B512" s="181"/>
      <c r="C512" s="181"/>
      <c r="D512" s="181"/>
      <c r="E512" s="181"/>
      <c r="F512" s="181"/>
      <c r="G512" s="181"/>
      <c r="H512" s="181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</row>
    <row r="513" spans="1:26" ht="12.75" customHeight="1">
      <c r="A513" s="181"/>
      <c r="B513" s="181"/>
      <c r="C513" s="181"/>
      <c r="D513" s="181"/>
      <c r="E513" s="181"/>
      <c r="F513" s="181"/>
      <c r="G513" s="181"/>
      <c r="H513" s="181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</row>
    <row r="514" spans="1:26" ht="12.75" customHeight="1">
      <c r="A514" s="181"/>
      <c r="B514" s="181"/>
      <c r="C514" s="181"/>
      <c r="D514" s="181"/>
      <c r="E514" s="181"/>
      <c r="F514" s="181"/>
      <c r="G514" s="181"/>
      <c r="H514" s="181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</row>
    <row r="515" spans="1:26" ht="12.75" customHeight="1">
      <c r="A515" s="181"/>
      <c r="B515" s="181"/>
      <c r="C515" s="181"/>
      <c r="D515" s="181"/>
      <c r="E515" s="181"/>
      <c r="F515" s="181"/>
      <c r="G515" s="181"/>
      <c r="H515" s="181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</row>
    <row r="516" spans="1:26" ht="12.75" customHeight="1">
      <c r="A516" s="181"/>
      <c r="B516" s="181"/>
      <c r="C516" s="181"/>
      <c r="D516" s="181"/>
      <c r="E516" s="181"/>
      <c r="F516" s="181"/>
      <c r="G516" s="181"/>
      <c r="H516" s="181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</row>
    <row r="517" spans="1:26" ht="12.75" customHeight="1">
      <c r="A517" s="181"/>
      <c r="B517" s="181"/>
      <c r="C517" s="181"/>
      <c r="D517" s="181"/>
      <c r="E517" s="181"/>
      <c r="F517" s="181"/>
      <c r="G517" s="181"/>
      <c r="H517" s="181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</row>
    <row r="518" spans="1:26" ht="12.75" customHeight="1">
      <c r="A518" s="181"/>
      <c r="B518" s="181"/>
      <c r="C518" s="181"/>
      <c r="D518" s="181"/>
      <c r="E518" s="181"/>
      <c r="F518" s="181"/>
      <c r="G518" s="181"/>
      <c r="H518" s="181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</row>
    <row r="519" spans="1:26" ht="12.75" customHeight="1">
      <c r="A519" s="181"/>
      <c r="B519" s="181"/>
      <c r="C519" s="181"/>
      <c r="D519" s="181"/>
      <c r="E519" s="181"/>
      <c r="F519" s="181"/>
      <c r="G519" s="181"/>
      <c r="H519" s="181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</row>
    <row r="520" spans="1:26" ht="12.75" customHeight="1">
      <c r="A520" s="181"/>
      <c r="B520" s="181"/>
      <c r="C520" s="181"/>
      <c r="D520" s="181"/>
      <c r="E520" s="181"/>
      <c r="F520" s="181"/>
      <c r="G520" s="181"/>
      <c r="H520" s="181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</row>
    <row r="521" spans="1:26" ht="12.75" customHeight="1">
      <c r="A521" s="181"/>
      <c r="B521" s="181"/>
      <c r="C521" s="181"/>
      <c r="D521" s="181"/>
      <c r="E521" s="181"/>
      <c r="F521" s="181"/>
      <c r="G521" s="181"/>
      <c r="H521" s="181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</row>
    <row r="522" spans="1:26" ht="12.75" customHeight="1">
      <c r="A522" s="181"/>
      <c r="B522" s="181"/>
      <c r="C522" s="181"/>
      <c r="D522" s="181"/>
      <c r="E522" s="181"/>
      <c r="F522" s="181"/>
      <c r="G522" s="181"/>
      <c r="H522" s="181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</row>
    <row r="523" spans="1:26" ht="12.75" customHeight="1">
      <c r="A523" s="181"/>
      <c r="B523" s="181"/>
      <c r="C523" s="181"/>
      <c r="D523" s="181"/>
      <c r="E523" s="181"/>
      <c r="F523" s="181"/>
      <c r="G523" s="181"/>
      <c r="H523" s="181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</row>
    <row r="524" spans="1:26" ht="12.75" customHeight="1">
      <c r="A524" s="181"/>
      <c r="B524" s="181"/>
      <c r="C524" s="181"/>
      <c r="D524" s="181"/>
      <c r="E524" s="181"/>
      <c r="F524" s="181"/>
      <c r="G524" s="181"/>
      <c r="H524" s="181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</row>
    <row r="525" spans="1:26" ht="12.75" customHeight="1">
      <c r="A525" s="181"/>
      <c r="B525" s="181"/>
      <c r="C525" s="181"/>
      <c r="D525" s="181"/>
      <c r="E525" s="181"/>
      <c r="F525" s="181"/>
      <c r="G525" s="181"/>
      <c r="H525" s="181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</row>
    <row r="526" spans="1:26" ht="12.75" customHeight="1">
      <c r="A526" s="181"/>
      <c r="B526" s="181"/>
      <c r="C526" s="181"/>
      <c r="D526" s="181"/>
      <c r="E526" s="181"/>
      <c r="F526" s="181"/>
      <c r="G526" s="181"/>
      <c r="H526" s="181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</row>
    <row r="527" spans="1:26" ht="12.75" customHeight="1">
      <c r="A527" s="181"/>
      <c r="B527" s="181"/>
      <c r="C527" s="181"/>
      <c r="D527" s="181"/>
      <c r="E527" s="181"/>
      <c r="F527" s="181"/>
      <c r="G527" s="181"/>
      <c r="H527" s="181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</row>
    <row r="528" spans="1:26" ht="12.75" customHeight="1">
      <c r="A528" s="181"/>
      <c r="B528" s="181"/>
      <c r="C528" s="181"/>
      <c r="D528" s="181"/>
      <c r="E528" s="181"/>
      <c r="F528" s="181"/>
      <c r="G528" s="181"/>
      <c r="H528" s="181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</row>
    <row r="529" spans="1:26" ht="12.75" customHeight="1">
      <c r="A529" s="181"/>
      <c r="B529" s="181"/>
      <c r="C529" s="181"/>
      <c r="D529" s="181"/>
      <c r="E529" s="181"/>
      <c r="F529" s="181"/>
      <c r="G529" s="181"/>
      <c r="H529" s="181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</row>
    <row r="530" spans="1:26" ht="12.75" customHeight="1">
      <c r="A530" s="181"/>
      <c r="B530" s="181"/>
      <c r="C530" s="181"/>
      <c r="D530" s="181"/>
      <c r="E530" s="181"/>
      <c r="F530" s="181"/>
      <c r="G530" s="181"/>
      <c r="H530" s="181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</row>
    <row r="531" spans="1:26" ht="12.75" customHeight="1">
      <c r="A531" s="181"/>
      <c r="B531" s="181"/>
      <c r="C531" s="181"/>
      <c r="D531" s="181"/>
      <c r="E531" s="181"/>
      <c r="F531" s="181"/>
      <c r="G531" s="181"/>
      <c r="H531" s="181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</row>
    <row r="532" spans="1:26" ht="12.75" customHeight="1">
      <c r="A532" s="181"/>
      <c r="B532" s="181"/>
      <c r="C532" s="181"/>
      <c r="D532" s="181"/>
      <c r="E532" s="181"/>
      <c r="F532" s="181"/>
      <c r="G532" s="181"/>
      <c r="H532" s="181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</row>
    <row r="533" spans="1:26" ht="12.75" customHeight="1">
      <c r="A533" s="181"/>
      <c r="B533" s="181"/>
      <c r="C533" s="181"/>
      <c r="D533" s="181"/>
      <c r="E533" s="181"/>
      <c r="F533" s="181"/>
      <c r="G533" s="181"/>
      <c r="H533" s="181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</row>
    <row r="534" spans="1:26" ht="12.75" customHeight="1">
      <c r="A534" s="181"/>
      <c r="B534" s="181"/>
      <c r="C534" s="181"/>
      <c r="D534" s="181"/>
      <c r="E534" s="181"/>
      <c r="F534" s="181"/>
      <c r="G534" s="181"/>
      <c r="H534" s="181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</row>
    <row r="535" spans="1:26" ht="12.75" customHeight="1">
      <c r="A535" s="181"/>
      <c r="B535" s="181"/>
      <c r="C535" s="181"/>
      <c r="D535" s="181"/>
      <c r="E535" s="181"/>
      <c r="F535" s="181"/>
      <c r="G535" s="181"/>
      <c r="H535" s="181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</row>
    <row r="536" spans="1:26" ht="12.75" customHeight="1">
      <c r="A536" s="181"/>
      <c r="B536" s="181"/>
      <c r="C536" s="181"/>
      <c r="D536" s="181"/>
      <c r="E536" s="181"/>
      <c r="F536" s="181"/>
      <c r="G536" s="181"/>
      <c r="H536" s="181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</row>
    <row r="537" spans="1:26" ht="12.75" customHeight="1">
      <c r="A537" s="181"/>
      <c r="B537" s="181"/>
      <c r="C537" s="181"/>
      <c r="D537" s="181"/>
      <c r="E537" s="181"/>
      <c r="F537" s="181"/>
      <c r="G537" s="181"/>
      <c r="H537" s="181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</row>
    <row r="538" spans="1:26" ht="12.75" customHeight="1">
      <c r="A538" s="181"/>
      <c r="B538" s="181"/>
      <c r="C538" s="181"/>
      <c r="D538" s="181"/>
      <c r="E538" s="181"/>
      <c r="F538" s="181"/>
      <c r="G538" s="181"/>
      <c r="H538" s="181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</row>
    <row r="539" spans="1:26" ht="12.75" customHeight="1">
      <c r="A539" s="181"/>
      <c r="B539" s="181"/>
      <c r="C539" s="181"/>
      <c r="D539" s="181"/>
      <c r="E539" s="181"/>
      <c r="F539" s="181"/>
      <c r="G539" s="181"/>
      <c r="H539" s="181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</row>
    <row r="540" spans="1:26" ht="12.75" customHeight="1">
      <c r="A540" s="181"/>
      <c r="B540" s="181"/>
      <c r="C540" s="181"/>
      <c r="D540" s="181"/>
      <c r="E540" s="181"/>
      <c r="F540" s="181"/>
      <c r="G540" s="181"/>
      <c r="H540" s="181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</row>
    <row r="541" spans="1:26" ht="12.75" customHeight="1">
      <c r="A541" s="181"/>
      <c r="B541" s="181"/>
      <c r="C541" s="181"/>
      <c r="D541" s="181"/>
      <c r="E541" s="181"/>
      <c r="F541" s="181"/>
      <c r="G541" s="181"/>
      <c r="H541" s="181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</row>
    <row r="542" spans="1:26" ht="12.75" customHeight="1">
      <c r="A542" s="181"/>
      <c r="B542" s="181"/>
      <c r="C542" s="181"/>
      <c r="D542" s="181"/>
      <c r="E542" s="181"/>
      <c r="F542" s="181"/>
      <c r="G542" s="181"/>
      <c r="H542" s="181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</row>
    <row r="543" spans="1:26" ht="12.75" customHeight="1">
      <c r="A543" s="181"/>
      <c r="B543" s="181"/>
      <c r="C543" s="181"/>
      <c r="D543" s="181"/>
      <c r="E543" s="181"/>
      <c r="F543" s="181"/>
      <c r="G543" s="181"/>
      <c r="H543" s="181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</row>
    <row r="544" spans="1:26" ht="12.75" customHeight="1">
      <c r="A544" s="181"/>
      <c r="B544" s="181"/>
      <c r="C544" s="181"/>
      <c r="D544" s="181"/>
      <c r="E544" s="181"/>
      <c r="F544" s="181"/>
      <c r="G544" s="181"/>
      <c r="H544" s="181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</row>
    <row r="545" spans="1:26" ht="12.75" customHeight="1">
      <c r="A545" s="181"/>
      <c r="B545" s="181"/>
      <c r="C545" s="181"/>
      <c r="D545" s="181"/>
      <c r="E545" s="181"/>
      <c r="F545" s="181"/>
      <c r="G545" s="181"/>
      <c r="H545" s="181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</row>
    <row r="546" spans="1:26" ht="12.75" customHeight="1">
      <c r="A546" s="181"/>
      <c r="B546" s="181"/>
      <c r="C546" s="181"/>
      <c r="D546" s="181"/>
      <c r="E546" s="181"/>
      <c r="F546" s="181"/>
      <c r="G546" s="181"/>
      <c r="H546" s="181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</row>
    <row r="547" spans="1:26" ht="12.75" customHeight="1">
      <c r="A547" s="181"/>
      <c r="B547" s="181"/>
      <c r="C547" s="181"/>
      <c r="D547" s="181"/>
      <c r="E547" s="181"/>
      <c r="F547" s="181"/>
      <c r="G547" s="181"/>
      <c r="H547" s="181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</row>
    <row r="548" spans="1:26" ht="12.75" customHeight="1">
      <c r="A548" s="181"/>
      <c r="B548" s="181"/>
      <c r="C548" s="181"/>
      <c r="D548" s="181"/>
      <c r="E548" s="181"/>
      <c r="F548" s="181"/>
      <c r="G548" s="181"/>
      <c r="H548" s="181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</row>
    <row r="549" spans="1:26" ht="12.75" customHeight="1">
      <c r="A549" s="181"/>
      <c r="B549" s="181"/>
      <c r="C549" s="181"/>
      <c r="D549" s="181"/>
      <c r="E549" s="181"/>
      <c r="F549" s="181"/>
      <c r="G549" s="181"/>
      <c r="H549" s="181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</row>
    <row r="550" spans="1:26" ht="12.75" customHeight="1">
      <c r="A550" s="181"/>
      <c r="B550" s="181"/>
      <c r="C550" s="181"/>
      <c r="D550" s="181"/>
      <c r="E550" s="181"/>
      <c r="F550" s="181"/>
      <c r="G550" s="181"/>
      <c r="H550" s="181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</row>
    <row r="551" spans="1:26" ht="12.75" customHeight="1">
      <c r="A551" s="181"/>
      <c r="B551" s="181"/>
      <c r="C551" s="181"/>
      <c r="D551" s="181"/>
      <c r="E551" s="181"/>
      <c r="F551" s="181"/>
      <c r="G551" s="181"/>
      <c r="H551" s="181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</row>
    <row r="552" spans="1:26" ht="12.75" customHeight="1">
      <c r="A552" s="181"/>
      <c r="B552" s="181"/>
      <c r="C552" s="181"/>
      <c r="D552" s="181"/>
      <c r="E552" s="181"/>
      <c r="F552" s="181"/>
      <c r="G552" s="181"/>
      <c r="H552" s="181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</row>
    <row r="553" spans="1:26" ht="12.75" customHeight="1">
      <c r="A553" s="181"/>
      <c r="B553" s="181"/>
      <c r="C553" s="181"/>
      <c r="D553" s="181"/>
      <c r="E553" s="181"/>
      <c r="F553" s="181"/>
      <c r="G553" s="181"/>
      <c r="H553" s="181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</row>
    <row r="554" spans="1:26" ht="12.75" customHeight="1">
      <c r="A554" s="181"/>
      <c r="B554" s="181"/>
      <c r="C554" s="181"/>
      <c r="D554" s="181"/>
      <c r="E554" s="181"/>
      <c r="F554" s="181"/>
      <c r="G554" s="181"/>
      <c r="H554" s="181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</row>
    <row r="555" spans="1:26" ht="12.75" customHeight="1">
      <c r="A555" s="181"/>
      <c r="B555" s="181"/>
      <c r="C555" s="181"/>
      <c r="D555" s="181"/>
      <c r="E555" s="181"/>
      <c r="F555" s="181"/>
      <c r="G555" s="181"/>
      <c r="H555" s="181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</row>
    <row r="556" spans="1:26" ht="12.75" customHeight="1">
      <c r="A556" s="181"/>
      <c r="B556" s="181"/>
      <c r="C556" s="181"/>
      <c r="D556" s="181"/>
      <c r="E556" s="181"/>
      <c r="F556" s="181"/>
      <c r="G556" s="181"/>
      <c r="H556" s="181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</row>
    <row r="557" spans="1:26" ht="12.75" customHeight="1">
      <c r="A557" s="181"/>
      <c r="B557" s="181"/>
      <c r="C557" s="181"/>
      <c r="D557" s="181"/>
      <c r="E557" s="181"/>
      <c r="F557" s="181"/>
      <c r="G557" s="181"/>
      <c r="H557" s="181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</row>
    <row r="558" spans="1:26" ht="12.75" customHeight="1">
      <c r="A558" s="181"/>
      <c r="B558" s="181"/>
      <c r="C558" s="181"/>
      <c r="D558" s="181"/>
      <c r="E558" s="181"/>
      <c r="F558" s="181"/>
      <c r="G558" s="181"/>
      <c r="H558" s="181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</row>
    <row r="559" spans="1:26" ht="12.75" customHeight="1">
      <c r="A559" s="181"/>
      <c r="B559" s="181"/>
      <c r="C559" s="181"/>
      <c r="D559" s="181"/>
      <c r="E559" s="181"/>
      <c r="F559" s="181"/>
      <c r="G559" s="181"/>
      <c r="H559" s="181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</row>
    <row r="560" spans="1:26" ht="12.75" customHeight="1">
      <c r="A560" s="181"/>
      <c r="B560" s="181"/>
      <c r="C560" s="181"/>
      <c r="D560" s="181"/>
      <c r="E560" s="181"/>
      <c r="F560" s="181"/>
      <c r="G560" s="181"/>
      <c r="H560" s="181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</row>
    <row r="561" spans="1:26" ht="12.75" customHeight="1">
      <c r="A561" s="181"/>
      <c r="B561" s="181"/>
      <c r="C561" s="181"/>
      <c r="D561" s="181"/>
      <c r="E561" s="181"/>
      <c r="F561" s="181"/>
      <c r="G561" s="181"/>
      <c r="H561" s="181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</row>
    <row r="562" spans="1:26" ht="12.75" customHeight="1">
      <c r="A562" s="181"/>
      <c r="B562" s="181"/>
      <c r="C562" s="181"/>
      <c r="D562" s="181"/>
      <c r="E562" s="181"/>
      <c r="F562" s="181"/>
      <c r="G562" s="181"/>
      <c r="H562" s="181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</row>
    <row r="563" spans="1:26" ht="12.75" customHeight="1">
      <c r="A563" s="181"/>
      <c r="B563" s="181"/>
      <c r="C563" s="181"/>
      <c r="D563" s="181"/>
      <c r="E563" s="181"/>
      <c r="F563" s="181"/>
      <c r="G563" s="181"/>
      <c r="H563" s="181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</row>
    <row r="564" spans="1:26" ht="12.75" customHeight="1">
      <c r="A564" s="181"/>
      <c r="B564" s="181"/>
      <c r="C564" s="181"/>
      <c r="D564" s="181"/>
      <c r="E564" s="181"/>
      <c r="F564" s="181"/>
      <c r="G564" s="181"/>
      <c r="H564" s="181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</row>
    <row r="565" spans="1:26" ht="12.75" customHeight="1">
      <c r="A565" s="181"/>
      <c r="B565" s="181"/>
      <c r="C565" s="181"/>
      <c r="D565" s="181"/>
      <c r="E565" s="181"/>
      <c r="F565" s="181"/>
      <c r="G565" s="181"/>
      <c r="H565" s="181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</row>
    <row r="566" spans="1:26" ht="12.75" customHeight="1">
      <c r="A566" s="181"/>
      <c r="B566" s="181"/>
      <c r="C566" s="181"/>
      <c r="D566" s="181"/>
      <c r="E566" s="181"/>
      <c r="F566" s="181"/>
      <c r="G566" s="181"/>
      <c r="H566" s="181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</row>
    <row r="567" spans="1:26" ht="12.75" customHeight="1">
      <c r="A567" s="181"/>
      <c r="B567" s="181"/>
      <c r="C567" s="181"/>
      <c r="D567" s="181"/>
      <c r="E567" s="181"/>
      <c r="F567" s="181"/>
      <c r="G567" s="181"/>
      <c r="H567" s="181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</row>
    <row r="568" spans="1:26" ht="12.75" customHeight="1">
      <c r="A568" s="181"/>
      <c r="B568" s="181"/>
      <c r="C568" s="181"/>
      <c r="D568" s="181"/>
      <c r="E568" s="181"/>
      <c r="F568" s="181"/>
      <c r="G568" s="181"/>
      <c r="H568" s="181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</row>
    <row r="569" spans="1:26" ht="12.75" customHeight="1">
      <c r="A569" s="181"/>
      <c r="B569" s="181"/>
      <c r="C569" s="181"/>
      <c r="D569" s="181"/>
      <c r="E569" s="181"/>
      <c r="F569" s="181"/>
      <c r="G569" s="181"/>
      <c r="H569" s="181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</row>
    <row r="570" spans="1:26" ht="12.75" customHeight="1">
      <c r="A570" s="181"/>
      <c r="B570" s="181"/>
      <c r="C570" s="181"/>
      <c r="D570" s="181"/>
      <c r="E570" s="181"/>
      <c r="F570" s="181"/>
      <c r="G570" s="181"/>
      <c r="H570" s="181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</row>
    <row r="571" spans="1:26" ht="12.75" customHeight="1">
      <c r="A571" s="181"/>
      <c r="B571" s="181"/>
      <c r="C571" s="181"/>
      <c r="D571" s="181"/>
      <c r="E571" s="181"/>
      <c r="F571" s="181"/>
      <c r="G571" s="181"/>
      <c r="H571" s="181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</row>
    <row r="572" spans="1:26" ht="12.75" customHeight="1">
      <c r="A572" s="181"/>
      <c r="B572" s="181"/>
      <c r="C572" s="181"/>
      <c r="D572" s="181"/>
      <c r="E572" s="181"/>
      <c r="F572" s="181"/>
      <c r="G572" s="181"/>
      <c r="H572" s="181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</row>
    <row r="573" spans="1:26" ht="12.75" customHeight="1">
      <c r="A573" s="181"/>
      <c r="B573" s="181"/>
      <c r="C573" s="181"/>
      <c r="D573" s="181"/>
      <c r="E573" s="181"/>
      <c r="F573" s="181"/>
      <c r="G573" s="181"/>
      <c r="H573" s="181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</row>
    <row r="574" spans="1:26" ht="12.75" customHeight="1">
      <c r="A574" s="181"/>
      <c r="B574" s="181"/>
      <c r="C574" s="181"/>
      <c r="D574" s="181"/>
      <c r="E574" s="181"/>
      <c r="F574" s="181"/>
      <c r="G574" s="181"/>
      <c r="H574" s="181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</row>
    <row r="575" spans="1:26" ht="12.75" customHeight="1">
      <c r="A575" s="181"/>
      <c r="B575" s="181"/>
      <c r="C575" s="181"/>
      <c r="D575" s="181"/>
      <c r="E575" s="181"/>
      <c r="F575" s="181"/>
      <c r="G575" s="181"/>
      <c r="H575" s="181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</row>
    <row r="576" spans="1:26" ht="12.75" customHeight="1">
      <c r="A576" s="181"/>
      <c r="B576" s="181"/>
      <c r="C576" s="181"/>
      <c r="D576" s="181"/>
      <c r="E576" s="181"/>
      <c r="F576" s="181"/>
      <c r="G576" s="181"/>
      <c r="H576" s="181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</row>
    <row r="577" spans="1:26" ht="12.75" customHeight="1">
      <c r="A577" s="181"/>
      <c r="B577" s="181"/>
      <c r="C577" s="181"/>
      <c r="D577" s="181"/>
      <c r="E577" s="181"/>
      <c r="F577" s="181"/>
      <c r="G577" s="181"/>
      <c r="H577" s="181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</row>
    <row r="578" spans="1:26" ht="12.75" customHeight="1">
      <c r="A578" s="181"/>
      <c r="B578" s="181"/>
      <c r="C578" s="181"/>
      <c r="D578" s="181"/>
      <c r="E578" s="181"/>
      <c r="F578" s="181"/>
      <c r="G578" s="181"/>
      <c r="H578" s="181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</row>
    <row r="579" spans="1:26" ht="12.75" customHeight="1">
      <c r="A579" s="181"/>
      <c r="B579" s="181"/>
      <c r="C579" s="181"/>
      <c r="D579" s="181"/>
      <c r="E579" s="181"/>
      <c r="F579" s="181"/>
      <c r="G579" s="181"/>
      <c r="H579" s="181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</row>
    <row r="580" spans="1:26" ht="12.75" customHeight="1">
      <c r="A580" s="181"/>
      <c r="B580" s="181"/>
      <c r="C580" s="181"/>
      <c r="D580" s="181"/>
      <c r="E580" s="181"/>
      <c r="F580" s="181"/>
      <c r="G580" s="181"/>
      <c r="H580" s="181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</row>
    <row r="581" spans="1:26" ht="12.75" customHeight="1">
      <c r="A581" s="181"/>
      <c r="B581" s="181"/>
      <c r="C581" s="181"/>
      <c r="D581" s="181"/>
      <c r="E581" s="181"/>
      <c r="F581" s="181"/>
      <c r="G581" s="181"/>
      <c r="H581" s="181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</row>
    <row r="582" spans="1:26" ht="12.75" customHeight="1">
      <c r="A582" s="181"/>
      <c r="B582" s="181"/>
      <c r="C582" s="181"/>
      <c r="D582" s="181"/>
      <c r="E582" s="181"/>
      <c r="F582" s="181"/>
      <c r="G582" s="181"/>
      <c r="H582" s="181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</row>
    <row r="583" spans="1:26" ht="12.75" customHeight="1">
      <c r="A583" s="181"/>
      <c r="B583" s="181"/>
      <c r="C583" s="181"/>
      <c r="D583" s="181"/>
      <c r="E583" s="181"/>
      <c r="F583" s="181"/>
      <c r="G583" s="181"/>
      <c r="H583" s="181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</row>
    <row r="584" spans="1:26" ht="12.75" customHeight="1">
      <c r="A584" s="181"/>
      <c r="B584" s="181"/>
      <c r="C584" s="181"/>
      <c r="D584" s="181"/>
      <c r="E584" s="181"/>
      <c r="F584" s="181"/>
      <c r="G584" s="181"/>
      <c r="H584" s="181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</row>
    <row r="585" spans="1:26" ht="12.75" customHeight="1">
      <c r="A585" s="181"/>
      <c r="B585" s="181"/>
      <c r="C585" s="181"/>
      <c r="D585" s="181"/>
      <c r="E585" s="181"/>
      <c r="F585" s="181"/>
      <c r="G585" s="181"/>
      <c r="H585" s="181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</row>
    <row r="586" spans="1:26" ht="12.75" customHeight="1">
      <c r="A586" s="181"/>
      <c r="B586" s="181"/>
      <c r="C586" s="181"/>
      <c r="D586" s="181"/>
      <c r="E586" s="181"/>
      <c r="F586" s="181"/>
      <c r="G586" s="181"/>
      <c r="H586" s="181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</row>
    <row r="587" spans="1:26" ht="12.75" customHeight="1">
      <c r="A587" s="181"/>
      <c r="B587" s="181"/>
      <c r="C587" s="181"/>
      <c r="D587" s="181"/>
      <c r="E587" s="181"/>
      <c r="F587" s="181"/>
      <c r="G587" s="181"/>
      <c r="H587" s="181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</row>
    <row r="588" spans="1:26" ht="12.75" customHeight="1">
      <c r="A588" s="181"/>
      <c r="B588" s="181"/>
      <c r="C588" s="181"/>
      <c r="D588" s="181"/>
      <c r="E588" s="181"/>
      <c r="F588" s="181"/>
      <c r="G588" s="181"/>
      <c r="H588" s="181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</row>
    <row r="589" spans="1:26" ht="12.75" customHeight="1">
      <c r="A589" s="181"/>
      <c r="B589" s="181"/>
      <c r="C589" s="181"/>
      <c r="D589" s="181"/>
      <c r="E589" s="181"/>
      <c r="F589" s="181"/>
      <c r="G589" s="181"/>
      <c r="H589" s="181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</row>
    <row r="590" spans="1:26" ht="12.75" customHeight="1">
      <c r="A590" s="181"/>
      <c r="B590" s="181"/>
      <c r="C590" s="181"/>
      <c r="D590" s="181"/>
      <c r="E590" s="181"/>
      <c r="F590" s="181"/>
      <c r="G590" s="181"/>
      <c r="H590" s="181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</row>
    <row r="591" spans="1:26" ht="12.75" customHeight="1">
      <c r="A591" s="181"/>
      <c r="B591" s="181"/>
      <c r="C591" s="181"/>
      <c r="D591" s="181"/>
      <c r="E591" s="181"/>
      <c r="F591" s="181"/>
      <c r="G591" s="181"/>
      <c r="H591" s="181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</row>
    <row r="592" spans="1:26" ht="12.75" customHeight="1">
      <c r="A592" s="181"/>
      <c r="B592" s="181"/>
      <c r="C592" s="181"/>
      <c r="D592" s="181"/>
      <c r="E592" s="181"/>
      <c r="F592" s="181"/>
      <c r="G592" s="181"/>
      <c r="H592" s="181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</row>
    <row r="593" spans="1:26" ht="12.75" customHeight="1">
      <c r="A593" s="181"/>
      <c r="B593" s="181"/>
      <c r="C593" s="181"/>
      <c r="D593" s="181"/>
      <c r="E593" s="181"/>
      <c r="F593" s="181"/>
      <c r="G593" s="181"/>
      <c r="H593" s="181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</row>
    <row r="594" spans="1:26" ht="12.75" customHeight="1">
      <c r="A594" s="181"/>
      <c r="B594" s="181"/>
      <c r="C594" s="181"/>
      <c r="D594" s="181"/>
      <c r="E594" s="181"/>
      <c r="F594" s="181"/>
      <c r="G594" s="181"/>
      <c r="H594" s="181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</row>
    <row r="595" spans="1:26" ht="12.75" customHeight="1">
      <c r="A595" s="181"/>
      <c r="B595" s="181"/>
      <c r="C595" s="181"/>
      <c r="D595" s="181"/>
      <c r="E595" s="181"/>
      <c r="F595" s="181"/>
      <c r="G595" s="181"/>
      <c r="H595" s="181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</row>
    <row r="596" spans="1:26" ht="12.75" customHeight="1">
      <c r="A596" s="181"/>
      <c r="B596" s="181"/>
      <c r="C596" s="181"/>
      <c r="D596" s="181"/>
      <c r="E596" s="181"/>
      <c r="F596" s="181"/>
      <c r="G596" s="181"/>
      <c r="H596" s="181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</row>
    <row r="597" spans="1:26" ht="12.75" customHeight="1">
      <c r="A597" s="181"/>
      <c r="B597" s="181"/>
      <c r="C597" s="181"/>
      <c r="D597" s="181"/>
      <c r="E597" s="181"/>
      <c r="F597" s="181"/>
      <c r="G597" s="181"/>
      <c r="H597" s="181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</row>
    <row r="598" spans="1:26" ht="12.75" customHeight="1">
      <c r="A598" s="181"/>
      <c r="B598" s="181"/>
      <c r="C598" s="181"/>
      <c r="D598" s="181"/>
      <c r="E598" s="181"/>
      <c r="F598" s="181"/>
      <c r="G598" s="181"/>
      <c r="H598" s="181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</row>
    <row r="599" spans="1:26" ht="12.75" customHeight="1">
      <c r="A599" s="181"/>
      <c r="B599" s="181"/>
      <c r="C599" s="181"/>
      <c r="D599" s="181"/>
      <c r="E599" s="181"/>
      <c r="F599" s="181"/>
      <c r="G599" s="181"/>
      <c r="H599" s="181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</row>
    <row r="600" spans="1:26" ht="12.75" customHeight="1">
      <c r="A600" s="181"/>
      <c r="B600" s="181"/>
      <c r="C600" s="181"/>
      <c r="D600" s="181"/>
      <c r="E600" s="181"/>
      <c r="F600" s="181"/>
      <c r="G600" s="181"/>
      <c r="H600" s="181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</row>
    <row r="601" spans="1:26" ht="12.75" customHeight="1">
      <c r="A601" s="181"/>
      <c r="B601" s="181"/>
      <c r="C601" s="181"/>
      <c r="D601" s="181"/>
      <c r="E601" s="181"/>
      <c r="F601" s="181"/>
      <c r="G601" s="181"/>
      <c r="H601" s="181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</row>
    <row r="602" spans="1:26" ht="12.75" customHeight="1">
      <c r="A602" s="181"/>
      <c r="B602" s="181"/>
      <c r="C602" s="181"/>
      <c r="D602" s="181"/>
      <c r="E602" s="181"/>
      <c r="F602" s="181"/>
      <c r="G602" s="181"/>
      <c r="H602" s="181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</row>
    <row r="603" spans="1:26" ht="12.75" customHeight="1">
      <c r="A603" s="181"/>
      <c r="B603" s="181"/>
      <c r="C603" s="181"/>
      <c r="D603" s="181"/>
      <c r="E603" s="181"/>
      <c r="F603" s="181"/>
      <c r="G603" s="181"/>
      <c r="H603" s="181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</row>
    <row r="604" spans="1:26" ht="12.75" customHeight="1">
      <c r="A604" s="181"/>
      <c r="B604" s="181"/>
      <c r="C604" s="181"/>
      <c r="D604" s="181"/>
      <c r="E604" s="181"/>
      <c r="F604" s="181"/>
      <c r="G604" s="181"/>
      <c r="H604" s="181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</row>
    <row r="605" spans="1:26" ht="12.75" customHeight="1">
      <c r="A605" s="181"/>
      <c r="B605" s="181"/>
      <c r="C605" s="181"/>
      <c r="D605" s="181"/>
      <c r="E605" s="181"/>
      <c r="F605" s="181"/>
      <c r="G605" s="181"/>
      <c r="H605" s="181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</row>
    <row r="606" spans="1:26" ht="12.75" customHeight="1">
      <c r="A606" s="181"/>
      <c r="B606" s="181"/>
      <c r="C606" s="181"/>
      <c r="D606" s="181"/>
      <c r="E606" s="181"/>
      <c r="F606" s="181"/>
      <c r="G606" s="181"/>
      <c r="H606" s="181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</row>
    <row r="607" spans="1:26" ht="12.75" customHeight="1">
      <c r="A607" s="181"/>
      <c r="B607" s="181"/>
      <c r="C607" s="181"/>
      <c r="D607" s="181"/>
      <c r="E607" s="181"/>
      <c r="F607" s="181"/>
      <c r="G607" s="181"/>
      <c r="H607" s="181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</row>
    <row r="608" spans="1:26" ht="12.75" customHeight="1">
      <c r="A608" s="181"/>
      <c r="B608" s="181"/>
      <c r="C608" s="181"/>
      <c r="D608" s="181"/>
      <c r="E608" s="181"/>
      <c r="F608" s="181"/>
      <c r="G608" s="181"/>
      <c r="H608" s="181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</row>
    <row r="609" spans="1:26" ht="12.75" customHeight="1">
      <c r="A609" s="181"/>
      <c r="B609" s="181"/>
      <c r="C609" s="181"/>
      <c r="D609" s="181"/>
      <c r="E609" s="181"/>
      <c r="F609" s="181"/>
      <c r="G609" s="181"/>
      <c r="H609" s="181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</row>
    <row r="610" spans="1:26" ht="12.75" customHeight="1">
      <c r="A610" s="181"/>
      <c r="B610" s="181"/>
      <c r="C610" s="181"/>
      <c r="D610" s="181"/>
      <c r="E610" s="181"/>
      <c r="F610" s="181"/>
      <c r="G610" s="181"/>
      <c r="H610" s="181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</row>
    <row r="611" spans="1:26" ht="12.75" customHeight="1">
      <c r="A611" s="181"/>
      <c r="B611" s="181"/>
      <c r="C611" s="181"/>
      <c r="D611" s="181"/>
      <c r="E611" s="181"/>
      <c r="F611" s="181"/>
      <c r="G611" s="181"/>
      <c r="H611" s="181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</row>
    <row r="612" spans="1:26" ht="12.75" customHeight="1">
      <c r="A612" s="181"/>
      <c r="B612" s="181"/>
      <c r="C612" s="181"/>
      <c r="D612" s="181"/>
      <c r="E612" s="181"/>
      <c r="F612" s="181"/>
      <c r="G612" s="181"/>
      <c r="H612" s="181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</row>
    <row r="613" spans="1:26" ht="12.75" customHeight="1">
      <c r="A613" s="181"/>
      <c r="B613" s="181"/>
      <c r="C613" s="181"/>
      <c r="D613" s="181"/>
      <c r="E613" s="181"/>
      <c r="F613" s="181"/>
      <c r="G613" s="181"/>
      <c r="H613" s="181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</row>
    <row r="614" spans="1:26" ht="12.75" customHeight="1">
      <c r="A614" s="181"/>
      <c r="B614" s="181"/>
      <c r="C614" s="181"/>
      <c r="D614" s="181"/>
      <c r="E614" s="181"/>
      <c r="F614" s="181"/>
      <c r="G614" s="181"/>
      <c r="H614" s="181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</row>
    <row r="615" spans="1:26" ht="12.75" customHeight="1">
      <c r="A615" s="181"/>
      <c r="B615" s="181"/>
      <c r="C615" s="181"/>
      <c r="D615" s="181"/>
      <c r="E615" s="181"/>
      <c r="F615" s="181"/>
      <c r="G615" s="181"/>
      <c r="H615" s="181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</row>
    <row r="616" spans="1:26" ht="12.75" customHeight="1">
      <c r="A616" s="181"/>
      <c r="B616" s="181"/>
      <c r="C616" s="181"/>
      <c r="D616" s="181"/>
      <c r="E616" s="181"/>
      <c r="F616" s="181"/>
      <c r="G616" s="181"/>
      <c r="H616" s="181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</row>
    <row r="617" spans="1:26" ht="12.75" customHeight="1">
      <c r="A617" s="181"/>
      <c r="B617" s="181"/>
      <c r="C617" s="181"/>
      <c r="D617" s="181"/>
      <c r="E617" s="181"/>
      <c r="F617" s="181"/>
      <c r="G617" s="181"/>
      <c r="H617" s="181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</row>
    <row r="618" spans="1:26" ht="12.75" customHeight="1">
      <c r="A618" s="181"/>
      <c r="B618" s="181"/>
      <c r="C618" s="181"/>
      <c r="D618" s="181"/>
      <c r="E618" s="181"/>
      <c r="F618" s="181"/>
      <c r="G618" s="181"/>
      <c r="H618" s="181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</row>
    <row r="619" spans="1:26" ht="12.75" customHeight="1">
      <c r="A619" s="181"/>
      <c r="B619" s="181"/>
      <c r="C619" s="181"/>
      <c r="D619" s="181"/>
      <c r="E619" s="181"/>
      <c r="F619" s="181"/>
      <c r="G619" s="181"/>
      <c r="H619" s="181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</row>
    <row r="620" spans="1:26" ht="12.75" customHeight="1">
      <c r="A620" s="181"/>
      <c r="B620" s="181"/>
      <c r="C620" s="181"/>
      <c r="D620" s="181"/>
      <c r="E620" s="181"/>
      <c r="F620" s="181"/>
      <c r="G620" s="181"/>
      <c r="H620" s="181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</row>
    <row r="621" spans="1:26" ht="12.75" customHeight="1">
      <c r="A621" s="181"/>
      <c r="B621" s="181"/>
      <c r="C621" s="181"/>
      <c r="D621" s="181"/>
      <c r="E621" s="181"/>
      <c r="F621" s="181"/>
      <c r="G621" s="181"/>
      <c r="H621" s="181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</row>
    <row r="622" spans="1:26" ht="12.75" customHeight="1">
      <c r="A622" s="181"/>
      <c r="B622" s="181"/>
      <c r="C622" s="181"/>
      <c r="D622" s="181"/>
      <c r="E622" s="181"/>
      <c r="F622" s="181"/>
      <c r="G622" s="181"/>
      <c r="H622" s="181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</row>
    <row r="623" spans="1:26" ht="12.75" customHeight="1">
      <c r="A623" s="181"/>
      <c r="B623" s="181"/>
      <c r="C623" s="181"/>
      <c r="D623" s="181"/>
      <c r="E623" s="181"/>
      <c r="F623" s="181"/>
      <c r="G623" s="181"/>
      <c r="H623" s="181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</row>
    <row r="624" spans="1:26" ht="12.75" customHeight="1">
      <c r="A624" s="181"/>
      <c r="B624" s="181"/>
      <c r="C624" s="181"/>
      <c r="D624" s="181"/>
      <c r="E624" s="181"/>
      <c r="F624" s="181"/>
      <c r="G624" s="181"/>
      <c r="H624" s="181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</row>
    <row r="625" spans="1:26" ht="12.75" customHeight="1">
      <c r="A625" s="181"/>
      <c r="B625" s="181"/>
      <c r="C625" s="181"/>
      <c r="D625" s="181"/>
      <c r="E625" s="181"/>
      <c r="F625" s="181"/>
      <c r="G625" s="181"/>
      <c r="H625" s="181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</row>
    <row r="626" spans="1:26" ht="12.75" customHeight="1">
      <c r="A626" s="181"/>
      <c r="B626" s="181"/>
      <c r="C626" s="181"/>
      <c r="D626" s="181"/>
      <c r="E626" s="181"/>
      <c r="F626" s="181"/>
      <c r="G626" s="181"/>
      <c r="H626" s="181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</row>
    <row r="627" spans="1:26" ht="12.75" customHeight="1">
      <c r="A627" s="181"/>
      <c r="B627" s="181"/>
      <c r="C627" s="181"/>
      <c r="D627" s="181"/>
      <c r="E627" s="181"/>
      <c r="F627" s="181"/>
      <c r="G627" s="181"/>
      <c r="H627" s="181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</row>
    <row r="628" spans="1:26" ht="12.75" customHeight="1">
      <c r="A628" s="181"/>
      <c r="B628" s="181"/>
      <c r="C628" s="181"/>
      <c r="D628" s="181"/>
      <c r="E628" s="181"/>
      <c r="F628" s="181"/>
      <c r="G628" s="181"/>
      <c r="H628" s="181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</row>
    <row r="629" spans="1:26" ht="12.75" customHeight="1">
      <c r="A629" s="181"/>
      <c r="B629" s="181"/>
      <c r="C629" s="181"/>
      <c r="D629" s="181"/>
      <c r="E629" s="181"/>
      <c r="F629" s="181"/>
      <c r="G629" s="181"/>
      <c r="H629" s="181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</row>
    <row r="630" spans="1:26" ht="12.75" customHeight="1">
      <c r="A630" s="181"/>
      <c r="B630" s="181"/>
      <c r="C630" s="181"/>
      <c r="D630" s="181"/>
      <c r="E630" s="181"/>
      <c r="F630" s="181"/>
      <c r="G630" s="181"/>
      <c r="H630" s="181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</row>
    <row r="631" spans="1:26" ht="12.75" customHeight="1">
      <c r="A631" s="181"/>
      <c r="B631" s="181"/>
      <c r="C631" s="181"/>
      <c r="D631" s="181"/>
      <c r="E631" s="181"/>
      <c r="F631" s="181"/>
      <c r="G631" s="181"/>
      <c r="H631" s="181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</row>
    <row r="632" spans="1:26" ht="12.75" customHeight="1">
      <c r="A632" s="181"/>
      <c r="B632" s="181"/>
      <c r="C632" s="181"/>
      <c r="D632" s="181"/>
      <c r="E632" s="181"/>
      <c r="F632" s="181"/>
      <c r="G632" s="181"/>
      <c r="H632" s="181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</row>
    <row r="633" spans="1:26" ht="12.75" customHeight="1">
      <c r="A633" s="181"/>
      <c r="B633" s="181"/>
      <c r="C633" s="181"/>
      <c r="D633" s="181"/>
      <c r="E633" s="181"/>
      <c r="F633" s="181"/>
      <c r="G633" s="181"/>
      <c r="H633" s="181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</row>
    <row r="634" spans="1:26" ht="12.75" customHeight="1">
      <c r="A634" s="181"/>
      <c r="B634" s="181"/>
      <c r="C634" s="181"/>
      <c r="D634" s="181"/>
      <c r="E634" s="181"/>
      <c r="F634" s="181"/>
      <c r="G634" s="181"/>
      <c r="H634" s="181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</row>
    <row r="635" spans="1:26" ht="12.75" customHeight="1">
      <c r="A635" s="181"/>
      <c r="B635" s="181"/>
      <c r="C635" s="181"/>
      <c r="D635" s="181"/>
      <c r="E635" s="181"/>
      <c r="F635" s="181"/>
      <c r="G635" s="181"/>
      <c r="H635" s="181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</row>
    <row r="636" spans="1:26" ht="12.75" customHeight="1">
      <c r="A636" s="181"/>
      <c r="B636" s="181"/>
      <c r="C636" s="181"/>
      <c r="D636" s="181"/>
      <c r="E636" s="181"/>
      <c r="F636" s="181"/>
      <c r="G636" s="181"/>
      <c r="H636" s="181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</row>
    <row r="637" spans="1:26" ht="12.75" customHeight="1">
      <c r="A637" s="181"/>
      <c r="B637" s="181"/>
      <c r="C637" s="181"/>
      <c r="D637" s="181"/>
      <c r="E637" s="181"/>
      <c r="F637" s="181"/>
      <c r="G637" s="181"/>
      <c r="H637" s="181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</row>
    <row r="638" spans="1:26" ht="12.75" customHeight="1">
      <c r="A638" s="181"/>
      <c r="B638" s="181"/>
      <c r="C638" s="181"/>
      <c r="D638" s="181"/>
      <c r="E638" s="181"/>
      <c r="F638" s="181"/>
      <c r="G638" s="181"/>
      <c r="H638" s="181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</row>
    <row r="639" spans="1:26" ht="12.75" customHeight="1">
      <c r="A639" s="181"/>
      <c r="B639" s="181"/>
      <c r="C639" s="181"/>
      <c r="D639" s="181"/>
      <c r="E639" s="181"/>
      <c r="F639" s="181"/>
      <c r="G639" s="181"/>
      <c r="H639" s="181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</row>
    <row r="640" spans="1:26" ht="12.75" customHeight="1">
      <c r="A640" s="181"/>
      <c r="B640" s="181"/>
      <c r="C640" s="181"/>
      <c r="D640" s="181"/>
      <c r="E640" s="181"/>
      <c r="F640" s="181"/>
      <c r="G640" s="181"/>
      <c r="H640" s="181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</row>
    <row r="641" spans="1:26" ht="12.75" customHeight="1">
      <c r="A641" s="181"/>
      <c r="B641" s="181"/>
      <c r="C641" s="181"/>
      <c r="D641" s="181"/>
      <c r="E641" s="181"/>
      <c r="F641" s="181"/>
      <c r="G641" s="181"/>
      <c r="H641" s="181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</row>
    <row r="642" spans="1:26" ht="12.75" customHeight="1">
      <c r="A642" s="181"/>
      <c r="B642" s="181"/>
      <c r="C642" s="181"/>
      <c r="D642" s="181"/>
      <c r="E642" s="181"/>
      <c r="F642" s="181"/>
      <c r="G642" s="181"/>
      <c r="H642" s="181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</row>
    <row r="643" spans="1:26" ht="12.75" customHeight="1">
      <c r="A643" s="181"/>
      <c r="B643" s="181"/>
      <c r="C643" s="181"/>
      <c r="D643" s="181"/>
      <c r="E643" s="181"/>
      <c r="F643" s="181"/>
      <c r="G643" s="181"/>
      <c r="H643" s="181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</row>
    <row r="644" spans="1:26" ht="12.75" customHeight="1">
      <c r="A644" s="181"/>
      <c r="B644" s="181"/>
      <c r="C644" s="181"/>
      <c r="D644" s="181"/>
      <c r="E644" s="181"/>
      <c r="F644" s="181"/>
      <c r="G644" s="181"/>
      <c r="H644" s="181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</row>
    <row r="645" spans="1:26" ht="12.75" customHeight="1">
      <c r="A645" s="181"/>
      <c r="B645" s="181"/>
      <c r="C645" s="181"/>
      <c r="D645" s="181"/>
      <c r="E645" s="181"/>
      <c r="F645" s="181"/>
      <c r="G645" s="181"/>
      <c r="H645" s="181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</row>
    <row r="646" spans="1:26" ht="12.75" customHeight="1">
      <c r="A646" s="181"/>
      <c r="B646" s="181"/>
      <c r="C646" s="181"/>
      <c r="D646" s="181"/>
      <c r="E646" s="181"/>
      <c r="F646" s="181"/>
      <c r="G646" s="181"/>
      <c r="H646" s="181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</row>
    <row r="647" spans="1:26" ht="12.75" customHeight="1">
      <c r="A647" s="181"/>
      <c r="B647" s="181"/>
      <c r="C647" s="181"/>
      <c r="D647" s="181"/>
      <c r="E647" s="181"/>
      <c r="F647" s="181"/>
      <c r="G647" s="181"/>
      <c r="H647" s="181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</row>
    <row r="648" spans="1:26" ht="12.75" customHeight="1">
      <c r="A648" s="181"/>
      <c r="B648" s="181"/>
      <c r="C648" s="181"/>
      <c r="D648" s="181"/>
      <c r="E648" s="181"/>
      <c r="F648" s="181"/>
      <c r="G648" s="181"/>
      <c r="H648" s="181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</row>
    <row r="649" spans="1:26" ht="12.75" customHeight="1">
      <c r="A649" s="181"/>
      <c r="B649" s="181"/>
      <c r="C649" s="181"/>
      <c r="D649" s="181"/>
      <c r="E649" s="181"/>
      <c r="F649" s="181"/>
      <c r="G649" s="181"/>
      <c r="H649" s="181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</row>
    <row r="650" spans="1:26" ht="12.75" customHeight="1">
      <c r="A650" s="181"/>
      <c r="B650" s="181"/>
      <c r="C650" s="181"/>
      <c r="D650" s="181"/>
      <c r="E650" s="181"/>
      <c r="F650" s="181"/>
      <c r="G650" s="181"/>
      <c r="H650" s="181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</row>
    <row r="651" spans="1:26" ht="12.75" customHeight="1">
      <c r="A651" s="181"/>
      <c r="B651" s="181"/>
      <c r="C651" s="181"/>
      <c r="D651" s="181"/>
      <c r="E651" s="181"/>
      <c r="F651" s="181"/>
      <c r="G651" s="181"/>
      <c r="H651" s="181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</row>
    <row r="652" spans="1:26" ht="12.75" customHeight="1">
      <c r="A652" s="181"/>
      <c r="B652" s="181"/>
      <c r="C652" s="181"/>
      <c r="D652" s="181"/>
      <c r="E652" s="181"/>
      <c r="F652" s="181"/>
      <c r="G652" s="181"/>
      <c r="H652" s="181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</row>
    <row r="653" spans="1:26" ht="12.75" customHeight="1">
      <c r="A653" s="181"/>
      <c r="B653" s="181"/>
      <c r="C653" s="181"/>
      <c r="D653" s="181"/>
      <c r="E653" s="181"/>
      <c r="F653" s="181"/>
      <c r="G653" s="181"/>
      <c r="H653" s="181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</row>
    <row r="654" spans="1:26" ht="12.75" customHeight="1">
      <c r="A654" s="181"/>
      <c r="B654" s="181"/>
      <c r="C654" s="181"/>
      <c r="D654" s="181"/>
      <c r="E654" s="181"/>
      <c r="F654" s="181"/>
      <c r="G654" s="181"/>
      <c r="H654" s="181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</row>
    <row r="655" spans="1:26" ht="12.75" customHeight="1">
      <c r="A655" s="181"/>
      <c r="B655" s="181"/>
      <c r="C655" s="181"/>
      <c r="D655" s="181"/>
      <c r="E655" s="181"/>
      <c r="F655" s="181"/>
      <c r="G655" s="181"/>
      <c r="H655" s="181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</row>
    <row r="656" spans="1:26" ht="12.75" customHeight="1">
      <c r="A656" s="181"/>
      <c r="B656" s="181"/>
      <c r="C656" s="181"/>
      <c r="D656" s="181"/>
      <c r="E656" s="181"/>
      <c r="F656" s="181"/>
      <c r="G656" s="181"/>
      <c r="H656" s="181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</row>
    <row r="657" spans="1:26" ht="12.75" customHeight="1">
      <c r="A657" s="181"/>
      <c r="B657" s="181"/>
      <c r="C657" s="181"/>
      <c r="D657" s="181"/>
      <c r="E657" s="181"/>
      <c r="F657" s="181"/>
      <c r="G657" s="181"/>
      <c r="H657" s="181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</row>
    <row r="658" spans="1:26" ht="12.75" customHeight="1">
      <c r="A658" s="181"/>
      <c r="B658" s="181"/>
      <c r="C658" s="181"/>
      <c r="D658" s="181"/>
      <c r="E658" s="181"/>
      <c r="F658" s="181"/>
      <c r="G658" s="181"/>
      <c r="H658" s="181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</row>
    <row r="659" spans="1:26" ht="12.75" customHeight="1">
      <c r="A659" s="181"/>
      <c r="B659" s="181"/>
      <c r="C659" s="181"/>
      <c r="D659" s="181"/>
      <c r="E659" s="181"/>
      <c r="F659" s="181"/>
      <c r="G659" s="181"/>
      <c r="H659" s="181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</row>
    <row r="660" spans="1:26" ht="12.75" customHeight="1">
      <c r="A660" s="181"/>
      <c r="B660" s="181"/>
      <c r="C660" s="181"/>
      <c r="D660" s="181"/>
      <c r="E660" s="181"/>
      <c r="F660" s="181"/>
      <c r="G660" s="181"/>
      <c r="H660" s="181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</row>
    <row r="661" spans="1:26" ht="12.75" customHeight="1">
      <c r="A661" s="181"/>
      <c r="B661" s="181"/>
      <c r="C661" s="181"/>
      <c r="D661" s="181"/>
      <c r="E661" s="181"/>
      <c r="F661" s="181"/>
      <c r="G661" s="181"/>
      <c r="H661" s="181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</row>
    <row r="662" spans="1:26" ht="12.75" customHeight="1">
      <c r="A662" s="181"/>
      <c r="B662" s="181"/>
      <c r="C662" s="181"/>
      <c r="D662" s="181"/>
      <c r="E662" s="181"/>
      <c r="F662" s="181"/>
      <c r="G662" s="181"/>
      <c r="H662" s="181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</row>
    <row r="663" spans="1:26" ht="12.75" customHeight="1">
      <c r="A663" s="181"/>
      <c r="B663" s="181"/>
      <c r="C663" s="181"/>
      <c r="D663" s="181"/>
      <c r="E663" s="181"/>
      <c r="F663" s="181"/>
      <c r="G663" s="181"/>
      <c r="H663" s="181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</row>
    <row r="664" spans="1:26" ht="12.75" customHeight="1">
      <c r="A664" s="181"/>
      <c r="B664" s="181"/>
      <c r="C664" s="181"/>
      <c r="D664" s="181"/>
      <c r="E664" s="181"/>
      <c r="F664" s="181"/>
      <c r="G664" s="181"/>
      <c r="H664" s="181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</row>
    <row r="665" spans="1:26" ht="12.75" customHeight="1">
      <c r="A665" s="181"/>
      <c r="B665" s="181"/>
      <c r="C665" s="181"/>
      <c r="D665" s="181"/>
      <c r="E665" s="181"/>
      <c r="F665" s="181"/>
      <c r="G665" s="181"/>
      <c r="H665" s="181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</row>
    <row r="666" spans="1:26" ht="12.75" customHeight="1">
      <c r="A666" s="181"/>
      <c r="B666" s="181"/>
      <c r="C666" s="181"/>
      <c r="D666" s="181"/>
      <c r="E666" s="181"/>
      <c r="F666" s="181"/>
      <c r="G666" s="181"/>
      <c r="H666" s="181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</row>
    <row r="667" spans="1:26" ht="12.75" customHeight="1">
      <c r="A667" s="181"/>
      <c r="B667" s="181"/>
      <c r="C667" s="181"/>
      <c r="D667" s="181"/>
      <c r="E667" s="181"/>
      <c r="F667" s="181"/>
      <c r="G667" s="181"/>
      <c r="H667" s="181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</row>
    <row r="668" spans="1:26" ht="12.75" customHeight="1">
      <c r="A668" s="181"/>
      <c r="B668" s="181"/>
      <c r="C668" s="181"/>
      <c r="D668" s="181"/>
      <c r="E668" s="181"/>
      <c r="F668" s="181"/>
      <c r="G668" s="181"/>
      <c r="H668" s="181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</row>
    <row r="669" spans="1:26" ht="12.75" customHeight="1">
      <c r="A669" s="181"/>
      <c r="B669" s="181"/>
      <c r="C669" s="181"/>
      <c r="D669" s="181"/>
      <c r="E669" s="181"/>
      <c r="F669" s="181"/>
      <c r="G669" s="181"/>
      <c r="H669" s="181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</row>
    <row r="670" spans="1:26" ht="12.75" customHeight="1">
      <c r="A670" s="181"/>
      <c r="B670" s="181"/>
      <c r="C670" s="181"/>
      <c r="D670" s="181"/>
      <c r="E670" s="181"/>
      <c r="F670" s="181"/>
      <c r="G670" s="181"/>
      <c r="H670" s="181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</row>
    <row r="671" spans="1:26" ht="12.75" customHeight="1">
      <c r="A671" s="181"/>
      <c r="B671" s="181"/>
      <c r="C671" s="181"/>
      <c r="D671" s="181"/>
      <c r="E671" s="181"/>
      <c r="F671" s="181"/>
      <c r="G671" s="181"/>
      <c r="H671" s="181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</row>
    <row r="672" spans="1:26" ht="12.75" customHeight="1">
      <c r="A672" s="181"/>
      <c r="B672" s="181"/>
      <c r="C672" s="181"/>
      <c r="D672" s="181"/>
      <c r="E672" s="181"/>
      <c r="F672" s="181"/>
      <c r="G672" s="181"/>
      <c r="H672" s="181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</row>
    <row r="673" spans="1:26" ht="12.75" customHeight="1">
      <c r="A673" s="181"/>
      <c r="B673" s="181"/>
      <c r="C673" s="181"/>
      <c r="D673" s="181"/>
      <c r="E673" s="181"/>
      <c r="F673" s="181"/>
      <c r="G673" s="181"/>
      <c r="H673" s="181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</row>
    <row r="674" spans="1:26" ht="12.75" customHeight="1">
      <c r="A674" s="181"/>
      <c r="B674" s="181"/>
      <c r="C674" s="181"/>
      <c r="D674" s="181"/>
      <c r="E674" s="181"/>
      <c r="F674" s="181"/>
      <c r="G674" s="181"/>
      <c r="H674" s="181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</row>
    <row r="675" spans="1:26" ht="12.75" customHeight="1">
      <c r="A675" s="181"/>
      <c r="B675" s="181"/>
      <c r="C675" s="181"/>
      <c r="D675" s="181"/>
      <c r="E675" s="181"/>
      <c r="F675" s="181"/>
      <c r="G675" s="181"/>
      <c r="H675" s="181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</row>
    <row r="676" spans="1:26" ht="12.75" customHeight="1">
      <c r="A676" s="181"/>
      <c r="B676" s="181"/>
      <c r="C676" s="181"/>
      <c r="D676" s="181"/>
      <c r="E676" s="181"/>
      <c r="F676" s="181"/>
      <c r="G676" s="181"/>
      <c r="H676" s="181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</row>
    <row r="677" spans="1:26" ht="12.75" customHeight="1">
      <c r="A677" s="181"/>
      <c r="B677" s="181"/>
      <c r="C677" s="181"/>
      <c r="D677" s="181"/>
      <c r="E677" s="181"/>
      <c r="F677" s="181"/>
      <c r="G677" s="181"/>
      <c r="H677" s="181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</row>
    <row r="678" spans="1:26" ht="12.75" customHeight="1">
      <c r="A678" s="181"/>
      <c r="B678" s="181"/>
      <c r="C678" s="181"/>
      <c r="D678" s="181"/>
      <c r="E678" s="181"/>
      <c r="F678" s="181"/>
      <c r="G678" s="181"/>
      <c r="H678" s="181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</row>
    <row r="679" spans="1:26" ht="12.75" customHeight="1">
      <c r="A679" s="181"/>
      <c r="B679" s="181"/>
      <c r="C679" s="181"/>
      <c r="D679" s="181"/>
      <c r="E679" s="181"/>
      <c r="F679" s="181"/>
      <c r="G679" s="181"/>
      <c r="H679" s="181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</row>
    <row r="680" spans="1:26" ht="12.75" customHeight="1">
      <c r="A680" s="181"/>
      <c r="B680" s="181"/>
      <c r="C680" s="181"/>
      <c r="D680" s="181"/>
      <c r="E680" s="181"/>
      <c r="F680" s="181"/>
      <c r="G680" s="181"/>
      <c r="H680" s="181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</row>
    <row r="681" spans="1:26" ht="12.75" customHeight="1">
      <c r="A681" s="181"/>
      <c r="B681" s="181"/>
      <c r="C681" s="181"/>
      <c r="D681" s="181"/>
      <c r="E681" s="181"/>
      <c r="F681" s="181"/>
      <c r="G681" s="181"/>
      <c r="H681" s="181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</row>
    <row r="682" spans="1:26" ht="12.75" customHeight="1">
      <c r="A682" s="181"/>
      <c r="B682" s="181"/>
      <c r="C682" s="181"/>
      <c r="D682" s="181"/>
      <c r="E682" s="181"/>
      <c r="F682" s="181"/>
      <c r="G682" s="181"/>
      <c r="H682" s="181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</row>
    <row r="683" spans="1:26" ht="12.75" customHeight="1">
      <c r="A683" s="181"/>
      <c r="B683" s="181"/>
      <c r="C683" s="181"/>
      <c r="D683" s="181"/>
      <c r="E683" s="181"/>
      <c r="F683" s="181"/>
      <c r="G683" s="181"/>
      <c r="H683" s="181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</row>
    <row r="684" spans="1:26" ht="12.75" customHeight="1">
      <c r="A684" s="181"/>
      <c r="B684" s="181"/>
      <c r="C684" s="181"/>
      <c r="D684" s="181"/>
      <c r="E684" s="181"/>
      <c r="F684" s="181"/>
      <c r="G684" s="181"/>
      <c r="H684" s="181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</row>
    <row r="685" spans="1:26" ht="12.75" customHeight="1">
      <c r="A685" s="181"/>
      <c r="B685" s="181"/>
      <c r="C685" s="181"/>
      <c r="D685" s="181"/>
      <c r="E685" s="181"/>
      <c r="F685" s="181"/>
      <c r="G685" s="181"/>
      <c r="H685" s="181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</row>
    <row r="686" spans="1:26" ht="12.75" customHeight="1">
      <c r="A686" s="181"/>
      <c r="B686" s="181"/>
      <c r="C686" s="181"/>
      <c r="D686" s="181"/>
      <c r="E686" s="181"/>
      <c r="F686" s="181"/>
      <c r="G686" s="181"/>
      <c r="H686" s="181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</row>
    <row r="687" spans="1:26" ht="12.75" customHeight="1">
      <c r="A687" s="181"/>
      <c r="B687" s="181"/>
      <c r="C687" s="181"/>
      <c r="D687" s="181"/>
      <c r="E687" s="181"/>
      <c r="F687" s="181"/>
      <c r="G687" s="181"/>
      <c r="H687" s="181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</row>
    <row r="688" spans="1:26" ht="12.75" customHeight="1">
      <c r="A688" s="181"/>
      <c r="B688" s="181"/>
      <c r="C688" s="181"/>
      <c r="D688" s="181"/>
      <c r="E688" s="181"/>
      <c r="F688" s="181"/>
      <c r="G688" s="181"/>
      <c r="H688" s="181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</row>
    <row r="689" spans="1:26" ht="12.75" customHeight="1">
      <c r="A689" s="181"/>
      <c r="B689" s="181"/>
      <c r="C689" s="181"/>
      <c r="D689" s="181"/>
      <c r="E689" s="181"/>
      <c r="F689" s="181"/>
      <c r="G689" s="181"/>
      <c r="H689" s="181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</row>
    <row r="690" spans="1:26" ht="12.75" customHeight="1">
      <c r="A690" s="181"/>
      <c r="B690" s="181"/>
      <c r="C690" s="181"/>
      <c r="D690" s="181"/>
      <c r="E690" s="181"/>
      <c r="F690" s="181"/>
      <c r="G690" s="181"/>
      <c r="H690" s="181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</row>
    <row r="691" spans="1:26" ht="12.75" customHeight="1">
      <c r="A691" s="181"/>
      <c r="B691" s="181"/>
      <c r="C691" s="181"/>
      <c r="D691" s="181"/>
      <c r="E691" s="181"/>
      <c r="F691" s="181"/>
      <c r="G691" s="181"/>
      <c r="H691" s="181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</row>
    <row r="692" spans="1:26" ht="12.75" customHeight="1">
      <c r="A692" s="181"/>
      <c r="B692" s="181"/>
      <c r="C692" s="181"/>
      <c r="D692" s="181"/>
      <c r="E692" s="181"/>
      <c r="F692" s="181"/>
      <c r="G692" s="181"/>
      <c r="H692" s="181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</row>
    <row r="693" spans="1:26" ht="12.75" customHeight="1">
      <c r="A693" s="181"/>
      <c r="B693" s="181"/>
      <c r="C693" s="181"/>
      <c r="D693" s="181"/>
      <c r="E693" s="181"/>
      <c r="F693" s="181"/>
      <c r="G693" s="181"/>
      <c r="H693" s="181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</row>
    <row r="694" spans="1:26" ht="12.75" customHeight="1">
      <c r="A694" s="181"/>
      <c r="B694" s="181"/>
      <c r="C694" s="181"/>
      <c r="D694" s="181"/>
      <c r="E694" s="181"/>
      <c r="F694" s="181"/>
      <c r="G694" s="181"/>
      <c r="H694" s="181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</row>
    <row r="695" spans="1:26" ht="12.75" customHeight="1">
      <c r="A695" s="181"/>
      <c r="B695" s="181"/>
      <c r="C695" s="181"/>
      <c r="D695" s="181"/>
      <c r="E695" s="181"/>
      <c r="F695" s="181"/>
      <c r="G695" s="181"/>
      <c r="H695" s="181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</row>
    <row r="696" spans="1:26" ht="12.75" customHeight="1">
      <c r="A696" s="181"/>
      <c r="B696" s="181"/>
      <c r="C696" s="181"/>
      <c r="D696" s="181"/>
      <c r="E696" s="181"/>
      <c r="F696" s="181"/>
      <c r="G696" s="181"/>
      <c r="H696" s="181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</row>
    <row r="697" spans="1:26" ht="12.75" customHeight="1">
      <c r="A697" s="181"/>
      <c r="B697" s="181"/>
      <c r="C697" s="181"/>
      <c r="D697" s="181"/>
      <c r="E697" s="181"/>
      <c r="F697" s="181"/>
      <c r="G697" s="181"/>
      <c r="H697" s="181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</row>
    <row r="698" spans="1:26" ht="12.75" customHeight="1">
      <c r="A698" s="181"/>
      <c r="B698" s="181"/>
      <c r="C698" s="181"/>
      <c r="D698" s="181"/>
      <c r="E698" s="181"/>
      <c r="F698" s="181"/>
      <c r="G698" s="181"/>
      <c r="H698" s="181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</row>
    <row r="699" spans="1:26" ht="12.75" customHeight="1">
      <c r="A699" s="181"/>
      <c r="B699" s="181"/>
      <c r="C699" s="181"/>
      <c r="D699" s="181"/>
      <c r="E699" s="181"/>
      <c r="F699" s="181"/>
      <c r="G699" s="181"/>
      <c r="H699" s="181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</row>
    <row r="700" spans="1:26" ht="12.75" customHeight="1">
      <c r="A700" s="181"/>
      <c r="B700" s="181"/>
      <c r="C700" s="181"/>
      <c r="D700" s="181"/>
      <c r="E700" s="181"/>
      <c r="F700" s="181"/>
      <c r="G700" s="181"/>
      <c r="H700" s="181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</row>
    <row r="701" spans="1:26" ht="12.75" customHeight="1">
      <c r="A701" s="181"/>
      <c r="B701" s="181"/>
      <c r="C701" s="181"/>
      <c r="D701" s="181"/>
      <c r="E701" s="181"/>
      <c r="F701" s="181"/>
      <c r="G701" s="181"/>
      <c r="H701" s="181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</row>
    <row r="702" spans="1:26" ht="12.75" customHeight="1">
      <c r="A702" s="181"/>
      <c r="B702" s="181"/>
      <c r="C702" s="181"/>
      <c r="D702" s="181"/>
      <c r="E702" s="181"/>
      <c r="F702" s="181"/>
      <c r="G702" s="181"/>
      <c r="H702" s="181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</row>
    <row r="703" spans="1:26" ht="12.75" customHeight="1">
      <c r="A703" s="181"/>
      <c r="B703" s="181"/>
      <c r="C703" s="181"/>
      <c r="D703" s="181"/>
      <c r="E703" s="181"/>
      <c r="F703" s="181"/>
      <c r="G703" s="181"/>
      <c r="H703" s="181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</row>
    <row r="704" spans="1:26" ht="12.75" customHeight="1">
      <c r="A704" s="181"/>
      <c r="B704" s="181"/>
      <c r="C704" s="181"/>
      <c r="D704" s="181"/>
      <c r="E704" s="181"/>
      <c r="F704" s="181"/>
      <c r="G704" s="181"/>
      <c r="H704" s="181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</row>
    <row r="705" spans="1:26" ht="12.75" customHeight="1">
      <c r="A705" s="181"/>
      <c r="B705" s="181"/>
      <c r="C705" s="181"/>
      <c r="D705" s="181"/>
      <c r="E705" s="181"/>
      <c r="F705" s="181"/>
      <c r="G705" s="181"/>
      <c r="H705" s="181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</row>
    <row r="706" spans="1:26" ht="12.75" customHeight="1">
      <c r="A706" s="181"/>
      <c r="B706" s="181"/>
      <c r="C706" s="181"/>
      <c r="D706" s="181"/>
      <c r="E706" s="181"/>
      <c r="F706" s="181"/>
      <c r="G706" s="181"/>
      <c r="H706" s="181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</row>
    <row r="707" spans="1:26" ht="12.75" customHeight="1">
      <c r="A707" s="181"/>
      <c r="B707" s="181"/>
      <c r="C707" s="181"/>
      <c r="D707" s="181"/>
      <c r="E707" s="181"/>
      <c r="F707" s="181"/>
      <c r="G707" s="181"/>
      <c r="H707" s="181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</row>
    <row r="708" spans="1:26" ht="12.75" customHeight="1">
      <c r="A708" s="181"/>
      <c r="B708" s="181"/>
      <c r="C708" s="181"/>
      <c r="D708" s="181"/>
      <c r="E708" s="181"/>
      <c r="F708" s="181"/>
      <c r="G708" s="181"/>
      <c r="H708" s="181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</row>
    <row r="709" spans="1:26" ht="12.75" customHeight="1">
      <c r="A709" s="181"/>
      <c r="B709" s="181"/>
      <c r="C709" s="181"/>
      <c r="D709" s="181"/>
      <c r="E709" s="181"/>
      <c r="F709" s="181"/>
      <c r="G709" s="181"/>
      <c r="H709" s="181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</row>
    <row r="710" spans="1:26" ht="12.75" customHeight="1">
      <c r="A710" s="181"/>
      <c r="B710" s="181"/>
      <c r="C710" s="181"/>
      <c r="D710" s="181"/>
      <c r="E710" s="181"/>
      <c r="F710" s="181"/>
      <c r="G710" s="181"/>
      <c r="H710" s="181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</row>
    <row r="711" spans="1:26" ht="12.75" customHeight="1">
      <c r="A711" s="181"/>
      <c r="B711" s="181"/>
      <c r="C711" s="181"/>
      <c r="D711" s="181"/>
      <c r="E711" s="181"/>
      <c r="F711" s="181"/>
      <c r="G711" s="181"/>
      <c r="H711" s="181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</row>
    <row r="712" spans="1:26" ht="12.75" customHeight="1">
      <c r="A712" s="181"/>
      <c r="B712" s="181"/>
      <c r="C712" s="181"/>
      <c r="D712" s="181"/>
      <c r="E712" s="181"/>
      <c r="F712" s="181"/>
      <c r="G712" s="181"/>
      <c r="H712" s="181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</row>
    <row r="713" spans="1:26" ht="12.75" customHeight="1">
      <c r="A713" s="181"/>
      <c r="B713" s="181"/>
      <c r="C713" s="181"/>
      <c r="D713" s="181"/>
      <c r="E713" s="181"/>
      <c r="F713" s="181"/>
      <c r="G713" s="181"/>
      <c r="H713" s="181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</row>
    <row r="714" spans="1:26" ht="12.75" customHeight="1">
      <c r="A714" s="181"/>
      <c r="B714" s="181"/>
      <c r="C714" s="181"/>
      <c r="D714" s="181"/>
      <c r="E714" s="181"/>
      <c r="F714" s="181"/>
      <c r="G714" s="181"/>
      <c r="H714" s="181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</row>
    <row r="715" spans="1:26" ht="12.75" customHeight="1">
      <c r="A715" s="181"/>
      <c r="B715" s="181"/>
      <c r="C715" s="181"/>
      <c r="D715" s="181"/>
      <c r="E715" s="181"/>
      <c r="F715" s="181"/>
      <c r="G715" s="181"/>
      <c r="H715" s="181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</row>
    <row r="716" spans="1:26" ht="12.75" customHeight="1">
      <c r="A716" s="181"/>
      <c r="B716" s="181"/>
      <c r="C716" s="181"/>
      <c r="D716" s="181"/>
      <c r="E716" s="181"/>
      <c r="F716" s="181"/>
      <c r="G716" s="181"/>
      <c r="H716" s="181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</row>
    <row r="717" spans="1:26" ht="12.75" customHeight="1">
      <c r="A717" s="181"/>
      <c r="B717" s="181"/>
      <c r="C717" s="181"/>
      <c r="D717" s="181"/>
      <c r="E717" s="181"/>
      <c r="F717" s="181"/>
      <c r="G717" s="181"/>
      <c r="H717" s="181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</row>
    <row r="718" spans="1:26" ht="12.75" customHeight="1">
      <c r="A718" s="181"/>
      <c r="B718" s="181"/>
      <c r="C718" s="181"/>
      <c r="D718" s="181"/>
      <c r="E718" s="181"/>
      <c r="F718" s="181"/>
      <c r="G718" s="181"/>
      <c r="H718" s="181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</row>
    <row r="719" spans="1:26" ht="12.75" customHeight="1">
      <c r="A719" s="181"/>
      <c r="B719" s="181"/>
      <c r="C719" s="181"/>
      <c r="D719" s="181"/>
      <c r="E719" s="181"/>
      <c r="F719" s="181"/>
      <c r="G719" s="181"/>
      <c r="H719" s="181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</row>
    <row r="720" spans="1:26" ht="12.75" customHeight="1">
      <c r="A720" s="181"/>
      <c r="B720" s="181"/>
      <c r="C720" s="181"/>
      <c r="D720" s="181"/>
      <c r="E720" s="181"/>
      <c r="F720" s="181"/>
      <c r="G720" s="181"/>
      <c r="H720" s="181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</row>
    <row r="721" spans="1:26" ht="12.75" customHeight="1">
      <c r="A721" s="181"/>
      <c r="B721" s="181"/>
      <c r="C721" s="181"/>
      <c r="D721" s="181"/>
      <c r="E721" s="181"/>
      <c r="F721" s="181"/>
      <c r="G721" s="181"/>
      <c r="H721" s="181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</row>
    <row r="722" spans="1:26" ht="12.75" customHeight="1">
      <c r="A722" s="181"/>
      <c r="B722" s="181"/>
      <c r="C722" s="181"/>
      <c r="D722" s="181"/>
      <c r="E722" s="181"/>
      <c r="F722" s="181"/>
      <c r="G722" s="181"/>
      <c r="H722" s="181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</row>
    <row r="723" spans="1:26" ht="12.75" customHeight="1">
      <c r="A723" s="181"/>
      <c r="B723" s="181"/>
      <c r="C723" s="181"/>
      <c r="D723" s="181"/>
      <c r="E723" s="181"/>
      <c r="F723" s="181"/>
      <c r="G723" s="181"/>
      <c r="H723" s="181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</row>
    <row r="724" spans="1:26" ht="12.75" customHeight="1">
      <c r="A724" s="181"/>
      <c r="B724" s="181"/>
      <c r="C724" s="181"/>
      <c r="D724" s="181"/>
      <c r="E724" s="181"/>
      <c r="F724" s="181"/>
      <c r="G724" s="181"/>
      <c r="H724" s="181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</row>
    <row r="725" spans="1:26" ht="12.75" customHeight="1">
      <c r="A725" s="181"/>
      <c r="B725" s="181"/>
      <c r="C725" s="181"/>
      <c r="D725" s="181"/>
      <c r="E725" s="181"/>
      <c r="F725" s="181"/>
      <c r="G725" s="181"/>
      <c r="H725" s="181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</row>
    <row r="726" spans="1:26" ht="12.75" customHeight="1">
      <c r="A726" s="181"/>
      <c r="B726" s="181"/>
      <c r="C726" s="181"/>
      <c r="D726" s="181"/>
      <c r="E726" s="181"/>
      <c r="F726" s="181"/>
      <c r="G726" s="181"/>
      <c r="H726" s="181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</row>
    <row r="727" spans="1:26" ht="12.75" customHeight="1">
      <c r="A727" s="181"/>
      <c r="B727" s="181"/>
      <c r="C727" s="181"/>
      <c r="D727" s="181"/>
      <c r="E727" s="181"/>
      <c r="F727" s="181"/>
      <c r="G727" s="181"/>
      <c r="H727" s="181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</row>
    <row r="728" spans="1:26" ht="12.75" customHeight="1">
      <c r="A728" s="181"/>
      <c r="B728" s="181"/>
      <c r="C728" s="181"/>
      <c r="D728" s="181"/>
      <c r="E728" s="181"/>
      <c r="F728" s="181"/>
      <c r="G728" s="181"/>
      <c r="H728" s="181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</row>
    <row r="729" spans="1:26" ht="12.75" customHeight="1">
      <c r="A729" s="181"/>
      <c r="B729" s="181"/>
      <c r="C729" s="181"/>
      <c r="D729" s="181"/>
      <c r="E729" s="181"/>
      <c r="F729" s="181"/>
      <c r="G729" s="181"/>
      <c r="H729" s="181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</row>
    <row r="730" spans="1:26" ht="12.75" customHeight="1">
      <c r="A730" s="181"/>
      <c r="B730" s="181"/>
      <c r="C730" s="181"/>
      <c r="D730" s="181"/>
      <c r="E730" s="181"/>
      <c r="F730" s="181"/>
      <c r="G730" s="181"/>
      <c r="H730" s="181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</row>
    <row r="731" spans="1:26" ht="12.75" customHeight="1">
      <c r="A731" s="181"/>
      <c r="B731" s="181"/>
      <c r="C731" s="181"/>
      <c r="D731" s="181"/>
      <c r="E731" s="181"/>
      <c r="F731" s="181"/>
      <c r="G731" s="181"/>
      <c r="H731" s="181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</row>
    <row r="732" spans="1:26" ht="12.75" customHeight="1">
      <c r="A732" s="181"/>
      <c r="B732" s="181"/>
      <c r="C732" s="181"/>
      <c r="D732" s="181"/>
      <c r="E732" s="181"/>
      <c r="F732" s="181"/>
      <c r="G732" s="181"/>
      <c r="H732" s="181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</row>
    <row r="733" spans="1:26" ht="12.75" customHeight="1">
      <c r="A733" s="181"/>
      <c r="B733" s="181"/>
      <c r="C733" s="181"/>
      <c r="D733" s="181"/>
      <c r="E733" s="181"/>
      <c r="F733" s="181"/>
      <c r="G733" s="181"/>
      <c r="H733" s="181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</row>
    <row r="734" spans="1:26" ht="12.75" customHeight="1">
      <c r="A734" s="181"/>
      <c r="B734" s="181"/>
      <c r="C734" s="181"/>
      <c r="D734" s="181"/>
      <c r="E734" s="181"/>
      <c r="F734" s="181"/>
      <c r="G734" s="181"/>
      <c r="H734" s="181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</row>
    <row r="735" spans="1:26" ht="12.75" customHeight="1">
      <c r="A735" s="181"/>
      <c r="B735" s="181"/>
      <c r="C735" s="181"/>
      <c r="D735" s="181"/>
      <c r="E735" s="181"/>
      <c r="F735" s="181"/>
      <c r="G735" s="181"/>
      <c r="H735" s="181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</row>
    <row r="736" spans="1:26" ht="12.75" customHeight="1">
      <c r="A736" s="181"/>
      <c r="B736" s="181"/>
      <c r="C736" s="181"/>
      <c r="D736" s="181"/>
      <c r="E736" s="181"/>
      <c r="F736" s="181"/>
      <c r="G736" s="181"/>
      <c r="H736" s="181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</row>
    <row r="737" spans="1:26" ht="12.75" customHeight="1">
      <c r="A737" s="181"/>
      <c r="B737" s="181"/>
      <c r="C737" s="181"/>
      <c r="D737" s="181"/>
      <c r="E737" s="181"/>
      <c r="F737" s="181"/>
      <c r="G737" s="181"/>
      <c r="H737" s="181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</row>
    <row r="738" spans="1:26" ht="12.75" customHeight="1">
      <c r="A738" s="181"/>
      <c r="B738" s="181"/>
      <c r="C738" s="181"/>
      <c r="D738" s="181"/>
      <c r="E738" s="181"/>
      <c r="F738" s="181"/>
      <c r="G738" s="181"/>
      <c r="H738" s="181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</row>
    <row r="739" spans="1:26" ht="12.75" customHeight="1">
      <c r="A739" s="181"/>
      <c r="B739" s="181"/>
      <c r="C739" s="181"/>
      <c r="D739" s="181"/>
      <c r="E739" s="181"/>
      <c r="F739" s="181"/>
      <c r="G739" s="181"/>
      <c r="H739" s="181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</row>
    <row r="740" spans="1:26" ht="12.75" customHeight="1">
      <c r="A740" s="181"/>
      <c r="B740" s="181"/>
      <c r="C740" s="181"/>
      <c r="D740" s="181"/>
      <c r="E740" s="181"/>
      <c r="F740" s="181"/>
      <c r="G740" s="181"/>
      <c r="H740" s="181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</row>
    <row r="741" spans="1:26" ht="12.75" customHeight="1">
      <c r="A741" s="181"/>
      <c r="B741" s="181"/>
      <c r="C741" s="181"/>
      <c r="D741" s="181"/>
      <c r="E741" s="181"/>
      <c r="F741" s="181"/>
      <c r="G741" s="181"/>
      <c r="H741" s="181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</row>
    <row r="742" spans="1:26" ht="12.75" customHeight="1">
      <c r="A742" s="181"/>
      <c r="B742" s="181"/>
      <c r="C742" s="181"/>
      <c r="D742" s="181"/>
      <c r="E742" s="181"/>
      <c r="F742" s="181"/>
      <c r="G742" s="181"/>
      <c r="H742" s="181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</row>
    <row r="743" spans="1:26" ht="12.75" customHeight="1">
      <c r="A743" s="181"/>
      <c r="B743" s="181"/>
      <c r="C743" s="181"/>
      <c r="D743" s="181"/>
      <c r="E743" s="181"/>
      <c r="F743" s="181"/>
      <c r="G743" s="181"/>
      <c r="H743" s="181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</row>
    <row r="744" spans="1:26" ht="12.75" customHeight="1">
      <c r="A744" s="181"/>
      <c r="B744" s="181"/>
      <c r="C744" s="181"/>
      <c r="D744" s="181"/>
      <c r="E744" s="181"/>
      <c r="F744" s="181"/>
      <c r="G744" s="181"/>
      <c r="H744" s="181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</row>
    <row r="745" spans="1:26" ht="12.75" customHeight="1">
      <c r="A745" s="181"/>
      <c r="B745" s="181"/>
      <c r="C745" s="181"/>
      <c r="D745" s="181"/>
      <c r="E745" s="181"/>
      <c r="F745" s="181"/>
      <c r="G745" s="181"/>
      <c r="H745" s="181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</row>
    <row r="746" spans="1:26" ht="12.75" customHeight="1">
      <c r="A746" s="181"/>
      <c r="B746" s="181"/>
      <c r="C746" s="181"/>
      <c r="D746" s="181"/>
      <c r="E746" s="181"/>
      <c r="F746" s="181"/>
      <c r="G746" s="181"/>
      <c r="H746" s="181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</row>
    <row r="747" spans="1:26" ht="12.75" customHeight="1">
      <c r="A747" s="181"/>
      <c r="B747" s="181"/>
      <c r="C747" s="181"/>
      <c r="D747" s="181"/>
      <c r="E747" s="181"/>
      <c r="F747" s="181"/>
      <c r="G747" s="181"/>
      <c r="H747" s="181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</row>
    <row r="748" spans="1:26" ht="12.75" customHeight="1">
      <c r="A748" s="181"/>
      <c r="B748" s="181"/>
      <c r="C748" s="181"/>
      <c r="D748" s="181"/>
      <c r="E748" s="181"/>
      <c r="F748" s="181"/>
      <c r="G748" s="181"/>
      <c r="H748" s="181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</row>
    <row r="749" spans="1:26" ht="12.75" customHeight="1">
      <c r="A749" s="181"/>
      <c r="B749" s="181"/>
      <c r="C749" s="181"/>
      <c r="D749" s="181"/>
      <c r="E749" s="181"/>
      <c r="F749" s="181"/>
      <c r="G749" s="181"/>
      <c r="H749" s="181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</row>
    <row r="750" spans="1:26" ht="12.75" customHeight="1">
      <c r="A750" s="181"/>
      <c r="B750" s="181"/>
      <c r="C750" s="181"/>
      <c r="D750" s="181"/>
      <c r="E750" s="181"/>
      <c r="F750" s="181"/>
      <c r="G750" s="181"/>
      <c r="H750" s="181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</row>
    <row r="751" spans="1:26" ht="12.75" customHeight="1">
      <c r="A751" s="181"/>
      <c r="B751" s="181"/>
      <c r="C751" s="181"/>
      <c r="D751" s="181"/>
      <c r="E751" s="181"/>
      <c r="F751" s="181"/>
      <c r="G751" s="181"/>
      <c r="H751" s="181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</row>
    <row r="752" spans="1:26" ht="12.75" customHeight="1">
      <c r="A752" s="181"/>
      <c r="B752" s="181"/>
      <c r="C752" s="181"/>
      <c r="D752" s="181"/>
      <c r="E752" s="181"/>
      <c r="F752" s="181"/>
      <c r="G752" s="181"/>
      <c r="H752" s="181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</row>
    <row r="753" spans="1:26" ht="12.75" customHeight="1">
      <c r="A753" s="181"/>
      <c r="B753" s="181"/>
      <c r="C753" s="181"/>
      <c r="D753" s="181"/>
      <c r="E753" s="181"/>
      <c r="F753" s="181"/>
      <c r="G753" s="181"/>
      <c r="H753" s="181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</row>
    <row r="754" spans="1:26" ht="12.75" customHeight="1">
      <c r="A754" s="181"/>
      <c r="B754" s="181"/>
      <c r="C754" s="181"/>
      <c r="D754" s="181"/>
      <c r="E754" s="181"/>
      <c r="F754" s="181"/>
      <c r="G754" s="181"/>
      <c r="H754" s="181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</row>
    <row r="755" spans="1:26" ht="12.75" customHeight="1">
      <c r="A755" s="181"/>
      <c r="B755" s="181"/>
      <c r="C755" s="181"/>
      <c r="D755" s="181"/>
      <c r="E755" s="181"/>
      <c r="F755" s="181"/>
      <c r="G755" s="181"/>
      <c r="H755" s="181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</row>
    <row r="756" spans="1:26" ht="12.75" customHeight="1">
      <c r="A756" s="181"/>
      <c r="B756" s="181"/>
      <c r="C756" s="181"/>
      <c r="D756" s="181"/>
      <c r="E756" s="181"/>
      <c r="F756" s="181"/>
      <c r="G756" s="181"/>
      <c r="H756" s="181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</row>
    <row r="757" spans="1:26" ht="12.75" customHeight="1">
      <c r="A757" s="181"/>
      <c r="B757" s="181"/>
      <c r="C757" s="181"/>
      <c r="D757" s="181"/>
      <c r="E757" s="181"/>
      <c r="F757" s="181"/>
      <c r="G757" s="181"/>
      <c r="H757" s="181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</row>
    <row r="758" spans="1:26" ht="12.75" customHeight="1">
      <c r="A758" s="181"/>
      <c r="B758" s="181"/>
      <c r="C758" s="181"/>
      <c r="D758" s="181"/>
      <c r="E758" s="181"/>
      <c r="F758" s="181"/>
      <c r="G758" s="181"/>
      <c r="H758" s="181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</row>
    <row r="759" spans="1:26" ht="12.75" customHeight="1">
      <c r="A759" s="181"/>
      <c r="B759" s="181"/>
      <c r="C759" s="181"/>
      <c r="D759" s="181"/>
      <c r="E759" s="181"/>
      <c r="F759" s="181"/>
      <c r="G759" s="181"/>
      <c r="H759" s="181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</row>
    <row r="760" spans="1:26" ht="12.75" customHeight="1">
      <c r="A760" s="181"/>
      <c r="B760" s="181"/>
      <c r="C760" s="181"/>
      <c r="D760" s="181"/>
      <c r="E760" s="181"/>
      <c r="F760" s="181"/>
      <c r="G760" s="181"/>
      <c r="H760" s="181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</row>
    <row r="761" spans="1:26" ht="12.75" customHeight="1">
      <c r="A761" s="181"/>
      <c r="B761" s="181"/>
      <c r="C761" s="181"/>
      <c r="D761" s="181"/>
      <c r="E761" s="181"/>
      <c r="F761" s="181"/>
      <c r="G761" s="181"/>
      <c r="H761" s="181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</row>
    <row r="762" spans="1:26" ht="12.75" customHeight="1">
      <c r="A762" s="181"/>
      <c r="B762" s="181"/>
      <c r="C762" s="181"/>
      <c r="D762" s="181"/>
      <c r="E762" s="181"/>
      <c r="F762" s="181"/>
      <c r="G762" s="181"/>
      <c r="H762" s="181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</row>
    <row r="763" spans="1:26" ht="12.75" customHeight="1">
      <c r="A763" s="181"/>
      <c r="B763" s="181"/>
      <c r="C763" s="181"/>
      <c r="D763" s="181"/>
      <c r="E763" s="181"/>
      <c r="F763" s="181"/>
      <c r="G763" s="181"/>
      <c r="H763" s="181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</row>
    <row r="764" spans="1:26" ht="12.75" customHeight="1">
      <c r="A764" s="181"/>
      <c r="B764" s="181"/>
      <c r="C764" s="181"/>
      <c r="D764" s="181"/>
      <c r="E764" s="181"/>
      <c r="F764" s="181"/>
      <c r="G764" s="181"/>
      <c r="H764" s="181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</row>
    <row r="765" spans="1:26" ht="12.75" customHeight="1">
      <c r="A765" s="181"/>
      <c r="B765" s="181"/>
      <c r="C765" s="181"/>
      <c r="D765" s="181"/>
      <c r="E765" s="181"/>
      <c r="F765" s="181"/>
      <c r="G765" s="181"/>
      <c r="H765" s="181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</row>
    <row r="766" spans="1:26" ht="12.75" customHeight="1">
      <c r="A766" s="181"/>
      <c r="B766" s="181"/>
      <c r="C766" s="181"/>
      <c r="D766" s="181"/>
      <c r="E766" s="181"/>
      <c r="F766" s="181"/>
      <c r="G766" s="181"/>
      <c r="H766" s="181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</row>
    <row r="767" spans="1:26" ht="12.75" customHeight="1">
      <c r="A767" s="181"/>
      <c r="B767" s="181"/>
      <c r="C767" s="181"/>
      <c r="D767" s="181"/>
      <c r="E767" s="181"/>
      <c r="F767" s="181"/>
      <c r="G767" s="181"/>
      <c r="H767" s="181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</row>
    <row r="768" spans="1:26" ht="12.75" customHeight="1">
      <c r="A768" s="181"/>
      <c r="B768" s="181"/>
      <c r="C768" s="181"/>
      <c r="D768" s="181"/>
      <c r="E768" s="181"/>
      <c r="F768" s="181"/>
      <c r="G768" s="181"/>
      <c r="H768" s="181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</row>
    <row r="769" spans="1:26" ht="12.75" customHeight="1">
      <c r="A769" s="181"/>
      <c r="B769" s="181"/>
      <c r="C769" s="181"/>
      <c r="D769" s="181"/>
      <c r="E769" s="181"/>
      <c r="F769" s="181"/>
      <c r="G769" s="181"/>
      <c r="H769" s="181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</row>
    <row r="770" spans="1:26" ht="12.75" customHeight="1">
      <c r="A770" s="181"/>
      <c r="B770" s="181"/>
      <c r="C770" s="181"/>
      <c r="D770" s="181"/>
      <c r="E770" s="181"/>
      <c r="F770" s="181"/>
      <c r="G770" s="181"/>
      <c r="H770" s="181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</row>
    <row r="771" spans="1:26" ht="12.75" customHeight="1">
      <c r="A771" s="181"/>
      <c r="B771" s="181"/>
      <c r="C771" s="181"/>
      <c r="D771" s="181"/>
      <c r="E771" s="181"/>
      <c r="F771" s="181"/>
      <c r="G771" s="181"/>
      <c r="H771" s="181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</row>
    <row r="772" spans="1:26" ht="12.75" customHeight="1">
      <c r="A772" s="181"/>
      <c r="B772" s="181"/>
      <c r="C772" s="181"/>
      <c r="D772" s="181"/>
      <c r="E772" s="181"/>
      <c r="F772" s="181"/>
      <c r="G772" s="181"/>
      <c r="H772" s="181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</row>
    <row r="773" spans="1:26" ht="12.75" customHeight="1">
      <c r="A773" s="181"/>
      <c r="B773" s="181"/>
      <c r="C773" s="181"/>
      <c r="D773" s="181"/>
      <c r="E773" s="181"/>
      <c r="F773" s="181"/>
      <c r="G773" s="181"/>
      <c r="H773" s="181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</row>
    <row r="774" spans="1:26" ht="12.75" customHeight="1">
      <c r="A774" s="181"/>
      <c r="B774" s="181"/>
      <c r="C774" s="181"/>
      <c r="D774" s="181"/>
      <c r="E774" s="181"/>
      <c r="F774" s="181"/>
      <c r="G774" s="181"/>
      <c r="H774" s="181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</row>
    <row r="775" spans="1:26" ht="12.75" customHeight="1">
      <c r="A775" s="181"/>
      <c r="B775" s="181"/>
      <c r="C775" s="181"/>
      <c r="D775" s="181"/>
      <c r="E775" s="181"/>
      <c r="F775" s="181"/>
      <c r="G775" s="181"/>
      <c r="H775" s="181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</row>
    <row r="776" spans="1:26" ht="12.75" customHeight="1">
      <c r="A776" s="181"/>
      <c r="B776" s="181"/>
      <c r="C776" s="181"/>
      <c r="D776" s="181"/>
      <c r="E776" s="181"/>
      <c r="F776" s="181"/>
      <c r="G776" s="181"/>
      <c r="H776" s="181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</row>
    <row r="777" spans="1:26" ht="12.75" customHeight="1">
      <c r="A777" s="181"/>
      <c r="B777" s="181"/>
      <c r="C777" s="181"/>
      <c r="D777" s="181"/>
      <c r="E777" s="181"/>
      <c r="F777" s="181"/>
      <c r="G777" s="181"/>
      <c r="H777" s="181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</row>
    <row r="778" spans="1:26" ht="12.75" customHeight="1">
      <c r="A778" s="181"/>
      <c r="B778" s="181"/>
      <c r="C778" s="181"/>
      <c r="D778" s="181"/>
      <c r="E778" s="181"/>
      <c r="F778" s="181"/>
      <c r="G778" s="181"/>
      <c r="H778" s="181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</row>
    <row r="779" spans="1:26" ht="12.75" customHeight="1">
      <c r="A779" s="181"/>
      <c r="B779" s="181"/>
      <c r="C779" s="181"/>
      <c r="D779" s="181"/>
      <c r="E779" s="181"/>
      <c r="F779" s="181"/>
      <c r="G779" s="181"/>
      <c r="H779" s="181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</row>
    <row r="780" spans="1:26" ht="12.75" customHeight="1">
      <c r="A780" s="181"/>
      <c r="B780" s="181"/>
      <c r="C780" s="181"/>
      <c r="D780" s="181"/>
      <c r="E780" s="181"/>
      <c r="F780" s="181"/>
      <c r="G780" s="181"/>
      <c r="H780" s="181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</row>
    <row r="781" spans="1:26" ht="12.75" customHeight="1">
      <c r="A781" s="181"/>
      <c r="B781" s="181"/>
      <c r="C781" s="181"/>
      <c r="D781" s="181"/>
      <c r="E781" s="181"/>
      <c r="F781" s="181"/>
      <c r="G781" s="181"/>
      <c r="H781" s="181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</row>
    <row r="782" spans="1:26" ht="12.75" customHeight="1">
      <c r="A782" s="181"/>
      <c r="B782" s="181"/>
      <c r="C782" s="181"/>
      <c r="D782" s="181"/>
      <c r="E782" s="181"/>
      <c r="F782" s="181"/>
      <c r="G782" s="181"/>
      <c r="H782" s="181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</row>
    <row r="783" spans="1:26" ht="12.75" customHeight="1">
      <c r="A783" s="181"/>
      <c r="B783" s="181"/>
      <c r="C783" s="181"/>
      <c r="D783" s="181"/>
      <c r="E783" s="181"/>
      <c r="F783" s="181"/>
      <c r="G783" s="181"/>
      <c r="H783" s="181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</row>
    <row r="784" spans="1:26" ht="12.75" customHeight="1">
      <c r="A784" s="181"/>
      <c r="B784" s="181"/>
      <c r="C784" s="181"/>
      <c r="D784" s="181"/>
      <c r="E784" s="181"/>
      <c r="F784" s="181"/>
      <c r="G784" s="181"/>
      <c r="H784" s="181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</row>
    <row r="785" spans="1:26" ht="12.75" customHeight="1">
      <c r="A785" s="181"/>
      <c r="B785" s="181"/>
      <c r="C785" s="181"/>
      <c r="D785" s="181"/>
      <c r="E785" s="181"/>
      <c r="F785" s="181"/>
      <c r="G785" s="181"/>
      <c r="H785" s="181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</row>
    <row r="786" spans="1:26" ht="12.75" customHeight="1">
      <c r="A786" s="181"/>
      <c r="B786" s="181"/>
      <c r="C786" s="181"/>
      <c r="D786" s="181"/>
      <c r="E786" s="181"/>
      <c r="F786" s="181"/>
      <c r="G786" s="181"/>
      <c r="H786" s="181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</row>
    <row r="787" spans="1:26" ht="12.75" customHeight="1">
      <c r="A787" s="181"/>
      <c r="B787" s="181"/>
      <c r="C787" s="181"/>
      <c r="D787" s="181"/>
      <c r="E787" s="181"/>
      <c r="F787" s="181"/>
      <c r="G787" s="181"/>
      <c r="H787" s="181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</row>
    <row r="788" spans="1:26" ht="12.75" customHeight="1">
      <c r="A788" s="181"/>
      <c r="B788" s="181"/>
      <c r="C788" s="181"/>
      <c r="D788" s="181"/>
      <c r="E788" s="181"/>
      <c r="F788" s="181"/>
      <c r="G788" s="181"/>
      <c r="H788" s="181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</row>
    <row r="789" spans="1:26" ht="12.75" customHeight="1">
      <c r="A789" s="181"/>
      <c r="B789" s="181"/>
      <c r="C789" s="181"/>
      <c r="D789" s="181"/>
      <c r="E789" s="181"/>
      <c r="F789" s="181"/>
      <c r="G789" s="181"/>
      <c r="H789" s="181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</row>
    <row r="790" spans="1:26" ht="12.75" customHeight="1">
      <c r="A790" s="181"/>
      <c r="B790" s="181"/>
      <c r="C790" s="181"/>
      <c r="D790" s="181"/>
      <c r="E790" s="181"/>
      <c r="F790" s="181"/>
      <c r="G790" s="181"/>
      <c r="H790" s="181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</row>
    <row r="791" spans="1:26" ht="12.75" customHeight="1">
      <c r="A791" s="181"/>
      <c r="B791" s="181"/>
      <c r="C791" s="181"/>
      <c r="D791" s="181"/>
      <c r="E791" s="181"/>
      <c r="F791" s="181"/>
      <c r="G791" s="181"/>
      <c r="H791" s="181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</row>
    <row r="792" spans="1:26" ht="12.75" customHeight="1">
      <c r="A792" s="181"/>
      <c r="B792" s="181"/>
      <c r="C792" s="181"/>
      <c r="D792" s="181"/>
      <c r="E792" s="181"/>
      <c r="F792" s="181"/>
      <c r="G792" s="181"/>
      <c r="H792" s="181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</row>
    <row r="793" spans="1:26" ht="12.75" customHeight="1">
      <c r="A793" s="181"/>
      <c r="B793" s="181"/>
      <c r="C793" s="181"/>
      <c r="D793" s="181"/>
      <c r="E793" s="181"/>
      <c r="F793" s="181"/>
      <c r="G793" s="181"/>
      <c r="H793" s="181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</row>
    <row r="794" spans="1:26" ht="12.75" customHeight="1">
      <c r="A794" s="181"/>
      <c r="B794" s="181"/>
      <c r="C794" s="181"/>
      <c r="D794" s="181"/>
      <c r="E794" s="181"/>
      <c r="F794" s="181"/>
      <c r="G794" s="181"/>
      <c r="H794" s="181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</row>
    <row r="795" spans="1:26" ht="12.75" customHeight="1">
      <c r="A795" s="181"/>
      <c r="B795" s="181"/>
      <c r="C795" s="181"/>
      <c r="D795" s="181"/>
      <c r="E795" s="181"/>
      <c r="F795" s="181"/>
      <c r="G795" s="181"/>
      <c r="H795" s="181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</row>
    <row r="796" spans="1:26" ht="12.75" customHeight="1">
      <c r="A796" s="181"/>
      <c r="B796" s="181"/>
      <c r="C796" s="181"/>
      <c r="D796" s="181"/>
      <c r="E796" s="181"/>
      <c r="F796" s="181"/>
      <c r="G796" s="181"/>
      <c r="H796" s="181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</row>
    <row r="797" spans="1:26" ht="12.75" customHeight="1">
      <c r="A797" s="181"/>
      <c r="B797" s="181"/>
      <c r="C797" s="181"/>
      <c r="D797" s="181"/>
      <c r="E797" s="181"/>
      <c r="F797" s="181"/>
      <c r="G797" s="181"/>
      <c r="H797" s="181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</row>
    <row r="798" spans="1:26" ht="12.75" customHeight="1">
      <c r="A798" s="181"/>
      <c r="B798" s="181"/>
      <c r="C798" s="181"/>
      <c r="D798" s="181"/>
      <c r="E798" s="181"/>
      <c r="F798" s="181"/>
      <c r="G798" s="181"/>
      <c r="H798" s="181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</row>
    <row r="799" spans="1:26" ht="12.75" customHeight="1">
      <c r="A799" s="181"/>
      <c r="B799" s="181"/>
      <c r="C799" s="181"/>
      <c r="D799" s="181"/>
      <c r="E799" s="181"/>
      <c r="F799" s="181"/>
      <c r="G799" s="181"/>
      <c r="H799" s="181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</row>
    <row r="800" spans="1:26" ht="12.75" customHeight="1">
      <c r="A800" s="181"/>
      <c r="B800" s="181"/>
      <c r="C800" s="181"/>
      <c r="D800" s="181"/>
      <c r="E800" s="181"/>
      <c r="F800" s="181"/>
      <c r="G800" s="181"/>
      <c r="H800" s="181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</row>
    <row r="801" spans="1:26" ht="12.75" customHeight="1">
      <c r="A801" s="181"/>
      <c r="B801" s="181"/>
      <c r="C801" s="181"/>
      <c r="D801" s="181"/>
      <c r="E801" s="181"/>
      <c r="F801" s="181"/>
      <c r="G801" s="181"/>
      <c r="H801" s="181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</row>
    <row r="802" spans="1:26" ht="12.75" customHeight="1">
      <c r="A802" s="181"/>
      <c r="B802" s="181"/>
      <c r="C802" s="181"/>
      <c r="D802" s="181"/>
      <c r="E802" s="181"/>
      <c r="F802" s="181"/>
      <c r="G802" s="181"/>
      <c r="H802" s="181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</row>
    <row r="803" spans="1:26" ht="12.75" customHeight="1">
      <c r="A803" s="181"/>
      <c r="B803" s="181"/>
      <c r="C803" s="181"/>
      <c r="D803" s="181"/>
      <c r="E803" s="181"/>
      <c r="F803" s="181"/>
      <c r="G803" s="181"/>
      <c r="H803" s="181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</row>
    <row r="804" spans="1:26" ht="12.75" customHeight="1">
      <c r="A804" s="181"/>
      <c r="B804" s="181"/>
      <c r="C804" s="181"/>
      <c r="D804" s="181"/>
      <c r="E804" s="181"/>
      <c r="F804" s="181"/>
      <c r="G804" s="181"/>
      <c r="H804" s="181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</row>
    <row r="805" spans="1:26" ht="12.75" customHeight="1">
      <c r="A805" s="181"/>
      <c r="B805" s="181"/>
      <c r="C805" s="181"/>
      <c r="D805" s="181"/>
      <c r="E805" s="181"/>
      <c r="F805" s="181"/>
      <c r="G805" s="181"/>
      <c r="H805" s="181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</row>
    <row r="806" spans="1:26" ht="12.75" customHeight="1">
      <c r="A806" s="181"/>
      <c r="B806" s="181"/>
      <c r="C806" s="181"/>
      <c r="D806" s="181"/>
      <c r="E806" s="181"/>
      <c r="F806" s="181"/>
      <c r="G806" s="181"/>
      <c r="H806" s="181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</row>
    <row r="807" spans="1:26" ht="12.75" customHeight="1">
      <c r="A807" s="181"/>
      <c r="B807" s="181"/>
      <c r="C807" s="181"/>
      <c r="D807" s="181"/>
      <c r="E807" s="181"/>
      <c r="F807" s="181"/>
      <c r="G807" s="181"/>
      <c r="H807" s="181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</row>
    <row r="808" spans="1:26" ht="12.75" customHeight="1">
      <c r="A808" s="181"/>
      <c r="B808" s="181"/>
      <c r="C808" s="181"/>
      <c r="D808" s="181"/>
      <c r="E808" s="181"/>
      <c r="F808" s="181"/>
      <c r="G808" s="181"/>
      <c r="H808" s="181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</row>
    <row r="809" spans="1:26" ht="12.75" customHeight="1">
      <c r="A809" s="181"/>
      <c r="B809" s="181"/>
      <c r="C809" s="181"/>
      <c r="D809" s="181"/>
      <c r="E809" s="181"/>
      <c r="F809" s="181"/>
      <c r="G809" s="181"/>
      <c r="H809" s="181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</row>
    <row r="810" spans="1:26" ht="12.75" customHeight="1">
      <c r="A810" s="181"/>
      <c r="B810" s="181"/>
      <c r="C810" s="181"/>
      <c r="D810" s="181"/>
      <c r="E810" s="181"/>
      <c r="F810" s="181"/>
      <c r="G810" s="181"/>
      <c r="H810" s="181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</row>
    <row r="811" spans="1:26" ht="12.75" customHeight="1">
      <c r="A811" s="181"/>
      <c r="B811" s="181"/>
      <c r="C811" s="181"/>
      <c r="D811" s="181"/>
      <c r="E811" s="181"/>
      <c r="F811" s="181"/>
      <c r="G811" s="181"/>
      <c r="H811" s="181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</row>
    <row r="812" spans="1:26" ht="12.75" customHeight="1">
      <c r="A812" s="181"/>
      <c r="B812" s="181"/>
      <c r="C812" s="181"/>
      <c r="D812" s="181"/>
      <c r="E812" s="181"/>
      <c r="F812" s="181"/>
      <c r="G812" s="181"/>
      <c r="H812" s="181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</row>
    <row r="813" spans="1:26" ht="12.75" customHeight="1">
      <c r="A813" s="181"/>
      <c r="B813" s="181"/>
      <c r="C813" s="181"/>
      <c r="D813" s="181"/>
      <c r="E813" s="181"/>
      <c r="F813" s="181"/>
      <c r="G813" s="181"/>
      <c r="H813" s="181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</row>
    <row r="814" spans="1:26" ht="12.75" customHeight="1">
      <c r="A814" s="181"/>
      <c r="B814" s="181"/>
      <c r="C814" s="181"/>
      <c r="D814" s="181"/>
      <c r="E814" s="181"/>
      <c r="F814" s="181"/>
      <c r="G814" s="181"/>
      <c r="H814" s="181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</row>
    <row r="815" spans="1:26" ht="12.75" customHeight="1">
      <c r="A815" s="181"/>
      <c r="B815" s="181"/>
      <c r="C815" s="181"/>
      <c r="D815" s="181"/>
      <c r="E815" s="181"/>
      <c r="F815" s="181"/>
      <c r="G815" s="181"/>
      <c r="H815" s="181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</row>
    <row r="816" spans="1:26" ht="12.75" customHeight="1">
      <c r="A816" s="181"/>
      <c r="B816" s="181"/>
      <c r="C816" s="181"/>
      <c r="D816" s="181"/>
      <c r="E816" s="181"/>
      <c r="F816" s="181"/>
      <c r="G816" s="181"/>
      <c r="H816" s="181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</row>
    <row r="817" spans="1:26" ht="12.75" customHeight="1">
      <c r="A817" s="181"/>
      <c r="B817" s="181"/>
      <c r="C817" s="181"/>
      <c r="D817" s="181"/>
      <c r="E817" s="181"/>
      <c r="F817" s="181"/>
      <c r="G817" s="181"/>
      <c r="H817" s="181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</row>
    <row r="818" spans="1:26" ht="12.75" customHeight="1">
      <c r="A818" s="181"/>
      <c r="B818" s="181"/>
      <c r="C818" s="181"/>
      <c r="D818" s="181"/>
      <c r="E818" s="181"/>
      <c r="F818" s="181"/>
      <c r="G818" s="181"/>
      <c r="H818" s="181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</row>
    <row r="819" spans="1:26" ht="12.75" customHeight="1">
      <c r="A819" s="181"/>
      <c r="B819" s="181"/>
      <c r="C819" s="181"/>
      <c r="D819" s="181"/>
      <c r="E819" s="181"/>
      <c r="F819" s="181"/>
      <c r="G819" s="181"/>
      <c r="H819" s="181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</row>
    <row r="820" spans="1:26" ht="12.75" customHeight="1">
      <c r="A820" s="181"/>
      <c r="B820" s="181"/>
      <c r="C820" s="181"/>
      <c r="D820" s="181"/>
      <c r="E820" s="181"/>
      <c r="F820" s="181"/>
      <c r="G820" s="181"/>
      <c r="H820" s="181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</row>
    <row r="821" spans="1:26" ht="12.75" customHeight="1">
      <c r="A821" s="181"/>
      <c r="B821" s="181"/>
      <c r="C821" s="181"/>
      <c r="D821" s="181"/>
      <c r="E821" s="181"/>
      <c r="F821" s="181"/>
      <c r="G821" s="181"/>
      <c r="H821" s="181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</row>
    <row r="822" spans="1:26" ht="12.75" customHeight="1">
      <c r="A822" s="181"/>
      <c r="B822" s="181"/>
      <c r="C822" s="181"/>
      <c r="D822" s="181"/>
      <c r="E822" s="181"/>
      <c r="F822" s="181"/>
      <c r="G822" s="181"/>
      <c r="H822" s="181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</row>
    <row r="823" spans="1:26" ht="12.75" customHeight="1">
      <c r="A823" s="181"/>
      <c r="B823" s="181"/>
      <c r="C823" s="181"/>
      <c r="D823" s="181"/>
      <c r="E823" s="181"/>
      <c r="F823" s="181"/>
      <c r="G823" s="181"/>
      <c r="H823" s="181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</row>
    <row r="824" spans="1:26" ht="12.75" customHeight="1">
      <c r="A824" s="181"/>
      <c r="B824" s="181"/>
      <c r="C824" s="181"/>
      <c r="D824" s="181"/>
      <c r="E824" s="181"/>
      <c r="F824" s="181"/>
      <c r="G824" s="181"/>
      <c r="H824" s="181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</row>
    <row r="825" spans="1:26" ht="12.75" customHeight="1">
      <c r="A825" s="181"/>
      <c r="B825" s="181"/>
      <c r="C825" s="181"/>
      <c r="D825" s="181"/>
      <c r="E825" s="181"/>
      <c r="F825" s="181"/>
      <c r="G825" s="181"/>
      <c r="H825" s="181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</row>
    <row r="826" spans="1:26" ht="12.75" customHeight="1">
      <c r="A826" s="181"/>
      <c r="B826" s="181"/>
      <c r="C826" s="181"/>
      <c r="D826" s="181"/>
      <c r="E826" s="181"/>
      <c r="F826" s="181"/>
      <c r="G826" s="181"/>
      <c r="H826" s="181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</row>
    <row r="827" spans="1:26" ht="12.75" customHeight="1">
      <c r="A827" s="181"/>
      <c r="B827" s="181"/>
      <c r="C827" s="181"/>
      <c r="D827" s="181"/>
      <c r="E827" s="181"/>
      <c r="F827" s="181"/>
      <c r="G827" s="181"/>
      <c r="H827" s="181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</row>
    <row r="828" spans="1:26" ht="12.75" customHeight="1">
      <c r="A828" s="181"/>
      <c r="B828" s="181"/>
      <c r="C828" s="181"/>
      <c r="D828" s="181"/>
      <c r="E828" s="181"/>
      <c r="F828" s="181"/>
      <c r="G828" s="181"/>
      <c r="H828" s="181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</row>
    <row r="829" spans="1:26" ht="12.75" customHeight="1">
      <c r="A829" s="181"/>
      <c r="B829" s="181"/>
      <c r="C829" s="181"/>
      <c r="D829" s="181"/>
      <c r="E829" s="181"/>
      <c r="F829" s="181"/>
      <c r="G829" s="181"/>
      <c r="H829" s="181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</row>
    <row r="830" spans="1:26" ht="12.75" customHeight="1">
      <c r="A830" s="181"/>
      <c r="B830" s="181"/>
      <c r="C830" s="181"/>
      <c r="D830" s="181"/>
      <c r="E830" s="181"/>
      <c r="F830" s="181"/>
      <c r="G830" s="181"/>
      <c r="H830" s="181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</row>
    <row r="831" spans="1:26" ht="12.75" customHeight="1">
      <c r="A831" s="181"/>
      <c r="B831" s="181"/>
      <c r="C831" s="181"/>
      <c r="D831" s="181"/>
      <c r="E831" s="181"/>
      <c r="F831" s="181"/>
      <c r="G831" s="181"/>
      <c r="H831" s="181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</row>
    <row r="832" spans="1:26" ht="12.75" customHeight="1">
      <c r="A832" s="181"/>
      <c r="B832" s="181"/>
      <c r="C832" s="181"/>
      <c r="D832" s="181"/>
      <c r="E832" s="181"/>
      <c r="F832" s="181"/>
      <c r="G832" s="181"/>
      <c r="H832" s="181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</row>
    <row r="833" spans="1:26" ht="12.75" customHeight="1">
      <c r="A833" s="181"/>
      <c r="B833" s="181"/>
      <c r="C833" s="181"/>
      <c r="D833" s="181"/>
      <c r="E833" s="181"/>
      <c r="F833" s="181"/>
      <c r="G833" s="181"/>
      <c r="H833" s="181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</row>
    <row r="834" spans="1:26" ht="12.75" customHeight="1">
      <c r="A834" s="181"/>
      <c r="B834" s="181"/>
      <c r="C834" s="181"/>
      <c r="D834" s="181"/>
      <c r="E834" s="181"/>
      <c r="F834" s="181"/>
      <c r="G834" s="181"/>
      <c r="H834" s="181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</row>
    <row r="835" spans="1:26" ht="12.75" customHeight="1">
      <c r="A835" s="181"/>
      <c r="B835" s="181"/>
      <c r="C835" s="181"/>
      <c r="D835" s="181"/>
      <c r="E835" s="181"/>
      <c r="F835" s="181"/>
      <c r="G835" s="181"/>
      <c r="H835" s="181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</row>
    <row r="836" spans="1:26" ht="12.75" customHeight="1">
      <c r="A836" s="181"/>
      <c r="B836" s="181"/>
      <c r="C836" s="181"/>
      <c r="D836" s="181"/>
      <c r="E836" s="181"/>
      <c r="F836" s="181"/>
      <c r="G836" s="181"/>
      <c r="H836" s="181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</row>
    <row r="837" spans="1:26" ht="12.75" customHeight="1">
      <c r="A837" s="181"/>
      <c r="B837" s="181"/>
      <c r="C837" s="181"/>
      <c r="D837" s="181"/>
      <c r="E837" s="181"/>
      <c r="F837" s="181"/>
      <c r="G837" s="181"/>
      <c r="H837" s="181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</row>
    <row r="838" spans="1:26" ht="12.75" customHeight="1">
      <c r="A838" s="181"/>
      <c r="B838" s="181"/>
      <c r="C838" s="181"/>
      <c r="D838" s="181"/>
      <c r="E838" s="181"/>
      <c r="F838" s="181"/>
      <c r="G838" s="181"/>
      <c r="H838" s="181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</row>
    <row r="839" spans="1:26" ht="12.75" customHeight="1">
      <c r="A839" s="181"/>
      <c r="B839" s="181"/>
      <c r="C839" s="181"/>
      <c r="D839" s="181"/>
      <c r="E839" s="181"/>
      <c r="F839" s="181"/>
      <c r="G839" s="181"/>
      <c r="H839" s="181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</row>
    <row r="840" spans="1:26" ht="12.75" customHeight="1">
      <c r="A840" s="181"/>
      <c r="B840" s="181"/>
      <c r="C840" s="181"/>
      <c r="D840" s="181"/>
      <c r="E840" s="181"/>
      <c r="F840" s="181"/>
      <c r="G840" s="181"/>
      <c r="H840" s="181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</row>
    <row r="841" spans="1:26" ht="12.75" customHeight="1">
      <c r="A841" s="181"/>
      <c r="B841" s="181"/>
      <c r="C841" s="181"/>
      <c r="D841" s="181"/>
      <c r="E841" s="181"/>
      <c r="F841" s="181"/>
      <c r="G841" s="181"/>
      <c r="H841" s="181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</row>
    <row r="842" spans="1:26" ht="12.75" customHeight="1">
      <c r="A842" s="181"/>
      <c r="B842" s="181"/>
      <c r="C842" s="181"/>
      <c r="D842" s="181"/>
      <c r="E842" s="181"/>
      <c r="F842" s="181"/>
      <c r="G842" s="181"/>
      <c r="H842" s="181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</row>
    <row r="843" spans="1:26" ht="12.75" customHeight="1">
      <c r="A843" s="181"/>
      <c r="B843" s="181"/>
      <c r="C843" s="181"/>
      <c r="D843" s="181"/>
      <c r="E843" s="181"/>
      <c r="F843" s="181"/>
      <c r="G843" s="181"/>
      <c r="H843" s="181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</row>
    <row r="844" spans="1:26" ht="12.75" customHeight="1">
      <c r="A844" s="181"/>
      <c r="B844" s="181"/>
      <c r="C844" s="181"/>
      <c r="D844" s="181"/>
      <c r="E844" s="181"/>
      <c r="F844" s="181"/>
      <c r="G844" s="181"/>
      <c r="H844" s="181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</row>
    <row r="845" spans="1:26" ht="12.75" customHeight="1">
      <c r="A845" s="181"/>
      <c r="B845" s="181"/>
      <c r="C845" s="181"/>
      <c r="D845" s="181"/>
      <c r="E845" s="181"/>
      <c r="F845" s="181"/>
      <c r="G845" s="181"/>
      <c r="H845" s="181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</row>
    <row r="846" spans="1:26" ht="12.75" customHeight="1">
      <c r="A846" s="181"/>
      <c r="B846" s="181"/>
      <c r="C846" s="181"/>
      <c r="D846" s="181"/>
      <c r="E846" s="181"/>
      <c r="F846" s="181"/>
      <c r="G846" s="181"/>
      <c r="H846" s="181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</row>
    <row r="847" spans="1:26" ht="12.75" customHeight="1">
      <c r="A847" s="181"/>
      <c r="B847" s="181"/>
      <c r="C847" s="181"/>
      <c r="D847" s="181"/>
      <c r="E847" s="181"/>
      <c r="F847" s="181"/>
      <c r="G847" s="181"/>
      <c r="H847" s="181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</row>
    <row r="848" spans="1:26" ht="12.75" customHeight="1">
      <c r="A848" s="181"/>
      <c r="B848" s="181"/>
      <c r="C848" s="181"/>
      <c r="D848" s="181"/>
      <c r="E848" s="181"/>
      <c r="F848" s="181"/>
      <c r="G848" s="181"/>
      <c r="H848" s="181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</row>
    <row r="849" spans="1:26" ht="12.75" customHeight="1">
      <c r="A849" s="181"/>
      <c r="B849" s="181"/>
      <c r="C849" s="181"/>
      <c r="D849" s="181"/>
      <c r="E849" s="181"/>
      <c r="F849" s="181"/>
      <c r="G849" s="181"/>
      <c r="H849" s="181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</row>
    <row r="850" spans="1:26" ht="12.75" customHeight="1">
      <c r="A850" s="181"/>
      <c r="B850" s="181"/>
      <c r="C850" s="181"/>
      <c r="D850" s="181"/>
      <c r="E850" s="181"/>
      <c r="F850" s="181"/>
      <c r="G850" s="181"/>
      <c r="H850" s="181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</row>
    <row r="851" spans="1:26" ht="12.75" customHeight="1">
      <c r="A851" s="181"/>
      <c r="B851" s="181"/>
      <c r="C851" s="181"/>
      <c r="D851" s="181"/>
      <c r="E851" s="181"/>
      <c r="F851" s="181"/>
      <c r="G851" s="181"/>
      <c r="H851" s="181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</row>
    <row r="852" spans="1:26" ht="12.75" customHeight="1">
      <c r="A852" s="181"/>
      <c r="B852" s="181"/>
      <c r="C852" s="181"/>
      <c r="D852" s="181"/>
      <c r="E852" s="181"/>
      <c r="F852" s="181"/>
      <c r="G852" s="181"/>
      <c r="H852" s="181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</row>
    <row r="853" spans="1:26" ht="12.75" customHeight="1">
      <c r="A853" s="181"/>
      <c r="B853" s="181"/>
      <c r="C853" s="181"/>
      <c r="D853" s="181"/>
      <c r="E853" s="181"/>
      <c r="F853" s="181"/>
      <c r="G853" s="181"/>
      <c r="H853" s="181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</row>
    <row r="854" spans="1:26" ht="12.75" customHeight="1">
      <c r="A854" s="181"/>
      <c r="B854" s="181"/>
      <c r="C854" s="181"/>
      <c r="D854" s="181"/>
      <c r="E854" s="181"/>
      <c r="F854" s="181"/>
      <c r="G854" s="181"/>
      <c r="H854" s="181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</row>
    <row r="855" spans="1:26" ht="12.75" customHeight="1">
      <c r="A855" s="181"/>
      <c r="B855" s="181"/>
      <c r="C855" s="181"/>
      <c r="D855" s="181"/>
      <c r="E855" s="181"/>
      <c r="F855" s="181"/>
      <c r="G855" s="181"/>
      <c r="H855" s="181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</row>
    <row r="856" spans="1:26" ht="12.75" customHeight="1">
      <c r="A856" s="181"/>
      <c r="B856" s="181"/>
      <c r="C856" s="181"/>
      <c r="D856" s="181"/>
      <c r="E856" s="181"/>
      <c r="F856" s="181"/>
      <c r="G856" s="181"/>
      <c r="H856" s="181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</row>
    <row r="857" spans="1:26" ht="12.75" customHeight="1">
      <c r="A857" s="181"/>
      <c r="B857" s="181"/>
      <c r="C857" s="181"/>
      <c r="D857" s="181"/>
      <c r="E857" s="181"/>
      <c r="F857" s="181"/>
      <c r="G857" s="181"/>
      <c r="H857" s="181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</row>
    <row r="858" spans="1:26" ht="12.75" customHeight="1">
      <c r="A858" s="181"/>
      <c r="B858" s="181"/>
      <c r="C858" s="181"/>
      <c r="D858" s="181"/>
      <c r="E858" s="181"/>
      <c r="F858" s="181"/>
      <c r="G858" s="181"/>
      <c r="H858" s="181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</row>
    <row r="859" spans="1:26" ht="12.75" customHeight="1">
      <c r="A859" s="181"/>
      <c r="B859" s="181"/>
      <c r="C859" s="181"/>
      <c r="D859" s="181"/>
      <c r="E859" s="181"/>
      <c r="F859" s="181"/>
      <c r="G859" s="181"/>
      <c r="H859" s="181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</row>
    <row r="860" spans="1:26" ht="12.75" customHeight="1">
      <c r="A860" s="181"/>
      <c r="B860" s="181"/>
      <c r="C860" s="181"/>
      <c r="D860" s="181"/>
      <c r="E860" s="181"/>
      <c r="F860" s="181"/>
      <c r="G860" s="181"/>
      <c r="H860" s="181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</row>
    <row r="861" spans="1:26" ht="12.75" customHeight="1">
      <c r="A861" s="181"/>
      <c r="B861" s="181"/>
      <c r="C861" s="181"/>
      <c r="D861" s="181"/>
      <c r="E861" s="181"/>
      <c r="F861" s="181"/>
      <c r="G861" s="181"/>
      <c r="H861" s="181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</row>
    <row r="862" spans="1:26" ht="12.75" customHeight="1">
      <c r="A862" s="181"/>
      <c r="B862" s="181"/>
      <c r="C862" s="181"/>
      <c r="D862" s="181"/>
      <c r="E862" s="181"/>
      <c r="F862" s="181"/>
      <c r="G862" s="181"/>
      <c r="H862" s="181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</row>
    <row r="863" spans="1:26" ht="12.75" customHeight="1">
      <c r="A863" s="181"/>
      <c r="B863" s="181"/>
      <c r="C863" s="181"/>
      <c r="D863" s="181"/>
      <c r="E863" s="181"/>
      <c r="F863" s="181"/>
      <c r="G863" s="181"/>
      <c r="H863" s="181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</row>
    <row r="864" spans="1:26" ht="12.75" customHeight="1">
      <c r="A864" s="181"/>
      <c r="B864" s="181"/>
      <c r="C864" s="181"/>
      <c r="D864" s="181"/>
      <c r="E864" s="181"/>
      <c r="F864" s="181"/>
      <c r="G864" s="181"/>
      <c r="H864" s="181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</row>
    <row r="865" spans="1:26" ht="12.75" customHeight="1">
      <c r="A865" s="181"/>
      <c r="B865" s="181"/>
      <c r="C865" s="181"/>
      <c r="D865" s="181"/>
      <c r="E865" s="181"/>
      <c r="F865" s="181"/>
      <c r="G865" s="181"/>
      <c r="H865" s="181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</row>
    <row r="866" spans="1:26" ht="12.75" customHeight="1">
      <c r="A866" s="181"/>
      <c r="B866" s="181"/>
      <c r="C866" s="181"/>
      <c r="D866" s="181"/>
      <c r="E866" s="181"/>
      <c r="F866" s="181"/>
      <c r="G866" s="181"/>
      <c r="H866" s="181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</row>
    <row r="867" spans="1:26" ht="12.75" customHeight="1">
      <c r="A867" s="181"/>
      <c r="B867" s="181"/>
      <c r="C867" s="181"/>
      <c r="D867" s="181"/>
      <c r="E867" s="181"/>
      <c r="F867" s="181"/>
      <c r="G867" s="181"/>
      <c r="H867" s="181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</row>
    <row r="868" spans="1:26" ht="12.75" customHeight="1">
      <c r="A868" s="181"/>
      <c r="B868" s="181"/>
      <c r="C868" s="181"/>
      <c r="D868" s="181"/>
      <c r="E868" s="181"/>
      <c r="F868" s="181"/>
      <c r="G868" s="181"/>
      <c r="H868" s="181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</row>
    <row r="869" spans="1:26" ht="12.75" customHeight="1">
      <c r="A869" s="181"/>
      <c r="B869" s="181"/>
      <c r="C869" s="181"/>
      <c r="D869" s="181"/>
      <c r="E869" s="181"/>
      <c r="F869" s="181"/>
      <c r="G869" s="181"/>
      <c r="H869" s="181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</row>
    <row r="870" spans="1:26" ht="12.75" customHeight="1">
      <c r="A870" s="181"/>
      <c r="B870" s="181"/>
      <c r="C870" s="181"/>
      <c r="D870" s="181"/>
      <c r="E870" s="181"/>
      <c r="F870" s="181"/>
      <c r="G870" s="181"/>
      <c r="H870" s="181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</row>
    <row r="871" spans="1:26" ht="12.75" customHeight="1">
      <c r="A871" s="181"/>
      <c r="B871" s="181"/>
      <c r="C871" s="181"/>
      <c r="D871" s="181"/>
      <c r="E871" s="181"/>
      <c r="F871" s="181"/>
      <c r="G871" s="181"/>
      <c r="H871" s="181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</row>
    <row r="872" spans="1:26" ht="12.75" customHeight="1">
      <c r="A872" s="181"/>
      <c r="B872" s="181"/>
      <c r="C872" s="181"/>
      <c r="D872" s="181"/>
      <c r="E872" s="181"/>
      <c r="F872" s="181"/>
      <c r="G872" s="181"/>
      <c r="H872" s="181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</row>
    <row r="873" spans="1:26" ht="12.75" customHeight="1">
      <c r="A873" s="181"/>
      <c r="B873" s="181"/>
      <c r="C873" s="181"/>
      <c r="D873" s="181"/>
      <c r="E873" s="181"/>
      <c r="F873" s="181"/>
      <c r="G873" s="181"/>
      <c r="H873" s="181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</row>
    <row r="874" spans="1:26" ht="12.75" customHeight="1">
      <c r="A874" s="181"/>
      <c r="B874" s="181"/>
      <c r="C874" s="181"/>
      <c r="D874" s="181"/>
      <c r="E874" s="181"/>
      <c r="F874" s="181"/>
      <c r="G874" s="181"/>
      <c r="H874" s="181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</row>
    <row r="875" spans="1:26" ht="12.75" customHeight="1">
      <c r="A875" s="181"/>
      <c r="B875" s="181"/>
      <c r="C875" s="181"/>
      <c r="D875" s="181"/>
      <c r="E875" s="181"/>
      <c r="F875" s="181"/>
      <c r="G875" s="181"/>
      <c r="H875" s="181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</row>
    <row r="876" spans="1:26" ht="12.75" customHeight="1">
      <c r="A876" s="181"/>
      <c r="B876" s="181"/>
      <c r="C876" s="181"/>
      <c r="D876" s="181"/>
      <c r="E876" s="181"/>
      <c r="F876" s="181"/>
      <c r="G876" s="181"/>
      <c r="H876" s="181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</row>
    <row r="877" spans="1:26" ht="12.75" customHeight="1">
      <c r="A877" s="181"/>
      <c r="B877" s="181"/>
      <c r="C877" s="181"/>
      <c r="D877" s="181"/>
      <c r="E877" s="181"/>
      <c r="F877" s="181"/>
      <c r="G877" s="181"/>
      <c r="H877" s="181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</row>
    <row r="878" spans="1:26" ht="12.75" customHeight="1">
      <c r="A878" s="181"/>
      <c r="B878" s="181"/>
      <c r="C878" s="181"/>
      <c r="D878" s="181"/>
      <c r="E878" s="181"/>
      <c r="F878" s="181"/>
      <c r="G878" s="181"/>
      <c r="H878" s="181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</row>
    <row r="879" spans="1:26" ht="12.75" customHeight="1">
      <c r="A879" s="181"/>
      <c r="B879" s="181"/>
      <c r="C879" s="181"/>
      <c r="D879" s="181"/>
      <c r="E879" s="181"/>
      <c r="F879" s="181"/>
      <c r="G879" s="181"/>
      <c r="H879" s="181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</row>
    <row r="880" spans="1:26" ht="12.75" customHeight="1">
      <c r="A880" s="181"/>
      <c r="B880" s="181"/>
      <c r="C880" s="181"/>
      <c r="D880" s="181"/>
      <c r="E880" s="181"/>
      <c r="F880" s="181"/>
      <c r="G880" s="181"/>
      <c r="H880" s="181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</row>
    <row r="881" spans="1:26" ht="12.75" customHeight="1">
      <c r="A881" s="181"/>
      <c r="B881" s="181"/>
      <c r="C881" s="181"/>
      <c r="D881" s="181"/>
      <c r="E881" s="181"/>
      <c r="F881" s="181"/>
      <c r="G881" s="181"/>
      <c r="H881" s="181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</row>
    <row r="882" spans="1:26" ht="12.75" customHeight="1">
      <c r="A882" s="181"/>
      <c r="B882" s="181"/>
      <c r="C882" s="181"/>
      <c r="D882" s="181"/>
      <c r="E882" s="181"/>
      <c r="F882" s="181"/>
      <c r="G882" s="181"/>
      <c r="H882" s="181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</row>
    <row r="883" spans="1:26" ht="12.75" customHeight="1">
      <c r="A883" s="181"/>
      <c r="B883" s="181"/>
      <c r="C883" s="181"/>
      <c r="D883" s="181"/>
      <c r="E883" s="181"/>
      <c r="F883" s="181"/>
      <c r="G883" s="181"/>
      <c r="H883" s="181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</row>
    <row r="884" spans="1:26" ht="12.75" customHeight="1">
      <c r="A884" s="181"/>
      <c r="B884" s="181"/>
      <c r="C884" s="181"/>
      <c r="D884" s="181"/>
      <c r="E884" s="181"/>
      <c r="F884" s="181"/>
      <c r="G884" s="181"/>
      <c r="H884" s="181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</row>
    <row r="885" spans="1:26" ht="12.75" customHeight="1">
      <c r="A885" s="181"/>
      <c r="B885" s="181"/>
      <c r="C885" s="181"/>
      <c r="D885" s="181"/>
      <c r="E885" s="181"/>
      <c r="F885" s="181"/>
      <c r="G885" s="181"/>
      <c r="H885" s="181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</row>
    <row r="886" spans="1:26" ht="12.75" customHeight="1">
      <c r="A886" s="181"/>
      <c r="B886" s="181"/>
      <c r="C886" s="181"/>
      <c r="D886" s="181"/>
      <c r="E886" s="181"/>
      <c r="F886" s="181"/>
      <c r="G886" s="181"/>
      <c r="H886" s="181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</row>
    <row r="887" spans="1:26" ht="12.75" customHeight="1">
      <c r="A887" s="181"/>
      <c r="B887" s="181"/>
      <c r="C887" s="181"/>
      <c r="D887" s="181"/>
      <c r="E887" s="181"/>
      <c r="F887" s="181"/>
      <c r="G887" s="181"/>
      <c r="H887" s="181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</row>
    <row r="888" spans="1:26" ht="12.75" customHeight="1">
      <c r="A888" s="181"/>
      <c r="B888" s="181"/>
      <c r="C888" s="181"/>
      <c r="D888" s="181"/>
      <c r="E888" s="181"/>
      <c r="F888" s="181"/>
      <c r="G888" s="181"/>
      <c r="H888" s="181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</row>
    <row r="889" spans="1:26" ht="12.75" customHeight="1">
      <c r="A889" s="181"/>
      <c r="B889" s="181"/>
      <c r="C889" s="181"/>
      <c r="D889" s="181"/>
      <c r="E889" s="181"/>
      <c r="F889" s="181"/>
      <c r="G889" s="181"/>
      <c r="H889" s="181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</row>
    <row r="890" spans="1:26" ht="12.75" customHeight="1">
      <c r="A890" s="181"/>
      <c r="B890" s="181"/>
      <c r="C890" s="181"/>
      <c r="D890" s="181"/>
      <c r="E890" s="181"/>
      <c r="F890" s="181"/>
      <c r="G890" s="181"/>
      <c r="H890" s="181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</row>
    <row r="891" spans="1:26" ht="12.75" customHeight="1">
      <c r="A891" s="181"/>
      <c r="B891" s="181"/>
      <c r="C891" s="181"/>
      <c r="D891" s="181"/>
      <c r="E891" s="181"/>
      <c r="F891" s="181"/>
      <c r="G891" s="181"/>
      <c r="H891" s="181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</row>
    <row r="892" spans="1:26" ht="12.75" customHeight="1">
      <c r="A892" s="181"/>
      <c r="B892" s="181"/>
      <c r="C892" s="181"/>
      <c r="D892" s="181"/>
      <c r="E892" s="181"/>
      <c r="F892" s="181"/>
      <c r="G892" s="181"/>
      <c r="H892" s="181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</row>
    <row r="893" spans="1:26" ht="12.75" customHeight="1">
      <c r="A893" s="181"/>
      <c r="B893" s="181"/>
      <c r="C893" s="181"/>
      <c r="D893" s="181"/>
      <c r="E893" s="181"/>
      <c r="F893" s="181"/>
      <c r="G893" s="181"/>
      <c r="H893" s="181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</row>
    <row r="894" spans="1:26" ht="12.75" customHeight="1">
      <c r="A894" s="181"/>
      <c r="B894" s="181"/>
      <c r="C894" s="181"/>
      <c r="D894" s="181"/>
      <c r="E894" s="181"/>
      <c r="F894" s="181"/>
      <c r="G894" s="181"/>
      <c r="H894" s="181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</row>
    <row r="895" spans="1:26" ht="12.75" customHeight="1">
      <c r="A895" s="181"/>
      <c r="B895" s="181"/>
      <c r="C895" s="181"/>
      <c r="D895" s="181"/>
      <c r="E895" s="181"/>
      <c r="F895" s="181"/>
      <c r="G895" s="181"/>
      <c r="H895" s="181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</row>
    <row r="896" spans="1:26" ht="12.75" customHeight="1">
      <c r="A896" s="181"/>
      <c r="B896" s="181"/>
      <c r="C896" s="181"/>
      <c r="D896" s="181"/>
      <c r="E896" s="181"/>
      <c r="F896" s="181"/>
      <c r="G896" s="181"/>
      <c r="H896" s="181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</row>
    <row r="897" spans="1:26" ht="12.75" customHeight="1">
      <c r="A897" s="181"/>
      <c r="B897" s="181"/>
      <c r="C897" s="181"/>
      <c r="D897" s="181"/>
      <c r="E897" s="181"/>
      <c r="F897" s="181"/>
      <c r="G897" s="181"/>
      <c r="H897" s="181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</row>
    <row r="898" spans="1:26" ht="12.75" customHeight="1">
      <c r="A898" s="181"/>
      <c r="B898" s="181"/>
      <c r="C898" s="181"/>
      <c r="D898" s="181"/>
      <c r="E898" s="181"/>
      <c r="F898" s="181"/>
      <c r="G898" s="181"/>
      <c r="H898" s="181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</row>
    <row r="899" spans="1:26" ht="12.75" customHeight="1">
      <c r="A899" s="181"/>
      <c r="B899" s="181"/>
      <c r="C899" s="181"/>
      <c r="D899" s="181"/>
      <c r="E899" s="181"/>
      <c r="F899" s="181"/>
      <c r="G899" s="181"/>
      <c r="H899" s="181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</row>
    <row r="900" spans="1:26" ht="12.75" customHeight="1">
      <c r="A900" s="181"/>
      <c r="B900" s="181"/>
      <c r="C900" s="181"/>
      <c r="D900" s="181"/>
      <c r="E900" s="181"/>
      <c r="F900" s="181"/>
      <c r="G900" s="181"/>
      <c r="H900" s="181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</row>
    <row r="901" spans="1:26" ht="12.75" customHeight="1">
      <c r="A901" s="181"/>
      <c r="B901" s="181"/>
      <c r="C901" s="181"/>
      <c r="D901" s="181"/>
      <c r="E901" s="181"/>
      <c r="F901" s="181"/>
      <c r="G901" s="181"/>
      <c r="H901" s="181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</row>
    <row r="902" spans="1:26" ht="12.75" customHeight="1">
      <c r="A902" s="181"/>
      <c r="B902" s="181"/>
      <c r="C902" s="181"/>
      <c r="D902" s="181"/>
      <c r="E902" s="181"/>
      <c r="F902" s="181"/>
      <c r="G902" s="181"/>
      <c r="H902" s="181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</row>
    <row r="903" spans="1:26" ht="12.75" customHeight="1">
      <c r="A903" s="181"/>
      <c r="B903" s="181"/>
      <c r="C903" s="181"/>
      <c r="D903" s="181"/>
      <c r="E903" s="181"/>
      <c r="F903" s="181"/>
      <c r="G903" s="181"/>
      <c r="H903" s="181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</row>
    <row r="904" spans="1:26" ht="12.75" customHeight="1">
      <c r="A904" s="181"/>
      <c r="B904" s="181"/>
      <c r="C904" s="181"/>
      <c r="D904" s="181"/>
      <c r="E904" s="181"/>
      <c r="F904" s="181"/>
      <c r="G904" s="181"/>
      <c r="H904" s="181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</row>
    <row r="905" spans="1:26" ht="12.75" customHeight="1">
      <c r="A905" s="181"/>
      <c r="B905" s="181"/>
      <c r="C905" s="181"/>
      <c r="D905" s="181"/>
      <c r="E905" s="181"/>
      <c r="F905" s="181"/>
      <c r="G905" s="181"/>
      <c r="H905" s="181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</row>
    <row r="906" spans="1:26" ht="12.75" customHeight="1">
      <c r="A906" s="181"/>
      <c r="B906" s="181"/>
      <c r="C906" s="181"/>
      <c r="D906" s="181"/>
      <c r="E906" s="181"/>
      <c r="F906" s="181"/>
      <c r="G906" s="181"/>
      <c r="H906" s="181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</row>
    <row r="907" spans="1:26" ht="12.75" customHeight="1">
      <c r="A907" s="181"/>
      <c r="B907" s="181"/>
      <c r="C907" s="181"/>
      <c r="D907" s="181"/>
      <c r="E907" s="181"/>
      <c r="F907" s="181"/>
      <c r="G907" s="181"/>
      <c r="H907" s="181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</row>
    <row r="908" spans="1:26" ht="12.75" customHeight="1">
      <c r="A908" s="181"/>
      <c r="B908" s="181"/>
      <c r="C908" s="181"/>
      <c r="D908" s="181"/>
      <c r="E908" s="181"/>
      <c r="F908" s="181"/>
      <c r="G908" s="181"/>
      <c r="H908" s="181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</row>
    <row r="909" spans="1:26" ht="12.75" customHeight="1">
      <c r="A909" s="181"/>
      <c r="B909" s="181"/>
      <c r="C909" s="181"/>
      <c r="D909" s="181"/>
      <c r="E909" s="181"/>
      <c r="F909" s="181"/>
      <c r="G909" s="181"/>
      <c r="H909" s="181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</row>
    <row r="910" spans="1:26" ht="12.75" customHeight="1">
      <c r="A910" s="181"/>
      <c r="B910" s="181"/>
      <c r="C910" s="181"/>
      <c r="D910" s="181"/>
      <c r="E910" s="181"/>
      <c r="F910" s="181"/>
      <c r="G910" s="181"/>
      <c r="H910" s="181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</row>
    <row r="911" spans="1:26" ht="12.75" customHeight="1">
      <c r="A911" s="181"/>
      <c r="B911" s="181"/>
      <c r="C911" s="181"/>
      <c r="D911" s="181"/>
      <c r="E911" s="181"/>
      <c r="F911" s="181"/>
      <c r="G911" s="181"/>
      <c r="H911" s="181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</row>
    <row r="912" spans="1:26" ht="12.75" customHeight="1">
      <c r="A912" s="181"/>
      <c r="B912" s="181"/>
      <c r="C912" s="181"/>
      <c r="D912" s="181"/>
      <c r="E912" s="181"/>
      <c r="F912" s="181"/>
      <c r="G912" s="181"/>
      <c r="H912" s="181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</row>
    <row r="913" spans="1:26" ht="12.75" customHeight="1">
      <c r="A913" s="181"/>
      <c r="B913" s="181"/>
      <c r="C913" s="181"/>
      <c r="D913" s="181"/>
      <c r="E913" s="181"/>
      <c r="F913" s="181"/>
      <c r="G913" s="181"/>
      <c r="H913" s="181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</row>
    <row r="914" spans="1:26" ht="12.75" customHeight="1">
      <c r="A914" s="181"/>
      <c r="B914" s="181"/>
      <c r="C914" s="181"/>
      <c r="D914" s="181"/>
      <c r="E914" s="181"/>
      <c r="F914" s="181"/>
      <c r="G914" s="181"/>
      <c r="H914" s="181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</row>
    <row r="915" spans="1:26" ht="12.75" customHeight="1">
      <c r="A915" s="181"/>
      <c r="B915" s="181"/>
      <c r="C915" s="181"/>
      <c r="D915" s="181"/>
      <c r="E915" s="181"/>
      <c r="F915" s="181"/>
      <c r="G915" s="181"/>
      <c r="H915" s="181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</row>
    <row r="916" spans="1:26" ht="12.75" customHeight="1">
      <c r="A916" s="181"/>
      <c r="B916" s="181"/>
      <c r="C916" s="181"/>
      <c r="D916" s="181"/>
      <c r="E916" s="181"/>
      <c r="F916" s="181"/>
      <c r="G916" s="181"/>
      <c r="H916" s="181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</row>
    <row r="917" spans="1:26" ht="12.75" customHeight="1">
      <c r="A917" s="181"/>
      <c r="B917" s="181"/>
      <c r="C917" s="181"/>
      <c r="D917" s="181"/>
      <c r="E917" s="181"/>
      <c r="F917" s="181"/>
      <c r="G917" s="181"/>
      <c r="H917" s="181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</row>
    <row r="918" spans="1:26" ht="12.75" customHeight="1">
      <c r="A918" s="181"/>
      <c r="B918" s="181"/>
      <c r="C918" s="181"/>
      <c r="D918" s="181"/>
      <c r="E918" s="181"/>
      <c r="F918" s="181"/>
      <c r="G918" s="181"/>
      <c r="H918" s="181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</row>
    <row r="919" spans="1:26" ht="12.75" customHeight="1">
      <c r="A919" s="181"/>
      <c r="B919" s="181"/>
      <c r="C919" s="181"/>
      <c r="D919" s="181"/>
      <c r="E919" s="181"/>
      <c r="F919" s="181"/>
      <c r="G919" s="181"/>
      <c r="H919" s="181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</row>
    <row r="920" spans="1:26" ht="12.75" customHeight="1">
      <c r="A920" s="181"/>
      <c r="B920" s="181"/>
      <c r="C920" s="181"/>
      <c r="D920" s="181"/>
      <c r="E920" s="181"/>
      <c r="F920" s="181"/>
      <c r="G920" s="181"/>
      <c r="H920" s="181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</row>
    <row r="921" spans="1:26" ht="12.75" customHeight="1">
      <c r="A921" s="181"/>
      <c r="B921" s="181"/>
      <c r="C921" s="181"/>
      <c r="D921" s="181"/>
      <c r="E921" s="181"/>
      <c r="F921" s="181"/>
      <c r="G921" s="181"/>
      <c r="H921" s="181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</row>
    <row r="922" spans="1:26" ht="12.75" customHeight="1">
      <c r="A922" s="181"/>
      <c r="B922" s="181"/>
      <c r="C922" s="181"/>
      <c r="D922" s="181"/>
      <c r="E922" s="181"/>
      <c r="F922" s="181"/>
      <c r="G922" s="181"/>
      <c r="H922" s="181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</row>
    <row r="923" spans="1:26" ht="12.75" customHeight="1">
      <c r="A923" s="181"/>
      <c r="B923" s="181"/>
      <c r="C923" s="181"/>
      <c r="D923" s="181"/>
      <c r="E923" s="181"/>
      <c r="F923" s="181"/>
      <c r="G923" s="181"/>
      <c r="H923" s="181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</row>
    <row r="924" spans="1:26" ht="12.75" customHeight="1">
      <c r="A924" s="181"/>
      <c r="B924" s="181"/>
      <c r="C924" s="181"/>
      <c r="D924" s="181"/>
      <c r="E924" s="181"/>
      <c r="F924" s="181"/>
      <c r="G924" s="181"/>
      <c r="H924" s="181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</row>
    <row r="925" spans="1:26" ht="12.75" customHeight="1">
      <c r="A925" s="181"/>
      <c r="B925" s="181"/>
      <c r="C925" s="181"/>
      <c r="D925" s="181"/>
      <c r="E925" s="181"/>
      <c r="F925" s="181"/>
      <c r="G925" s="181"/>
      <c r="H925" s="181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</row>
    <row r="926" spans="1:26" ht="12.75" customHeight="1">
      <c r="A926" s="181"/>
      <c r="B926" s="181"/>
      <c r="C926" s="181"/>
      <c r="D926" s="181"/>
      <c r="E926" s="181"/>
      <c r="F926" s="181"/>
      <c r="G926" s="181"/>
      <c r="H926" s="181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</row>
    <row r="927" spans="1:26" ht="12.75" customHeight="1">
      <c r="A927" s="181"/>
      <c r="B927" s="181"/>
      <c r="C927" s="181"/>
      <c r="D927" s="181"/>
      <c r="E927" s="181"/>
      <c r="F927" s="181"/>
      <c r="G927" s="181"/>
      <c r="H927" s="181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</row>
    <row r="928" spans="1:26" ht="12.75" customHeight="1">
      <c r="A928" s="181"/>
      <c r="B928" s="181"/>
      <c r="C928" s="181"/>
      <c r="D928" s="181"/>
      <c r="E928" s="181"/>
      <c r="F928" s="181"/>
      <c r="G928" s="181"/>
      <c r="H928" s="181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</row>
    <row r="929" spans="1:26" ht="12.75" customHeight="1">
      <c r="A929" s="181"/>
      <c r="B929" s="181"/>
      <c r="C929" s="181"/>
      <c r="D929" s="181"/>
      <c r="E929" s="181"/>
      <c r="F929" s="181"/>
      <c r="G929" s="181"/>
      <c r="H929" s="181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</row>
    <row r="930" spans="1:26" ht="12.75" customHeight="1">
      <c r="A930" s="181"/>
      <c r="B930" s="181"/>
      <c r="C930" s="181"/>
      <c r="D930" s="181"/>
      <c r="E930" s="181"/>
      <c r="F930" s="181"/>
      <c r="G930" s="181"/>
      <c r="H930" s="181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</row>
    <row r="931" spans="1:26" ht="12.75" customHeight="1">
      <c r="A931" s="181"/>
      <c r="B931" s="181"/>
      <c r="C931" s="181"/>
      <c r="D931" s="181"/>
      <c r="E931" s="181"/>
      <c r="F931" s="181"/>
      <c r="G931" s="181"/>
      <c r="H931" s="181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</row>
    <row r="932" spans="1:26" ht="12.75" customHeight="1">
      <c r="A932" s="181"/>
      <c r="B932" s="181"/>
      <c r="C932" s="181"/>
      <c r="D932" s="181"/>
      <c r="E932" s="181"/>
      <c r="F932" s="181"/>
      <c r="G932" s="181"/>
      <c r="H932" s="181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</row>
    <row r="933" spans="1:26" ht="12.75" customHeight="1">
      <c r="A933" s="181"/>
      <c r="B933" s="181"/>
      <c r="C933" s="181"/>
      <c r="D933" s="181"/>
      <c r="E933" s="181"/>
      <c r="F933" s="181"/>
      <c r="G933" s="181"/>
      <c r="H933" s="181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</row>
    <row r="934" spans="1:26" ht="12.75" customHeight="1">
      <c r="A934" s="181"/>
      <c r="B934" s="181"/>
      <c r="C934" s="181"/>
      <c r="D934" s="181"/>
      <c r="E934" s="181"/>
      <c r="F934" s="181"/>
      <c r="G934" s="181"/>
      <c r="H934" s="181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</row>
    <row r="935" spans="1:26" ht="12.75" customHeight="1">
      <c r="A935" s="181"/>
      <c r="B935" s="181"/>
      <c r="C935" s="181"/>
      <c r="D935" s="181"/>
      <c r="E935" s="181"/>
      <c r="F935" s="181"/>
      <c r="G935" s="181"/>
      <c r="H935" s="181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</row>
    <row r="936" spans="1:26" ht="12.75" customHeight="1">
      <c r="A936" s="181"/>
      <c r="B936" s="181"/>
      <c r="C936" s="181"/>
      <c r="D936" s="181"/>
      <c r="E936" s="181"/>
      <c r="F936" s="181"/>
      <c r="G936" s="181"/>
      <c r="H936" s="181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</row>
    <row r="937" spans="1:26" ht="12.75" customHeight="1">
      <c r="A937" s="181"/>
      <c r="B937" s="181"/>
      <c r="C937" s="181"/>
      <c r="D937" s="181"/>
      <c r="E937" s="181"/>
      <c r="F937" s="181"/>
      <c r="G937" s="181"/>
      <c r="H937" s="181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</row>
    <row r="938" spans="1:26" ht="12.75" customHeight="1">
      <c r="A938" s="181"/>
      <c r="B938" s="181"/>
      <c r="C938" s="181"/>
      <c r="D938" s="181"/>
      <c r="E938" s="181"/>
      <c r="F938" s="181"/>
      <c r="G938" s="181"/>
      <c r="H938" s="181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</row>
    <row r="939" spans="1:26" ht="12.75" customHeight="1">
      <c r="A939" s="181"/>
      <c r="B939" s="181"/>
      <c r="C939" s="181"/>
      <c r="D939" s="181"/>
      <c r="E939" s="181"/>
      <c r="F939" s="181"/>
      <c r="G939" s="181"/>
      <c r="H939" s="181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</row>
    <row r="940" spans="1:26" ht="12.75" customHeight="1">
      <c r="A940" s="181"/>
      <c r="B940" s="181"/>
      <c r="C940" s="181"/>
      <c r="D940" s="181"/>
      <c r="E940" s="181"/>
      <c r="F940" s="181"/>
      <c r="G940" s="181"/>
      <c r="H940" s="181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</row>
    <row r="941" spans="1:26" ht="12.75" customHeight="1">
      <c r="A941" s="181"/>
      <c r="B941" s="181"/>
      <c r="C941" s="181"/>
      <c r="D941" s="181"/>
      <c r="E941" s="181"/>
      <c r="F941" s="181"/>
      <c r="G941" s="181"/>
      <c r="H941" s="181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</row>
    <row r="942" spans="1:26" ht="12.75" customHeight="1">
      <c r="A942" s="181"/>
      <c r="B942" s="181"/>
      <c r="C942" s="181"/>
      <c r="D942" s="181"/>
      <c r="E942" s="181"/>
      <c r="F942" s="181"/>
      <c r="G942" s="181"/>
      <c r="H942" s="181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</row>
    <row r="943" spans="1:26" ht="12.75" customHeight="1">
      <c r="A943" s="181"/>
      <c r="B943" s="181"/>
      <c r="C943" s="181"/>
      <c r="D943" s="181"/>
      <c r="E943" s="181"/>
      <c r="F943" s="181"/>
      <c r="G943" s="181"/>
      <c r="H943" s="181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</row>
    <row r="944" spans="1:26" ht="12.75" customHeight="1">
      <c r="A944" s="181"/>
      <c r="B944" s="181"/>
      <c r="C944" s="181"/>
      <c r="D944" s="181"/>
      <c r="E944" s="181"/>
      <c r="F944" s="181"/>
      <c r="G944" s="181"/>
      <c r="H944" s="181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</row>
    <row r="945" spans="1:26" ht="12.75" customHeight="1">
      <c r="A945" s="181"/>
      <c r="B945" s="181"/>
      <c r="C945" s="181"/>
      <c r="D945" s="181"/>
      <c r="E945" s="181"/>
      <c r="F945" s="181"/>
      <c r="G945" s="181"/>
      <c r="H945" s="181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</row>
    <row r="946" spans="1:26" ht="12.75" customHeight="1">
      <c r="A946" s="181"/>
      <c r="B946" s="181"/>
      <c r="C946" s="181"/>
      <c r="D946" s="181"/>
      <c r="E946" s="181"/>
      <c r="F946" s="181"/>
      <c r="G946" s="181"/>
      <c r="H946" s="181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</row>
    <row r="947" spans="1:26" ht="12.75" customHeight="1">
      <c r="A947" s="181"/>
      <c r="B947" s="181"/>
      <c r="C947" s="181"/>
      <c r="D947" s="181"/>
      <c r="E947" s="181"/>
      <c r="F947" s="181"/>
      <c r="G947" s="181"/>
      <c r="H947" s="181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</row>
    <row r="948" spans="1:26" ht="12.75" customHeight="1">
      <c r="A948" s="181"/>
      <c r="B948" s="181"/>
      <c r="C948" s="181"/>
      <c r="D948" s="181"/>
      <c r="E948" s="181"/>
      <c r="F948" s="181"/>
      <c r="G948" s="181"/>
      <c r="H948" s="181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</row>
    <row r="949" spans="1:26" ht="12.75" customHeight="1">
      <c r="A949" s="181"/>
      <c r="B949" s="181"/>
      <c r="C949" s="181"/>
      <c r="D949" s="181"/>
      <c r="E949" s="181"/>
      <c r="F949" s="181"/>
      <c r="G949" s="181"/>
      <c r="H949" s="181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</row>
    <row r="950" spans="1:26" ht="12.75" customHeight="1">
      <c r="A950" s="181"/>
      <c r="B950" s="181"/>
      <c r="C950" s="181"/>
      <c r="D950" s="181"/>
      <c r="E950" s="181"/>
      <c r="F950" s="181"/>
      <c r="G950" s="181"/>
      <c r="H950" s="181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</row>
    <row r="951" spans="1:26" ht="12.75" customHeight="1">
      <c r="A951" s="181"/>
      <c r="B951" s="181"/>
      <c r="C951" s="181"/>
      <c r="D951" s="181"/>
      <c r="E951" s="181"/>
      <c r="F951" s="181"/>
      <c r="G951" s="181"/>
      <c r="H951" s="181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</row>
    <row r="952" spans="1:26" ht="12.75" customHeight="1">
      <c r="A952" s="181"/>
      <c r="B952" s="181"/>
      <c r="C952" s="181"/>
      <c r="D952" s="181"/>
      <c r="E952" s="181"/>
      <c r="F952" s="181"/>
      <c r="G952" s="181"/>
      <c r="H952" s="181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</row>
    <row r="953" spans="1:26" ht="12.75" customHeight="1">
      <c r="A953" s="181"/>
      <c r="B953" s="181"/>
      <c r="C953" s="181"/>
      <c r="D953" s="181"/>
      <c r="E953" s="181"/>
      <c r="F953" s="181"/>
      <c r="G953" s="181"/>
      <c r="H953" s="181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</row>
    <row r="954" spans="1:26" ht="12.75" customHeight="1">
      <c r="A954" s="181"/>
      <c r="B954" s="181"/>
      <c r="C954" s="181"/>
      <c r="D954" s="181"/>
      <c r="E954" s="181"/>
      <c r="F954" s="181"/>
      <c r="G954" s="181"/>
      <c r="H954" s="181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</row>
    <row r="955" spans="1:26" ht="12.75" customHeight="1">
      <c r="A955" s="181"/>
      <c r="B955" s="181"/>
      <c r="C955" s="181"/>
      <c r="D955" s="181"/>
      <c r="E955" s="181"/>
      <c r="F955" s="181"/>
      <c r="G955" s="181"/>
      <c r="H955" s="181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</row>
    <row r="956" spans="1:26" ht="12.75" customHeight="1">
      <c r="A956" s="181"/>
      <c r="B956" s="181"/>
      <c r="C956" s="181"/>
      <c r="D956" s="181"/>
      <c r="E956" s="181"/>
      <c r="F956" s="181"/>
      <c r="G956" s="181"/>
      <c r="H956" s="181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</row>
    <row r="957" spans="1:26" ht="12.75" customHeight="1">
      <c r="A957" s="181"/>
      <c r="B957" s="181"/>
      <c r="C957" s="181"/>
      <c r="D957" s="181"/>
      <c r="E957" s="181"/>
      <c r="F957" s="181"/>
      <c r="G957" s="181"/>
      <c r="H957" s="181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</row>
    <row r="958" spans="1:26" ht="12.75" customHeight="1">
      <c r="A958" s="181"/>
      <c r="B958" s="181"/>
      <c r="C958" s="181"/>
      <c r="D958" s="181"/>
      <c r="E958" s="181"/>
      <c r="F958" s="181"/>
      <c r="G958" s="181"/>
      <c r="H958" s="181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</row>
    <row r="959" spans="1:26" ht="12.75" customHeight="1">
      <c r="A959" s="181"/>
      <c r="B959" s="181"/>
      <c r="C959" s="181"/>
      <c r="D959" s="181"/>
      <c r="E959" s="181"/>
      <c r="F959" s="181"/>
      <c r="G959" s="181"/>
      <c r="H959" s="181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</row>
    <row r="960" spans="1:26" ht="12.75" customHeight="1">
      <c r="A960" s="181"/>
      <c r="B960" s="181"/>
      <c r="C960" s="181"/>
      <c r="D960" s="181"/>
      <c r="E960" s="181"/>
      <c r="F960" s="181"/>
      <c r="G960" s="181"/>
      <c r="H960" s="181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</row>
    <row r="961" spans="1:26" ht="12.75" customHeight="1">
      <c r="A961" s="181"/>
      <c r="B961" s="181"/>
      <c r="C961" s="181"/>
      <c r="D961" s="181"/>
      <c r="E961" s="181"/>
      <c r="F961" s="181"/>
      <c r="G961" s="181"/>
      <c r="H961" s="181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</row>
    <row r="962" spans="1:26" ht="12.75" customHeight="1">
      <c r="A962" s="181"/>
      <c r="B962" s="181"/>
      <c r="C962" s="181"/>
      <c r="D962" s="181"/>
      <c r="E962" s="181"/>
      <c r="F962" s="181"/>
      <c r="G962" s="181"/>
      <c r="H962" s="181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</row>
    <row r="963" spans="1:26" ht="12.75" customHeight="1">
      <c r="A963" s="181"/>
      <c r="B963" s="181"/>
      <c r="C963" s="181"/>
      <c r="D963" s="181"/>
      <c r="E963" s="181"/>
      <c r="F963" s="181"/>
      <c r="G963" s="181"/>
      <c r="H963" s="181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</row>
    <row r="964" spans="1:26" ht="12.75" customHeight="1">
      <c r="A964" s="181"/>
      <c r="B964" s="181"/>
      <c r="C964" s="181"/>
      <c r="D964" s="181"/>
      <c r="E964" s="181"/>
      <c r="F964" s="181"/>
      <c r="G964" s="181"/>
      <c r="H964" s="181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</row>
    <row r="965" spans="1:26" ht="12.75" customHeight="1">
      <c r="A965" s="181"/>
      <c r="B965" s="181"/>
      <c r="C965" s="181"/>
      <c r="D965" s="181"/>
      <c r="E965" s="181"/>
      <c r="F965" s="181"/>
      <c r="G965" s="181"/>
      <c r="H965" s="181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</row>
    <row r="966" spans="1:26" ht="12.75" customHeight="1">
      <c r="A966" s="181"/>
      <c r="B966" s="181"/>
      <c r="C966" s="181"/>
      <c r="D966" s="181"/>
      <c r="E966" s="181"/>
      <c r="F966" s="181"/>
      <c r="G966" s="181"/>
      <c r="H966" s="181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</row>
    <row r="967" spans="1:26" ht="12.75" customHeight="1">
      <c r="A967" s="181"/>
      <c r="B967" s="181"/>
      <c r="C967" s="181"/>
      <c r="D967" s="181"/>
      <c r="E967" s="181"/>
      <c r="F967" s="181"/>
      <c r="G967" s="181"/>
      <c r="H967" s="181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</row>
    <row r="968" spans="1:26" ht="12.75" customHeight="1">
      <c r="A968" s="181"/>
      <c r="B968" s="181"/>
      <c r="C968" s="181"/>
      <c r="D968" s="181"/>
      <c r="E968" s="181"/>
      <c r="F968" s="181"/>
      <c r="G968" s="181"/>
      <c r="H968" s="181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</row>
    <row r="969" spans="1:26" ht="12.75" customHeight="1">
      <c r="A969" s="181"/>
      <c r="B969" s="181"/>
      <c r="C969" s="181"/>
      <c r="D969" s="181"/>
      <c r="E969" s="181"/>
      <c r="F969" s="181"/>
      <c r="G969" s="181"/>
      <c r="H969" s="181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</row>
    <row r="970" spans="1:26" ht="12.75" customHeight="1">
      <c r="A970" s="181"/>
      <c r="B970" s="181"/>
      <c r="C970" s="181"/>
      <c r="D970" s="181"/>
      <c r="E970" s="181"/>
      <c r="F970" s="181"/>
      <c r="G970" s="181"/>
      <c r="H970" s="181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</row>
    <row r="971" spans="1:26" ht="12.75" customHeight="1">
      <c r="A971" s="181"/>
      <c r="B971" s="181"/>
      <c r="C971" s="181"/>
      <c r="D971" s="181"/>
      <c r="E971" s="181"/>
      <c r="F971" s="181"/>
      <c r="G971" s="181"/>
      <c r="H971" s="181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</row>
    <row r="972" spans="1:26" ht="12.75" customHeight="1">
      <c r="A972" s="181"/>
      <c r="B972" s="181"/>
      <c r="C972" s="181"/>
      <c r="D972" s="181"/>
      <c r="E972" s="181"/>
      <c r="F972" s="181"/>
      <c r="G972" s="181"/>
      <c r="H972" s="181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</row>
    <row r="973" spans="1:26" ht="12.75" customHeight="1">
      <c r="A973" s="181"/>
      <c r="B973" s="181"/>
      <c r="C973" s="181"/>
      <c r="D973" s="181"/>
      <c r="E973" s="181"/>
      <c r="F973" s="181"/>
      <c r="G973" s="181"/>
      <c r="H973" s="181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</row>
    <row r="974" spans="1:26" ht="12.75" customHeight="1">
      <c r="A974" s="181"/>
      <c r="B974" s="181"/>
      <c r="C974" s="181"/>
      <c r="D974" s="181"/>
      <c r="E974" s="181"/>
      <c r="F974" s="181"/>
      <c r="G974" s="181"/>
      <c r="H974" s="181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</row>
    <row r="975" spans="1:26" ht="12.75" customHeight="1">
      <c r="A975" s="181"/>
      <c r="B975" s="181"/>
      <c r="C975" s="181"/>
      <c r="D975" s="181"/>
      <c r="E975" s="181"/>
      <c r="F975" s="181"/>
      <c r="G975" s="181"/>
      <c r="H975" s="181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</row>
    <row r="976" spans="1:26" ht="12.75" customHeight="1">
      <c r="A976" s="181"/>
      <c r="B976" s="181"/>
      <c r="C976" s="181"/>
      <c r="D976" s="181"/>
      <c r="E976" s="181"/>
      <c r="F976" s="181"/>
      <c r="G976" s="181"/>
      <c r="H976" s="181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</row>
    <row r="977" spans="1:26" ht="12.75" customHeight="1">
      <c r="A977" s="181"/>
      <c r="B977" s="181"/>
      <c r="C977" s="181"/>
      <c r="D977" s="181"/>
      <c r="E977" s="181"/>
      <c r="F977" s="181"/>
      <c r="G977" s="181"/>
      <c r="H977" s="181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</row>
    <row r="978" spans="1:26" ht="12.75" customHeight="1">
      <c r="A978" s="181"/>
      <c r="B978" s="181"/>
      <c r="C978" s="181"/>
      <c r="D978" s="181"/>
      <c r="E978" s="181"/>
      <c r="F978" s="181"/>
      <c r="G978" s="181"/>
      <c r="H978" s="181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</row>
    <row r="979" spans="1:26" ht="12.75" customHeight="1">
      <c r="A979" s="181"/>
      <c r="B979" s="181"/>
      <c r="C979" s="181"/>
      <c r="D979" s="181"/>
      <c r="E979" s="181"/>
      <c r="F979" s="181"/>
      <c r="G979" s="181"/>
      <c r="H979" s="181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</row>
    <row r="980" spans="1:26" ht="12.75" customHeight="1">
      <c r="A980" s="181"/>
      <c r="B980" s="181"/>
      <c r="C980" s="181"/>
      <c r="D980" s="181"/>
      <c r="E980" s="181"/>
      <c r="F980" s="181"/>
      <c r="G980" s="181"/>
      <c r="H980" s="181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</row>
    <row r="981" spans="1:26" ht="12.75" customHeight="1">
      <c r="A981" s="181"/>
      <c r="B981" s="181"/>
      <c r="C981" s="181"/>
      <c r="D981" s="181"/>
      <c r="E981" s="181"/>
      <c r="F981" s="181"/>
      <c r="G981" s="181"/>
      <c r="H981" s="181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</row>
    <row r="982" spans="1:26" ht="12.75" customHeight="1">
      <c r="A982" s="181"/>
      <c r="B982" s="181"/>
      <c r="C982" s="181"/>
      <c r="D982" s="181"/>
      <c r="E982" s="181"/>
      <c r="F982" s="181"/>
      <c r="G982" s="181"/>
      <c r="H982" s="181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</row>
    <row r="983" spans="1:26" ht="12.75" customHeight="1">
      <c r="A983" s="181"/>
      <c r="B983" s="181"/>
      <c r="C983" s="181"/>
      <c r="D983" s="181"/>
      <c r="E983" s="181"/>
      <c r="F983" s="181"/>
      <c r="G983" s="181"/>
      <c r="H983" s="181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</row>
    <row r="984" spans="1:26" ht="12.75" customHeight="1">
      <c r="A984" s="181"/>
      <c r="B984" s="181"/>
      <c r="C984" s="181"/>
      <c r="D984" s="181"/>
      <c r="E984" s="181"/>
      <c r="F984" s="181"/>
      <c r="G984" s="181"/>
      <c r="H984" s="181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</row>
    <row r="985" spans="1:26" ht="12.75" customHeight="1">
      <c r="A985" s="181"/>
      <c r="B985" s="181"/>
      <c r="C985" s="181"/>
      <c r="D985" s="181"/>
      <c r="E985" s="181"/>
      <c r="F985" s="181"/>
      <c r="G985" s="181"/>
      <c r="H985" s="181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</row>
    <row r="986" spans="1:26" ht="12.75" customHeight="1">
      <c r="A986" s="181"/>
      <c r="B986" s="181"/>
      <c r="C986" s="181"/>
      <c r="D986" s="181"/>
      <c r="E986" s="181"/>
      <c r="F986" s="181"/>
      <c r="G986" s="181"/>
      <c r="H986" s="181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</row>
    <row r="987" spans="1:26" ht="12.75" customHeight="1">
      <c r="A987" s="181"/>
      <c r="B987" s="181"/>
      <c r="C987" s="181"/>
      <c r="D987" s="181"/>
      <c r="E987" s="181"/>
      <c r="F987" s="181"/>
      <c r="G987" s="181"/>
      <c r="H987" s="181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</row>
    <row r="988" spans="1:26" ht="12.75" customHeight="1">
      <c r="A988" s="181"/>
      <c r="B988" s="181"/>
      <c r="C988" s="181"/>
      <c r="D988" s="181"/>
      <c r="E988" s="181"/>
      <c r="F988" s="181"/>
      <c r="G988" s="181"/>
      <c r="H988" s="181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</row>
    <row r="989" spans="1:26" ht="12.75" customHeight="1">
      <c r="A989" s="181"/>
      <c r="B989" s="181"/>
      <c r="C989" s="181"/>
      <c r="D989" s="181"/>
      <c r="E989" s="181"/>
      <c r="F989" s="181"/>
      <c r="G989" s="181"/>
      <c r="H989" s="181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</row>
    <row r="990" spans="1:26" ht="12.75" customHeight="1">
      <c r="A990" s="181"/>
      <c r="B990" s="181"/>
      <c r="C990" s="181"/>
      <c r="D990" s="181"/>
      <c r="E990" s="181"/>
      <c r="F990" s="181"/>
      <c r="G990" s="181"/>
      <c r="H990" s="181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</row>
    <row r="991" spans="1:26" ht="12.75" customHeight="1">
      <c r="A991" s="181"/>
      <c r="B991" s="181"/>
      <c r="C991" s="181"/>
      <c r="D991" s="181"/>
      <c r="E991" s="181"/>
      <c r="F991" s="181"/>
      <c r="G991" s="181"/>
      <c r="H991" s="181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</row>
    <row r="992" spans="1:26" ht="12.75" customHeight="1">
      <c r="A992" s="181"/>
      <c r="B992" s="181"/>
      <c r="C992" s="181"/>
      <c r="D992" s="181"/>
      <c r="E992" s="181"/>
      <c r="F992" s="181"/>
      <c r="G992" s="181"/>
      <c r="H992" s="181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</row>
    <row r="993" spans="1:26" ht="12.75" customHeight="1">
      <c r="A993" s="181"/>
      <c r="B993" s="181"/>
      <c r="C993" s="181"/>
      <c r="D993" s="181"/>
      <c r="E993" s="181"/>
      <c r="F993" s="181"/>
      <c r="G993" s="181"/>
      <c r="H993" s="181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</row>
    <row r="994" spans="1:26" ht="12.75" customHeight="1">
      <c r="A994" s="181"/>
      <c r="B994" s="181"/>
      <c r="C994" s="181"/>
      <c r="D994" s="181"/>
      <c r="E994" s="181"/>
      <c r="F994" s="181"/>
      <c r="G994" s="181"/>
      <c r="H994" s="181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</row>
    <row r="995" spans="1:26" ht="12.75" customHeight="1">
      <c r="A995" s="181"/>
      <c r="B995" s="181"/>
      <c r="C995" s="181"/>
      <c r="D995" s="181"/>
      <c r="E995" s="181"/>
      <c r="F995" s="181"/>
      <c r="G995" s="181"/>
      <c r="H995" s="181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</row>
    <row r="996" spans="1:26" ht="12.75" customHeight="1">
      <c r="A996" s="181"/>
      <c r="B996" s="181"/>
      <c r="C996" s="181"/>
      <c r="D996" s="181"/>
      <c r="E996" s="181"/>
      <c r="F996" s="181"/>
      <c r="G996" s="181"/>
      <c r="H996" s="181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</row>
    <row r="997" spans="1:26" ht="12.75" customHeight="1">
      <c r="A997" s="181"/>
      <c r="B997" s="181"/>
      <c r="C997" s="181"/>
      <c r="D997" s="181"/>
      <c r="E997" s="181"/>
      <c r="F997" s="181"/>
      <c r="G997" s="181"/>
      <c r="H997" s="181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</row>
    <row r="998" spans="1:26" ht="12.75" customHeight="1">
      <c r="A998" s="181"/>
      <c r="B998" s="181"/>
      <c r="C998" s="181"/>
      <c r="D998" s="181"/>
      <c r="E998" s="181"/>
      <c r="F998" s="181"/>
      <c r="G998" s="181"/>
      <c r="H998" s="181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</row>
    <row r="999" spans="1:26" ht="12.75" customHeight="1">
      <c r="A999" s="181"/>
      <c r="B999" s="181"/>
      <c r="C999" s="181"/>
      <c r="D999" s="181"/>
      <c r="E999" s="181"/>
      <c r="F999" s="181"/>
      <c r="G999" s="181"/>
      <c r="H999" s="181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</row>
    <row r="1000" spans="1:26" ht="12.75" customHeight="1">
      <c r="A1000" s="181"/>
      <c r="B1000" s="181"/>
      <c r="C1000" s="181"/>
      <c r="D1000" s="181"/>
      <c r="E1000" s="181"/>
      <c r="F1000" s="181"/>
      <c r="G1000" s="181"/>
      <c r="H1000" s="181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</row>
  </sheetData>
  <mergeCells count="23">
    <mergeCell ref="E36:G36"/>
    <mergeCell ref="A24:C24"/>
    <mergeCell ref="A25:C25"/>
    <mergeCell ref="A26:C26"/>
    <mergeCell ref="A29:B29"/>
    <mergeCell ref="A30:B30"/>
    <mergeCell ref="A31:B31"/>
    <mergeCell ref="A32:B32"/>
    <mergeCell ref="A17:C17"/>
    <mergeCell ref="A20:C20"/>
    <mergeCell ref="A22:C22"/>
    <mergeCell ref="A23:C23"/>
    <mergeCell ref="A33:B33"/>
    <mergeCell ref="A11:C11"/>
    <mergeCell ref="A12:C12"/>
    <mergeCell ref="A13:C13"/>
    <mergeCell ref="A15:C15"/>
    <mergeCell ref="A16:C16"/>
    <mergeCell ref="A1:H1"/>
    <mergeCell ref="A2:H2"/>
    <mergeCell ref="A4:F4"/>
    <mergeCell ref="A6:H6"/>
    <mergeCell ref="B7:G8"/>
  </mergeCells>
  <printOptions horizontalCentered="1"/>
  <pageMargins left="0.59055118110236227" right="0.59055118110236227" top="0.98425196850393704" bottom="0.98425196850393704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workbookViewId="0"/>
  </sheetViews>
  <sheetFormatPr baseColWidth="10" defaultColWidth="12.5703125" defaultRowHeight="15" customHeight="1"/>
  <cols>
    <col min="1" max="1" width="14.7109375" customWidth="1"/>
    <col min="2" max="2" width="15.5703125" customWidth="1"/>
    <col min="3" max="3" width="27.28515625" customWidth="1"/>
    <col min="4" max="7" width="11.5703125" customWidth="1"/>
    <col min="8" max="8" width="10.42578125" customWidth="1"/>
    <col min="9" max="10" width="11.42578125" customWidth="1"/>
    <col min="11" max="11" width="12.85546875" customWidth="1"/>
    <col min="12" max="26" width="11.42578125" customWidth="1"/>
  </cols>
  <sheetData>
    <row r="1" spans="1:26" ht="18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8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2.75" customHeight="1">
      <c r="A3" s="117" t="s">
        <v>1</v>
      </c>
      <c r="B3" s="118"/>
      <c r="C3" s="118"/>
      <c r="D3" s="118"/>
      <c r="E3" s="118"/>
      <c r="F3" s="118"/>
      <c r="G3" s="118"/>
      <c r="H3" s="119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2.75" customHeight="1">
      <c r="A4" s="359" t="s">
        <v>1</v>
      </c>
      <c r="B4" s="328"/>
      <c r="C4" s="328"/>
      <c r="D4" s="328"/>
      <c r="E4" s="328"/>
      <c r="F4" s="360"/>
      <c r="G4" s="120"/>
      <c r="H4" s="121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5" customHeight="1">
      <c r="A5" s="374"/>
      <c r="B5" s="344"/>
      <c r="C5" s="344"/>
      <c r="D5" s="344"/>
      <c r="E5" s="344"/>
      <c r="F5" s="344"/>
      <c r="G5" s="344"/>
      <c r="H5" s="350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12.75" customHeight="1">
      <c r="A7" s="125" t="s">
        <v>127</v>
      </c>
      <c r="B7" s="363" t="str">
        <f>+PRESUPUESTO!B8</f>
        <v>Reparación del recubrimiento de los elementos externos con revoque</v>
      </c>
      <c r="C7" s="348"/>
      <c r="D7" s="348"/>
      <c r="E7" s="348"/>
      <c r="F7" s="348"/>
      <c r="G7" s="349"/>
      <c r="H7" s="125" t="s">
        <v>128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12.75" customHeight="1">
      <c r="A8" s="126">
        <f>+PRESUPUESTO!A8</f>
        <v>1.2</v>
      </c>
      <c r="B8" s="364"/>
      <c r="C8" s="342"/>
      <c r="D8" s="342"/>
      <c r="E8" s="342"/>
      <c r="F8" s="342"/>
      <c r="G8" s="362"/>
      <c r="H8" s="126" t="str">
        <f>+PRESUPUESTO!C8</f>
        <v>M2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2.75" customHeight="1">
      <c r="A9" s="127"/>
      <c r="B9" s="128"/>
      <c r="C9" s="129"/>
      <c r="D9" s="128"/>
      <c r="E9" s="128"/>
      <c r="F9" s="128"/>
      <c r="G9" s="128"/>
      <c r="H9" s="182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</row>
    <row r="10" spans="1:26" ht="12.75" customHeight="1">
      <c r="A10" s="131" t="s">
        <v>129</v>
      </c>
      <c r="B10" s="132"/>
      <c r="C10" s="129"/>
      <c r="D10" s="129"/>
      <c r="E10" s="129"/>
      <c r="F10" s="129"/>
      <c r="G10" s="129"/>
      <c r="H10" s="182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</row>
    <row r="11" spans="1:26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</row>
    <row r="12" spans="1:26" ht="12.75" customHeight="1">
      <c r="A12" s="368" t="s">
        <v>135</v>
      </c>
      <c r="B12" s="337"/>
      <c r="C12" s="338"/>
      <c r="D12" s="137" t="s">
        <v>136</v>
      </c>
      <c r="E12" s="138">
        <v>46920</v>
      </c>
      <c r="F12" s="139">
        <v>0.02</v>
      </c>
      <c r="G12" s="138">
        <f>+E12*F12</f>
        <v>938.4</v>
      </c>
      <c r="H12" s="141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spans="1:26" ht="12.75" customHeight="1">
      <c r="A13" s="368"/>
      <c r="B13" s="337"/>
      <c r="C13" s="338"/>
      <c r="D13" s="142"/>
      <c r="E13" s="143"/>
      <c r="F13" s="144"/>
      <c r="G13" s="145"/>
      <c r="H13" s="141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</row>
    <row r="14" spans="1:26" ht="12.75" customHeight="1">
      <c r="A14" s="129"/>
      <c r="B14" s="129"/>
      <c r="C14" s="129"/>
      <c r="D14" s="146"/>
      <c r="E14" s="143"/>
      <c r="F14" s="147"/>
      <c r="G14" s="145"/>
      <c r="H14" s="141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</row>
    <row r="15" spans="1:26" ht="12.75" customHeight="1">
      <c r="A15" s="368"/>
      <c r="B15" s="337"/>
      <c r="C15" s="338"/>
      <c r="D15" s="142"/>
      <c r="E15" s="143"/>
      <c r="F15" s="147"/>
      <c r="G15" s="145"/>
      <c r="H15" s="141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</row>
    <row r="16" spans="1:26" ht="12.75" customHeight="1">
      <c r="A16" s="368"/>
      <c r="B16" s="337"/>
      <c r="C16" s="338"/>
      <c r="D16" s="142"/>
      <c r="E16" s="143"/>
      <c r="F16" s="147"/>
      <c r="G16" s="145"/>
      <c r="H16" s="141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</row>
    <row r="17" spans="1:26" ht="12.75" customHeight="1">
      <c r="A17" s="368" t="s">
        <v>150</v>
      </c>
      <c r="B17" s="337"/>
      <c r="C17" s="338"/>
      <c r="D17" s="148" t="s">
        <v>138</v>
      </c>
      <c r="E17" s="183">
        <v>0.05</v>
      </c>
      <c r="F17" s="163"/>
      <c r="G17" s="138">
        <f>+E17*H34</f>
        <v>680.17822295500002</v>
      </c>
      <c r="H17" s="151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</row>
    <row r="18" spans="1:26" ht="12.75" customHeight="1">
      <c r="A18" s="129"/>
      <c r="B18" s="129"/>
      <c r="C18" s="129"/>
      <c r="D18" s="129"/>
      <c r="E18" s="129"/>
      <c r="F18" s="129"/>
      <c r="G18" s="127" t="s">
        <v>139</v>
      </c>
      <c r="H18" s="138">
        <f>SUM(G12:G17)</f>
        <v>1618.578222955</v>
      </c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</row>
    <row r="21" spans="1:26" ht="12.75" customHeight="1">
      <c r="A21" s="369" t="s">
        <v>151</v>
      </c>
      <c r="B21" s="337"/>
      <c r="C21" s="338"/>
      <c r="D21" s="137" t="s">
        <v>152</v>
      </c>
      <c r="E21" s="138">
        <v>345104</v>
      </c>
      <c r="F21" s="184">
        <v>2.1000000000000001E-2</v>
      </c>
      <c r="G21" s="138">
        <f>E21*F21</f>
        <v>7247.1840000000002</v>
      </c>
      <c r="H21" s="141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ht="12.75" customHeight="1">
      <c r="A22" s="369"/>
      <c r="B22" s="337"/>
      <c r="C22" s="338"/>
      <c r="D22" s="137"/>
      <c r="E22" s="158"/>
      <c r="F22" s="159"/>
      <c r="G22" s="160"/>
      <c r="H22" s="141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</row>
    <row r="23" spans="1:26" ht="12.75" customHeight="1">
      <c r="A23" s="369"/>
      <c r="B23" s="337"/>
      <c r="C23" s="338"/>
      <c r="D23" s="137"/>
      <c r="E23" s="158"/>
      <c r="F23" s="137"/>
      <c r="G23" s="161"/>
      <c r="H23" s="141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</row>
    <row r="24" spans="1:26" ht="12.75" customHeight="1">
      <c r="A24" s="368"/>
      <c r="B24" s="337"/>
      <c r="C24" s="338"/>
      <c r="D24" s="137"/>
      <c r="E24" s="158"/>
      <c r="F24" s="159"/>
      <c r="G24" s="161"/>
      <c r="H24" s="141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spans="1:26" ht="12.75" customHeight="1">
      <c r="A25" s="368"/>
      <c r="B25" s="337"/>
      <c r="C25" s="338"/>
      <c r="D25" s="137"/>
      <c r="E25" s="158"/>
      <c r="F25" s="159"/>
      <c r="G25" s="161"/>
      <c r="H25" s="141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</row>
    <row r="26" spans="1:26" ht="12.75" customHeight="1">
      <c r="A26" s="370"/>
      <c r="B26" s="373"/>
      <c r="C26" s="371"/>
      <c r="D26" s="162"/>
      <c r="E26" s="162"/>
      <c r="F26" s="163"/>
      <c r="G26" s="164"/>
      <c r="H26" s="151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6" ht="12.75" customHeight="1">
      <c r="A27" s="129"/>
      <c r="B27" s="129"/>
      <c r="C27" s="129"/>
      <c r="D27" s="129"/>
      <c r="E27" s="129"/>
      <c r="F27" s="129"/>
      <c r="G27" s="127" t="s">
        <v>139</v>
      </c>
      <c r="H27" s="138">
        <f>SUM(G21:G26)</f>
        <v>7247.1840000000002</v>
      </c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6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</row>
    <row r="30" spans="1:26" ht="12.75" customHeight="1">
      <c r="A30" s="368" t="s">
        <v>153</v>
      </c>
      <c r="B30" s="338"/>
      <c r="C30" s="140">
        <v>33333</v>
      </c>
      <c r="D30" s="167">
        <v>0.75819999999999999</v>
      </c>
      <c r="E30" s="140">
        <f t="shared" ref="E30:E31" si="0">+C30*(1+D30)</f>
        <v>58606.080600000001</v>
      </c>
      <c r="F30" s="168"/>
      <c r="G30" s="169"/>
      <c r="H30" s="141"/>
      <c r="I30" s="130"/>
      <c r="J30" s="130"/>
      <c r="K30" s="17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</row>
    <row r="31" spans="1:26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 t="shared" si="0"/>
        <v>108513.8759</v>
      </c>
      <c r="F31" s="168"/>
      <c r="G31" s="171"/>
      <c r="H31" s="141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</row>
    <row r="32" spans="1:26" ht="12.75" customHeight="1">
      <c r="A32" s="368" t="s">
        <v>148</v>
      </c>
      <c r="B32" s="338"/>
      <c r="C32" s="172"/>
      <c r="D32" s="173"/>
      <c r="E32" s="174"/>
      <c r="F32" s="174">
        <v>8.14E-2</v>
      </c>
      <c r="G32" s="138">
        <f>SUM(E30:E31)*F32</f>
        <v>13603.5644591</v>
      </c>
      <c r="H32" s="141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</row>
    <row r="33" spans="1:26" ht="12.75" customHeight="1">
      <c r="A33" s="370"/>
      <c r="B33" s="371"/>
      <c r="C33" s="175"/>
      <c r="D33" s="150"/>
      <c r="E33" s="176"/>
      <c r="F33" s="176"/>
      <c r="G33" s="177"/>
      <c r="H33" s="151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</row>
    <row r="34" spans="1:26" ht="12.75" customHeight="1">
      <c r="A34" s="129"/>
      <c r="B34" s="129"/>
      <c r="C34" s="129"/>
      <c r="D34" s="129"/>
      <c r="E34" s="129"/>
      <c r="F34" s="129"/>
      <c r="G34" s="127" t="s">
        <v>139</v>
      </c>
      <c r="H34" s="138">
        <f>SUM(G30:G33)</f>
        <v>13603.5644591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</row>
    <row r="35" spans="1:26" ht="12.75" customHeight="1">
      <c r="A35" s="129"/>
      <c r="B35" s="129"/>
      <c r="C35" s="129"/>
      <c r="D35" s="129"/>
      <c r="E35" s="129"/>
      <c r="F35" s="129"/>
      <c r="G35" s="178"/>
      <c r="H35" s="129"/>
      <c r="I35" s="130"/>
      <c r="J35" s="130"/>
      <c r="K35" s="130"/>
      <c r="L35" s="179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</row>
    <row r="36" spans="1:26" ht="12.75" customHeight="1">
      <c r="A36" s="129"/>
      <c r="B36" s="129"/>
      <c r="C36" s="129"/>
      <c r="D36" s="129"/>
      <c r="E36" s="372" t="s">
        <v>149</v>
      </c>
      <c r="F36" s="328"/>
      <c r="G36" s="360"/>
      <c r="H36" s="138">
        <f>H18+H27+H34</f>
        <v>22469.326682054998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spans="1:26" ht="12.75" customHeight="1">
      <c r="A37" s="181"/>
      <c r="B37" s="181"/>
      <c r="C37" s="181"/>
      <c r="D37" s="181"/>
      <c r="E37" s="181"/>
      <c r="F37" s="181"/>
      <c r="G37" s="181"/>
      <c r="H37" s="181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</row>
    <row r="38" spans="1:26" ht="12.75" customHeight="1">
      <c r="A38" s="181"/>
      <c r="B38" s="181"/>
      <c r="C38" s="181"/>
      <c r="D38" s="181"/>
      <c r="E38" s="181"/>
      <c r="F38" s="181"/>
      <c r="G38" s="181"/>
      <c r="H38" s="181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</row>
    <row r="39" spans="1:26" ht="12.75" customHeight="1">
      <c r="A39" s="181"/>
      <c r="B39" s="181"/>
      <c r="C39" s="181"/>
      <c r="D39" s="181"/>
      <c r="E39" s="181"/>
      <c r="F39" s="181"/>
      <c r="G39" s="181"/>
      <c r="H39" s="181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</row>
    <row r="40" spans="1:26" ht="12.75" customHeight="1">
      <c r="A40" s="181"/>
      <c r="B40" s="181"/>
      <c r="C40" s="181"/>
      <c r="D40" s="181"/>
      <c r="E40" s="181"/>
      <c r="F40" s="181"/>
      <c r="G40" s="181"/>
      <c r="H40" s="181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</row>
    <row r="41" spans="1:26" ht="12.75" customHeight="1">
      <c r="A41" s="181"/>
      <c r="B41" s="181"/>
      <c r="C41" s="181"/>
      <c r="D41" s="181"/>
      <c r="E41" s="181"/>
      <c r="F41" s="181"/>
      <c r="G41" s="181"/>
      <c r="H41" s="181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</row>
    <row r="42" spans="1:26" ht="12.75" customHeight="1">
      <c r="A42" s="181"/>
      <c r="B42" s="181"/>
      <c r="C42" s="181"/>
      <c r="D42" s="181"/>
      <c r="E42" s="181"/>
      <c r="F42" s="181"/>
      <c r="G42" s="181"/>
      <c r="H42" s="181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</row>
    <row r="43" spans="1:26" ht="12.75" customHeight="1">
      <c r="A43" s="181"/>
      <c r="B43" s="181"/>
      <c r="C43" s="181"/>
      <c r="D43" s="181"/>
      <c r="E43" s="181"/>
      <c r="F43" s="181"/>
      <c r="G43" s="181"/>
      <c r="H43" s="181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</row>
    <row r="44" spans="1:26" ht="12.75" customHeight="1">
      <c r="A44" s="181"/>
      <c r="B44" s="181"/>
      <c r="C44" s="181"/>
      <c r="D44" s="181"/>
      <c r="E44" s="181"/>
      <c r="F44" s="181"/>
      <c r="G44" s="181"/>
      <c r="H44" s="181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</row>
    <row r="45" spans="1:26" ht="12.75" customHeight="1">
      <c r="A45" s="181"/>
      <c r="B45" s="181"/>
      <c r="C45" s="181"/>
      <c r="D45" s="181"/>
      <c r="E45" s="181"/>
      <c r="F45" s="181"/>
      <c r="G45" s="181"/>
      <c r="H45" s="181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</row>
    <row r="46" spans="1:26" ht="12.75" customHeight="1">
      <c r="A46" s="181"/>
      <c r="B46" s="181"/>
      <c r="C46" s="181"/>
      <c r="D46" s="181"/>
      <c r="E46" s="181"/>
      <c r="F46" s="181"/>
      <c r="G46" s="181"/>
      <c r="H46" s="181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</row>
    <row r="47" spans="1:26" ht="12.75" customHeight="1">
      <c r="A47" s="181"/>
      <c r="B47" s="181"/>
      <c r="C47" s="181"/>
      <c r="D47" s="181"/>
      <c r="E47" s="181"/>
      <c r="F47" s="181"/>
      <c r="G47" s="181"/>
      <c r="H47" s="181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</row>
    <row r="48" spans="1:26" ht="12.75" customHeight="1">
      <c r="A48" s="181"/>
      <c r="B48" s="181"/>
      <c r="C48" s="181"/>
      <c r="D48" s="181"/>
      <c r="E48" s="181"/>
      <c r="F48" s="181"/>
      <c r="G48" s="181"/>
      <c r="H48" s="181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spans="1:26" ht="12.75" customHeight="1">
      <c r="A49" s="181"/>
      <c r="B49" s="181"/>
      <c r="C49" s="181"/>
      <c r="D49" s="181"/>
      <c r="E49" s="181"/>
      <c r="F49" s="181"/>
      <c r="G49" s="181"/>
      <c r="H49" s="181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</row>
    <row r="50" spans="1:26" ht="12.75" customHeight="1">
      <c r="A50" s="181"/>
      <c r="B50" s="181"/>
      <c r="C50" s="181"/>
      <c r="D50" s="181"/>
      <c r="E50" s="181"/>
      <c r="F50" s="181"/>
      <c r="G50" s="181"/>
      <c r="H50" s="181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</row>
    <row r="51" spans="1:26" ht="12.75" customHeight="1">
      <c r="A51" s="181"/>
      <c r="B51" s="181"/>
      <c r="C51" s="181"/>
      <c r="D51" s="181"/>
      <c r="E51" s="181"/>
      <c r="F51" s="181"/>
      <c r="G51" s="181"/>
      <c r="H51" s="181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</row>
    <row r="52" spans="1:26" ht="12.75" customHeight="1">
      <c r="A52" s="181"/>
      <c r="B52" s="181"/>
      <c r="C52" s="181"/>
      <c r="D52" s="181"/>
      <c r="E52" s="181"/>
      <c r="F52" s="181"/>
      <c r="G52" s="181"/>
      <c r="H52" s="181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</row>
    <row r="53" spans="1:26" ht="12.75" customHeight="1">
      <c r="A53" s="181"/>
      <c r="B53" s="181"/>
      <c r="C53" s="181"/>
      <c r="D53" s="181"/>
      <c r="E53" s="181"/>
      <c r="F53" s="181"/>
      <c r="G53" s="181"/>
      <c r="H53" s="181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</row>
    <row r="54" spans="1:26" ht="12.75" customHeight="1">
      <c r="A54" s="181"/>
      <c r="B54" s="181"/>
      <c r="C54" s="181"/>
      <c r="D54" s="181"/>
      <c r="E54" s="181"/>
      <c r="F54" s="181"/>
      <c r="G54" s="181"/>
      <c r="H54" s="181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</row>
    <row r="55" spans="1:26" ht="12.75" customHeight="1">
      <c r="A55" s="181"/>
      <c r="B55" s="181"/>
      <c r="C55" s="181"/>
      <c r="D55" s="181"/>
      <c r="E55" s="181"/>
      <c r="F55" s="181"/>
      <c r="G55" s="181"/>
      <c r="H55" s="181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</row>
    <row r="56" spans="1:26" ht="12.75" customHeight="1">
      <c r="A56" s="181"/>
      <c r="B56" s="181"/>
      <c r="C56" s="181"/>
      <c r="D56" s="181"/>
      <c r="E56" s="181"/>
      <c r="F56" s="181"/>
      <c r="G56" s="181"/>
      <c r="H56" s="181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</row>
    <row r="57" spans="1:26" ht="12.75" customHeight="1">
      <c r="A57" s="181"/>
      <c r="B57" s="181"/>
      <c r="C57" s="181"/>
      <c r="D57" s="181"/>
      <c r="E57" s="181"/>
      <c r="F57" s="181"/>
      <c r="G57" s="181"/>
      <c r="H57" s="181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</row>
    <row r="58" spans="1:26" ht="12.75" customHeight="1">
      <c r="A58" s="181"/>
      <c r="B58" s="181"/>
      <c r="C58" s="181"/>
      <c r="D58" s="181"/>
      <c r="E58" s="181"/>
      <c r="F58" s="181"/>
      <c r="G58" s="181"/>
      <c r="H58" s="181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</row>
    <row r="59" spans="1:26" ht="12.75" customHeight="1">
      <c r="A59" s="181"/>
      <c r="B59" s="181"/>
      <c r="C59" s="181"/>
      <c r="D59" s="181"/>
      <c r="E59" s="181"/>
      <c r="F59" s="181"/>
      <c r="G59" s="181"/>
      <c r="H59" s="181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</row>
    <row r="60" spans="1:26" ht="12.75" customHeight="1">
      <c r="A60" s="181"/>
      <c r="B60" s="181"/>
      <c r="C60" s="181"/>
      <c r="D60" s="181"/>
      <c r="E60" s="181"/>
      <c r="F60" s="181"/>
      <c r="G60" s="181"/>
      <c r="H60" s="181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</row>
    <row r="61" spans="1:26" ht="12.75" customHeight="1">
      <c r="A61" s="181"/>
      <c r="B61" s="181"/>
      <c r="C61" s="181"/>
      <c r="D61" s="181"/>
      <c r="E61" s="181"/>
      <c r="F61" s="181"/>
      <c r="G61" s="181"/>
      <c r="H61" s="181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</row>
    <row r="62" spans="1:26" ht="12.75" customHeight="1">
      <c r="A62" s="181"/>
      <c r="B62" s="181"/>
      <c r="C62" s="181"/>
      <c r="D62" s="181"/>
      <c r="E62" s="181"/>
      <c r="F62" s="181"/>
      <c r="G62" s="181"/>
      <c r="H62" s="181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</row>
    <row r="63" spans="1:26" ht="12.75" customHeight="1">
      <c r="A63" s="181"/>
      <c r="B63" s="181"/>
      <c r="C63" s="181"/>
      <c r="D63" s="181"/>
      <c r="E63" s="181"/>
      <c r="F63" s="181"/>
      <c r="G63" s="181"/>
      <c r="H63" s="181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</row>
    <row r="64" spans="1:26" ht="12.75" customHeight="1">
      <c r="A64" s="181"/>
      <c r="B64" s="181"/>
      <c r="C64" s="181"/>
      <c r="D64" s="181"/>
      <c r="E64" s="181"/>
      <c r="F64" s="181"/>
      <c r="G64" s="181"/>
      <c r="H64" s="181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</row>
    <row r="65" spans="1:26" ht="12.75" customHeight="1">
      <c r="A65" s="181"/>
      <c r="B65" s="181"/>
      <c r="C65" s="181"/>
      <c r="D65" s="181"/>
      <c r="E65" s="181"/>
      <c r="F65" s="181"/>
      <c r="G65" s="181"/>
      <c r="H65" s="181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</row>
    <row r="66" spans="1:26" ht="12.75" customHeight="1">
      <c r="A66" s="181"/>
      <c r="B66" s="181"/>
      <c r="C66" s="181"/>
      <c r="D66" s="181"/>
      <c r="E66" s="181"/>
      <c r="F66" s="181"/>
      <c r="G66" s="181"/>
      <c r="H66" s="181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</row>
    <row r="67" spans="1:26" ht="12.75" customHeight="1">
      <c r="A67" s="181"/>
      <c r="B67" s="181"/>
      <c r="C67" s="181"/>
      <c r="D67" s="181"/>
      <c r="E67" s="181"/>
      <c r="F67" s="181"/>
      <c r="G67" s="181"/>
      <c r="H67" s="181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</row>
    <row r="68" spans="1:26" ht="12.75" customHeight="1">
      <c r="A68" s="181"/>
      <c r="B68" s="181"/>
      <c r="C68" s="181"/>
      <c r="D68" s="181"/>
      <c r="E68" s="181"/>
      <c r="F68" s="181"/>
      <c r="G68" s="181"/>
      <c r="H68" s="181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</row>
    <row r="69" spans="1:26" ht="12.75" customHeight="1">
      <c r="A69" s="181"/>
      <c r="B69" s="181"/>
      <c r="C69" s="181"/>
      <c r="D69" s="181"/>
      <c r="E69" s="181"/>
      <c r="F69" s="181"/>
      <c r="G69" s="181"/>
      <c r="H69" s="181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</row>
    <row r="70" spans="1:26" ht="12.75" customHeight="1">
      <c r="A70" s="181"/>
      <c r="B70" s="181"/>
      <c r="C70" s="181"/>
      <c r="D70" s="181"/>
      <c r="E70" s="181"/>
      <c r="F70" s="181"/>
      <c r="G70" s="181"/>
      <c r="H70" s="181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</row>
    <row r="71" spans="1:26" ht="12.75" customHeight="1">
      <c r="A71" s="181"/>
      <c r="B71" s="181"/>
      <c r="C71" s="181"/>
      <c r="D71" s="181"/>
      <c r="E71" s="181"/>
      <c r="F71" s="181"/>
      <c r="G71" s="181"/>
      <c r="H71" s="181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</row>
    <row r="72" spans="1:26" ht="12.75" customHeight="1">
      <c r="A72" s="181"/>
      <c r="B72" s="181"/>
      <c r="C72" s="181"/>
      <c r="D72" s="181"/>
      <c r="E72" s="181"/>
      <c r="F72" s="181"/>
      <c r="G72" s="181"/>
      <c r="H72" s="181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3" spans="1:26" ht="12.75" customHeight="1">
      <c r="A73" s="181"/>
      <c r="B73" s="181"/>
      <c r="C73" s="181"/>
      <c r="D73" s="181"/>
      <c r="E73" s="181"/>
      <c r="F73" s="181"/>
      <c r="G73" s="181"/>
      <c r="H73" s="181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</row>
    <row r="74" spans="1:26" ht="12.75" customHeight="1">
      <c r="A74" s="181"/>
      <c r="B74" s="181"/>
      <c r="C74" s="181"/>
      <c r="D74" s="181"/>
      <c r="E74" s="181"/>
      <c r="F74" s="181"/>
      <c r="G74" s="181"/>
      <c r="H74" s="181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</row>
    <row r="75" spans="1:26" ht="12.75" customHeight="1">
      <c r="A75" s="181"/>
      <c r="B75" s="181"/>
      <c r="C75" s="181"/>
      <c r="D75" s="181"/>
      <c r="E75" s="181"/>
      <c r="F75" s="181"/>
      <c r="G75" s="181"/>
      <c r="H75" s="181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</row>
    <row r="76" spans="1:26" ht="12.75" customHeight="1">
      <c r="A76" s="181"/>
      <c r="B76" s="181"/>
      <c r="C76" s="181"/>
      <c r="D76" s="181"/>
      <c r="E76" s="181"/>
      <c r="F76" s="181"/>
      <c r="G76" s="181"/>
      <c r="H76" s="181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</row>
    <row r="77" spans="1:26" ht="12.75" customHeight="1">
      <c r="A77" s="181"/>
      <c r="B77" s="181"/>
      <c r="C77" s="181"/>
      <c r="D77" s="181"/>
      <c r="E77" s="181"/>
      <c r="F77" s="181"/>
      <c r="G77" s="181"/>
      <c r="H77" s="181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</row>
    <row r="78" spans="1:26" ht="12.75" customHeight="1">
      <c r="A78" s="181"/>
      <c r="B78" s="181"/>
      <c r="C78" s="181"/>
      <c r="D78" s="181"/>
      <c r="E78" s="181"/>
      <c r="F78" s="181"/>
      <c r="G78" s="181"/>
      <c r="H78" s="181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</row>
    <row r="79" spans="1:26" ht="12.75" customHeight="1">
      <c r="A79" s="181"/>
      <c r="B79" s="181"/>
      <c r="C79" s="181"/>
      <c r="D79" s="181"/>
      <c r="E79" s="181"/>
      <c r="F79" s="181"/>
      <c r="G79" s="181"/>
      <c r="H79" s="181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</row>
    <row r="80" spans="1:26" ht="12.75" customHeight="1">
      <c r="A80" s="181"/>
      <c r="B80" s="181"/>
      <c r="C80" s="181"/>
      <c r="D80" s="181"/>
      <c r="E80" s="181"/>
      <c r="F80" s="181"/>
      <c r="G80" s="181"/>
      <c r="H80" s="181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</row>
    <row r="81" spans="1:26" ht="12.75" customHeight="1">
      <c r="A81" s="181"/>
      <c r="B81" s="181"/>
      <c r="C81" s="181"/>
      <c r="D81" s="181"/>
      <c r="E81" s="181"/>
      <c r="F81" s="181"/>
      <c r="G81" s="181"/>
      <c r="H81" s="181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</row>
    <row r="82" spans="1:26" ht="12.75" customHeight="1">
      <c r="A82" s="181"/>
      <c r="B82" s="181"/>
      <c r="C82" s="181"/>
      <c r="D82" s="181"/>
      <c r="E82" s="181"/>
      <c r="F82" s="181"/>
      <c r="G82" s="181"/>
      <c r="H82" s="181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</row>
    <row r="83" spans="1:26" ht="12.75" customHeight="1">
      <c r="A83" s="181"/>
      <c r="B83" s="181"/>
      <c r="C83" s="181"/>
      <c r="D83" s="181"/>
      <c r="E83" s="181"/>
      <c r="F83" s="181"/>
      <c r="G83" s="181"/>
      <c r="H83" s="181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</row>
    <row r="84" spans="1:26" ht="12.75" customHeight="1">
      <c r="A84" s="181"/>
      <c r="B84" s="181"/>
      <c r="C84" s="181"/>
      <c r="D84" s="181"/>
      <c r="E84" s="181"/>
      <c r="F84" s="181"/>
      <c r="G84" s="181"/>
      <c r="H84" s="181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</row>
    <row r="85" spans="1:26" ht="12.75" customHeight="1">
      <c r="A85" s="181"/>
      <c r="B85" s="181"/>
      <c r="C85" s="181"/>
      <c r="D85" s="181"/>
      <c r="E85" s="181"/>
      <c r="F85" s="181"/>
      <c r="G85" s="181"/>
      <c r="H85" s="181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</row>
    <row r="86" spans="1:26" ht="12.75" customHeight="1">
      <c r="A86" s="181"/>
      <c r="B86" s="181"/>
      <c r="C86" s="181"/>
      <c r="D86" s="181"/>
      <c r="E86" s="181"/>
      <c r="F86" s="181"/>
      <c r="G86" s="181"/>
      <c r="H86" s="181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</row>
    <row r="87" spans="1:26" ht="12.75" customHeight="1">
      <c r="A87" s="181"/>
      <c r="B87" s="181"/>
      <c r="C87" s="181"/>
      <c r="D87" s="181"/>
      <c r="E87" s="181"/>
      <c r="F87" s="181"/>
      <c r="G87" s="181"/>
      <c r="H87" s="181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</row>
    <row r="88" spans="1:26" ht="12.75" customHeight="1">
      <c r="A88" s="181"/>
      <c r="B88" s="181"/>
      <c r="C88" s="181"/>
      <c r="D88" s="181"/>
      <c r="E88" s="181"/>
      <c r="F88" s="181"/>
      <c r="G88" s="181"/>
      <c r="H88" s="181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</row>
    <row r="89" spans="1:26" ht="12.75" customHeight="1">
      <c r="A89" s="181"/>
      <c r="B89" s="181"/>
      <c r="C89" s="181"/>
      <c r="D89" s="181"/>
      <c r="E89" s="181"/>
      <c r="F89" s="181"/>
      <c r="G89" s="181"/>
      <c r="H89" s="181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</row>
    <row r="90" spans="1:26" ht="12.75" customHeight="1">
      <c r="A90" s="181"/>
      <c r="B90" s="181"/>
      <c r="C90" s="181"/>
      <c r="D90" s="181"/>
      <c r="E90" s="181"/>
      <c r="F90" s="181"/>
      <c r="G90" s="181"/>
      <c r="H90" s="181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</row>
    <row r="91" spans="1:26" ht="12.75" customHeight="1">
      <c r="A91" s="181"/>
      <c r="B91" s="181"/>
      <c r="C91" s="181"/>
      <c r="D91" s="181"/>
      <c r="E91" s="181"/>
      <c r="F91" s="181"/>
      <c r="G91" s="181"/>
      <c r="H91" s="181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</row>
    <row r="92" spans="1:26" ht="12.75" customHeight="1">
      <c r="A92" s="181"/>
      <c r="B92" s="181"/>
      <c r="C92" s="181"/>
      <c r="D92" s="181"/>
      <c r="E92" s="181"/>
      <c r="F92" s="181"/>
      <c r="G92" s="181"/>
      <c r="H92" s="181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</row>
    <row r="93" spans="1:26" ht="12.75" customHeight="1">
      <c r="A93" s="181"/>
      <c r="B93" s="181"/>
      <c r="C93" s="181"/>
      <c r="D93" s="181"/>
      <c r="E93" s="181"/>
      <c r="F93" s="181"/>
      <c r="G93" s="181"/>
      <c r="H93" s="181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</row>
    <row r="94" spans="1:26" ht="12.75" customHeight="1">
      <c r="A94" s="181"/>
      <c r="B94" s="181"/>
      <c r="C94" s="181"/>
      <c r="D94" s="181"/>
      <c r="E94" s="181"/>
      <c r="F94" s="181"/>
      <c r="G94" s="181"/>
      <c r="H94" s="181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</row>
    <row r="95" spans="1:26" ht="12.75" customHeight="1">
      <c r="A95" s="181"/>
      <c r="B95" s="181"/>
      <c r="C95" s="181"/>
      <c r="D95" s="181"/>
      <c r="E95" s="181"/>
      <c r="F95" s="181"/>
      <c r="G95" s="181"/>
      <c r="H95" s="181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</row>
    <row r="96" spans="1:26" ht="12.75" customHeight="1">
      <c r="A96" s="181"/>
      <c r="B96" s="181"/>
      <c r="C96" s="181"/>
      <c r="D96" s="181"/>
      <c r="E96" s="181"/>
      <c r="F96" s="181"/>
      <c r="G96" s="181"/>
      <c r="H96" s="181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</row>
    <row r="97" spans="1:26" ht="12.75" customHeight="1">
      <c r="A97" s="181"/>
      <c r="B97" s="181"/>
      <c r="C97" s="181"/>
      <c r="D97" s="181"/>
      <c r="E97" s="181"/>
      <c r="F97" s="181"/>
      <c r="G97" s="181"/>
      <c r="H97" s="181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</row>
    <row r="98" spans="1:26" ht="12.75" customHeight="1">
      <c r="A98" s="181"/>
      <c r="B98" s="181"/>
      <c r="C98" s="181"/>
      <c r="D98" s="181"/>
      <c r="E98" s="181"/>
      <c r="F98" s="181"/>
      <c r="G98" s="181"/>
      <c r="H98" s="181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</row>
    <row r="99" spans="1:26" ht="12.75" customHeight="1">
      <c r="A99" s="181"/>
      <c r="B99" s="181"/>
      <c r="C99" s="181"/>
      <c r="D99" s="181"/>
      <c r="E99" s="181"/>
      <c r="F99" s="181"/>
      <c r="G99" s="181"/>
      <c r="H99" s="181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</row>
    <row r="100" spans="1:26" ht="12.75" customHeight="1">
      <c r="A100" s="181"/>
      <c r="B100" s="181"/>
      <c r="C100" s="181"/>
      <c r="D100" s="181"/>
      <c r="E100" s="181"/>
      <c r="F100" s="181"/>
      <c r="G100" s="181"/>
      <c r="H100" s="181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</row>
    <row r="101" spans="1:26" ht="12.75" customHeight="1">
      <c r="A101" s="181"/>
      <c r="B101" s="181"/>
      <c r="C101" s="181"/>
      <c r="D101" s="181"/>
      <c r="E101" s="181"/>
      <c r="F101" s="181"/>
      <c r="G101" s="181"/>
      <c r="H101" s="181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</row>
    <row r="102" spans="1:26" ht="12.75" customHeight="1">
      <c r="A102" s="181"/>
      <c r="B102" s="181"/>
      <c r="C102" s="181"/>
      <c r="D102" s="181"/>
      <c r="E102" s="181"/>
      <c r="F102" s="181"/>
      <c r="G102" s="181"/>
      <c r="H102" s="181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</row>
    <row r="103" spans="1:26" ht="12.75" customHeight="1">
      <c r="A103" s="181"/>
      <c r="B103" s="181"/>
      <c r="C103" s="181"/>
      <c r="D103" s="181"/>
      <c r="E103" s="181"/>
      <c r="F103" s="181"/>
      <c r="G103" s="181"/>
      <c r="H103" s="181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</row>
    <row r="104" spans="1:26" ht="12.75" customHeight="1">
      <c r="A104" s="181"/>
      <c r="B104" s="181"/>
      <c r="C104" s="181"/>
      <c r="D104" s="181"/>
      <c r="E104" s="181"/>
      <c r="F104" s="181"/>
      <c r="G104" s="181"/>
      <c r="H104" s="181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</row>
    <row r="105" spans="1:26" ht="12.75" customHeight="1">
      <c r="A105" s="181"/>
      <c r="B105" s="181"/>
      <c r="C105" s="181"/>
      <c r="D105" s="181"/>
      <c r="E105" s="181"/>
      <c r="F105" s="181"/>
      <c r="G105" s="181"/>
      <c r="H105" s="181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</row>
    <row r="106" spans="1:26" ht="12.75" customHeight="1">
      <c r="A106" s="181"/>
      <c r="B106" s="181"/>
      <c r="C106" s="181"/>
      <c r="D106" s="181"/>
      <c r="E106" s="181"/>
      <c r="F106" s="181"/>
      <c r="G106" s="181"/>
      <c r="H106" s="181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</row>
    <row r="107" spans="1:26" ht="12.75" customHeight="1">
      <c r="A107" s="181"/>
      <c r="B107" s="181"/>
      <c r="C107" s="181"/>
      <c r="D107" s="181"/>
      <c r="E107" s="181"/>
      <c r="F107" s="181"/>
      <c r="G107" s="181"/>
      <c r="H107" s="181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</row>
    <row r="108" spans="1:26" ht="12.75" customHeight="1">
      <c r="A108" s="181"/>
      <c r="B108" s="181"/>
      <c r="C108" s="181"/>
      <c r="D108" s="181"/>
      <c r="E108" s="181"/>
      <c r="F108" s="181"/>
      <c r="G108" s="181"/>
      <c r="H108" s="181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</row>
    <row r="109" spans="1:26" ht="12.75" customHeight="1">
      <c r="A109" s="181"/>
      <c r="B109" s="181"/>
      <c r="C109" s="181"/>
      <c r="D109" s="181"/>
      <c r="E109" s="181"/>
      <c r="F109" s="181"/>
      <c r="G109" s="181"/>
      <c r="H109" s="181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</row>
    <row r="110" spans="1:26" ht="12.75" customHeight="1">
      <c r="A110" s="181"/>
      <c r="B110" s="181"/>
      <c r="C110" s="181"/>
      <c r="D110" s="181"/>
      <c r="E110" s="181"/>
      <c r="F110" s="181"/>
      <c r="G110" s="181"/>
      <c r="H110" s="181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</row>
    <row r="111" spans="1:26" ht="12.75" customHeight="1">
      <c r="A111" s="181"/>
      <c r="B111" s="181"/>
      <c r="C111" s="181"/>
      <c r="D111" s="181"/>
      <c r="E111" s="181"/>
      <c r="F111" s="181"/>
      <c r="G111" s="181"/>
      <c r="H111" s="181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</row>
    <row r="112" spans="1:26" ht="12.75" customHeight="1">
      <c r="A112" s="181"/>
      <c r="B112" s="181"/>
      <c r="C112" s="181"/>
      <c r="D112" s="181"/>
      <c r="E112" s="181"/>
      <c r="F112" s="181"/>
      <c r="G112" s="181"/>
      <c r="H112" s="181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</row>
    <row r="113" spans="1:26" ht="12.75" customHeight="1">
      <c r="A113" s="181"/>
      <c r="B113" s="181"/>
      <c r="C113" s="181"/>
      <c r="D113" s="181"/>
      <c r="E113" s="181"/>
      <c r="F113" s="181"/>
      <c r="G113" s="181"/>
      <c r="H113" s="181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</row>
    <row r="114" spans="1:26" ht="12.75" customHeight="1">
      <c r="A114" s="181"/>
      <c r="B114" s="181"/>
      <c r="C114" s="181"/>
      <c r="D114" s="181"/>
      <c r="E114" s="181"/>
      <c r="F114" s="181"/>
      <c r="G114" s="181"/>
      <c r="H114" s="181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</row>
    <row r="115" spans="1:26" ht="12.75" customHeight="1">
      <c r="A115" s="181"/>
      <c r="B115" s="181"/>
      <c r="C115" s="181"/>
      <c r="D115" s="181"/>
      <c r="E115" s="181"/>
      <c r="F115" s="181"/>
      <c r="G115" s="181"/>
      <c r="H115" s="181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</row>
    <row r="116" spans="1:26" ht="12.75" customHeight="1">
      <c r="A116" s="181"/>
      <c r="B116" s="181"/>
      <c r="C116" s="181"/>
      <c r="D116" s="181"/>
      <c r="E116" s="181"/>
      <c r="F116" s="181"/>
      <c r="G116" s="181"/>
      <c r="H116" s="181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</row>
    <row r="117" spans="1:26" ht="12.75" customHeight="1">
      <c r="A117" s="181"/>
      <c r="B117" s="181"/>
      <c r="C117" s="181"/>
      <c r="D117" s="181"/>
      <c r="E117" s="181"/>
      <c r="F117" s="181"/>
      <c r="G117" s="181"/>
      <c r="H117" s="181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</row>
    <row r="118" spans="1:26" ht="12.75" customHeight="1">
      <c r="A118" s="181"/>
      <c r="B118" s="181"/>
      <c r="C118" s="181"/>
      <c r="D118" s="181"/>
      <c r="E118" s="181"/>
      <c r="F118" s="181"/>
      <c r="G118" s="181"/>
      <c r="H118" s="181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</row>
    <row r="119" spans="1:26" ht="12.75" customHeight="1">
      <c r="A119" s="181"/>
      <c r="B119" s="181"/>
      <c r="C119" s="181"/>
      <c r="D119" s="181"/>
      <c r="E119" s="181"/>
      <c r="F119" s="181"/>
      <c r="G119" s="181"/>
      <c r="H119" s="181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</row>
    <row r="120" spans="1:26" ht="12.75" customHeight="1">
      <c r="A120" s="181"/>
      <c r="B120" s="181"/>
      <c r="C120" s="181"/>
      <c r="D120" s="181"/>
      <c r="E120" s="181"/>
      <c r="F120" s="181"/>
      <c r="G120" s="181"/>
      <c r="H120" s="181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</row>
    <row r="121" spans="1:26" ht="12.75" customHeight="1">
      <c r="A121" s="181"/>
      <c r="B121" s="181"/>
      <c r="C121" s="181"/>
      <c r="D121" s="181"/>
      <c r="E121" s="181"/>
      <c r="F121" s="181"/>
      <c r="G121" s="181"/>
      <c r="H121" s="181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</row>
    <row r="122" spans="1:26" ht="12.75" customHeight="1">
      <c r="A122" s="181"/>
      <c r="B122" s="181"/>
      <c r="C122" s="181"/>
      <c r="D122" s="181"/>
      <c r="E122" s="181"/>
      <c r="F122" s="181"/>
      <c r="G122" s="181"/>
      <c r="H122" s="181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</row>
    <row r="123" spans="1:26" ht="12.75" customHeight="1">
      <c r="A123" s="181"/>
      <c r="B123" s="181"/>
      <c r="C123" s="181"/>
      <c r="D123" s="181"/>
      <c r="E123" s="181"/>
      <c r="F123" s="181"/>
      <c r="G123" s="181"/>
      <c r="H123" s="181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</row>
    <row r="124" spans="1:26" ht="12.75" customHeight="1">
      <c r="A124" s="181"/>
      <c r="B124" s="181"/>
      <c r="C124" s="181"/>
      <c r="D124" s="181"/>
      <c r="E124" s="181"/>
      <c r="F124" s="181"/>
      <c r="G124" s="181"/>
      <c r="H124" s="181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</row>
    <row r="125" spans="1:26" ht="12.75" customHeight="1">
      <c r="A125" s="181"/>
      <c r="B125" s="181"/>
      <c r="C125" s="181"/>
      <c r="D125" s="181"/>
      <c r="E125" s="181"/>
      <c r="F125" s="181"/>
      <c r="G125" s="181"/>
      <c r="H125" s="181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</row>
    <row r="126" spans="1:26" ht="12.75" customHeight="1">
      <c r="A126" s="181"/>
      <c r="B126" s="181"/>
      <c r="C126" s="181"/>
      <c r="D126" s="181"/>
      <c r="E126" s="181"/>
      <c r="F126" s="181"/>
      <c r="G126" s="181"/>
      <c r="H126" s="181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</row>
    <row r="127" spans="1:26" ht="12.75" customHeight="1">
      <c r="A127" s="181"/>
      <c r="B127" s="181"/>
      <c r="C127" s="181"/>
      <c r="D127" s="181"/>
      <c r="E127" s="181"/>
      <c r="F127" s="181"/>
      <c r="G127" s="181"/>
      <c r="H127" s="181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</row>
    <row r="128" spans="1:26" ht="12.75" customHeight="1">
      <c r="A128" s="181"/>
      <c r="B128" s="181"/>
      <c r="C128" s="181"/>
      <c r="D128" s="181"/>
      <c r="E128" s="181"/>
      <c r="F128" s="181"/>
      <c r="G128" s="181"/>
      <c r="H128" s="181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</row>
    <row r="129" spans="1:26" ht="12.75" customHeight="1">
      <c r="A129" s="181"/>
      <c r="B129" s="181"/>
      <c r="C129" s="181"/>
      <c r="D129" s="181"/>
      <c r="E129" s="181"/>
      <c r="F129" s="181"/>
      <c r="G129" s="181"/>
      <c r="H129" s="181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</row>
    <row r="130" spans="1:26" ht="12.75" customHeight="1">
      <c r="A130" s="181"/>
      <c r="B130" s="181"/>
      <c r="C130" s="181"/>
      <c r="D130" s="181"/>
      <c r="E130" s="181"/>
      <c r="F130" s="181"/>
      <c r="G130" s="181"/>
      <c r="H130" s="181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</row>
    <row r="131" spans="1:26" ht="12.75" customHeight="1">
      <c r="A131" s="181"/>
      <c r="B131" s="181"/>
      <c r="C131" s="181"/>
      <c r="D131" s="181"/>
      <c r="E131" s="181"/>
      <c r="F131" s="181"/>
      <c r="G131" s="181"/>
      <c r="H131" s="181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</row>
    <row r="132" spans="1:26" ht="12.75" customHeight="1">
      <c r="A132" s="181"/>
      <c r="B132" s="181"/>
      <c r="C132" s="181"/>
      <c r="D132" s="181"/>
      <c r="E132" s="181"/>
      <c r="F132" s="181"/>
      <c r="G132" s="181"/>
      <c r="H132" s="181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</row>
    <row r="133" spans="1:26" ht="12.75" customHeight="1">
      <c r="A133" s="181"/>
      <c r="B133" s="181"/>
      <c r="C133" s="181"/>
      <c r="D133" s="181"/>
      <c r="E133" s="181"/>
      <c r="F133" s="181"/>
      <c r="G133" s="181"/>
      <c r="H133" s="181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</row>
    <row r="134" spans="1:26" ht="12.75" customHeight="1">
      <c r="A134" s="181"/>
      <c r="B134" s="181"/>
      <c r="C134" s="181"/>
      <c r="D134" s="181"/>
      <c r="E134" s="181"/>
      <c r="F134" s="181"/>
      <c r="G134" s="181"/>
      <c r="H134" s="181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</row>
    <row r="135" spans="1:26" ht="12.75" customHeight="1">
      <c r="A135" s="181"/>
      <c r="B135" s="181"/>
      <c r="C135" s="181"/>
      <c r="D135" s="181"/>
      <c r="E135" s="181"/>
      <c r="F135" s="181"/>
      <c r="G135" s="181"/>
      <c r="H135" s="181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</row>
    <row r="136" spans="1:26" ht="12.75" customHeight="1">
      <c r="A136" s="181"/>
      <c r="B136" s="181"/>
      <c r="C136" s="181"/>
      <c r="D136" s="181"/>
      <c r="E136" s="181"/>
      <c r="F136" s="181"/>
      <c r="G136" s="181"/>
      <c r="H136" s="181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</row>
    <row r="137" spans="1:26" ht="12.75" customHeight="1">
      <c r="A137" s="181"/>
      <c r="B137" s="181"/>
      <c r="C137" s="181"/>
      <c r="D137" s="181"/>
      <c r="E137" s="181"/>
      <c r="F137" s="181"/>
      <c r="G137" s="181"/>
      <c r="H137" s="181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</row>
    <row r="138" spans="1:26" ht="12.75" customHeight="1">
      <c r="A138" s="181"/>
      <c r="B138" s="181"/>
      <c r="C138" s="181"/>
      <c r="D138" s="181"/>
      <c r="E138" s="181"/>
      <c r="F138" s="181"/>
      <c r="G138" s="181"/>
      <c r="H138" s="181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</row>
    <row r="139" spans="1:26" ht="12.75" customHeight="1">
      <c r="A139" s="181"/>
      <c r="B139" s="181"/>
      <c r="C139" s="181"/>
      <c r="D139" s="181"/>
      <c r="E139" s="181"/>
      <c r="F139" s="181"/>
      <c r="G139" s="181"/>
      <c r="H139" s="181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</row>
    <row r="140" spans="1:26" ht="12.75" customHeight="1">
      <c r="A140" s="181"/>
      <c r="B140" s="181"/>
      <c r="C140" s="181"/>
      <c r="D140" s="181"/>
      <c r="E140" s="181"/>
      <c r="F140" s="181"/>
      <c r="G140" s="181"/>
      <c r="H140" s="181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</row>
    <row r="141" spans="1:26" ht="12.75" customHeight="1">
      <c r="A141" s="181"/>
      <c r="B141" s="181"/>
      <c r="C141" s="181"/>
      <c r="D141" s="181"/>
      <c r="E141" s="181"/>
      <c r="F141" s="181"/>
      <c r="G141" s="181"/>
      <c r="H141" s="181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</row>
    <row r="142" spans="1:26" ht="12.75" customHeight="1">
      <c r="A142" s="181"/>
      <c r="B142" s="181"/>
      <c r="C142" s="181"/>
      <c r="D142" s="181"/>
      <c r="E142" s="181"/>
      <c r="F142" s="181"/>
      <c r="G142" s="181"/>
      <c r="H142" s="181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</row>
    <row r="143" spans="1:26" ht="12.75" customHeight="1">
      <c r="A143" s="181"/>
      <c r="B143" s="181"/>
      <c r="C143" s="181"/>
      <c r="D143" s="181"/>
      <c r="E143" s="181"/>
      <c r="F143" s="181"/>
      <c r="G143" s="181"/>
      <c r="H143" s="181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</row>
    <row r="144" spans="1:26" ht="12.75" customHeight="1">
      <c r="A144" s="181"/>
      <c r="B144" s="181"/>
      <c r="C144" s="181"/>
      <c r="D144" s="181"/>
      <c r="E144" s="181"/>
      <c r="F144" s="181"/>
      <c r="G144" s="181"/>
      <c r="H144" s="181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</row>
    <row r="145" spans="1:26" ht="12.75" customHeight="1">
      <c r="A145" s="181"/>
      <c r="B145" s="181"/>
      <c r="C145" s="181"/>
      <c r="D145" s="181"/>
      <c r="E145" s="181"/>
      <c r="F145" s="181"/>
      <c r="G145" s="181"/>
      <c r="H145" s="181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</row>
    <row r="146" spans="1:26" ht="12.75" customHeight="1">
      <c r="A146" s="181"/>
      <c r="B146" s="181"/>
      <c r="C146" s="181"/>
      <c r="D146" s="181"/>
      <c r="E146" s="181"/>
      <c r="F146" s="181"/>
      <c r="G146" s="181"/>
      <c r="H146" s="181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</row>
    <row r="147" spans="1:26" ht="12.75" customHeight="1">
      <c r="A147" s="181"/>
      <c r="B147" s="181"/>
      <c r="C147" s="181"/>
      <c r="D147" s="181"/>
      <c r="E147" s="181"/>
      <c r="F147" s="181"/>
      <c r="G147" s="181"/>
      <c r="H147" s="181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</row>
    <row r="148" spans="1:26" ht="12.75" customHeight="1">
      <c r="A148" s="181"/>
      <c r="B148" s="181"/>
      <c r="C148" s="181"/>
      <c r="D148" s="181"/>
      <c r="E148" s="181"/>
      <c r="F148" s="181"/>
      <c r="G148" s="181"/>
      <c r="H148" s="181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</row>
    <row r="149" spans="1:26" ht="12.75" customHeight="1">
      <c r="A149" s="181"/>
      <c r="B149" s="181"/>
      <c r="C149" s="181"/>
      <c r="D149" s="181"/>
      <c r="E149" s="181"/>
      <c r="F149" s="181"/>
      <c r="G149" s="181"/>
      <c r="H149" s="181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</row>
    <row r="150" spans="1:26" ht="12.75" customHeight="1">
      <c r="A150" s="181"/>
      <c r="B150" s="181"/>
      <c r="C150" s="181"/>
      <c r="D150" s="181"/>
      <c r="E150" s="181"/>
      <c r="F150" s="181"/>
      <c r="G150" s="181"/>
      <c r="H150" s="181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</row>
    <row r="151" spans="1:26" ht="12.75" customHeight="1">
      <c r="A151" s="181"/>
      <c r="B151" s="181"/>
      <c r="C151" s="181"/>
      <c r="D151" s="181"/>
      <c r="E151" s="181"/>
      <c r="F151" s="181"/>
      <c r="G151" s="181"/>
      <c r="H151" s="181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</row>
    <row r="152" spans="1:26" ht="12.75" customHeight="1">
      <c r="A152" s="181"/>
      <c r="B152" s="181"/>
      <c r="C152" s="181"/>
      <c r="D152" s="181"/>
      <c r="E152" s="181"/>
      <c r="F152" s="181"/>
      <c r="G152" s="181"/>
      <c r="H152" s="181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</row>
    <row r="153" spans="1:26" ht="12.75" customHeight="1">
      <c r="A153" s="181"/>
      <c r="B153" s="181"/>
      <c r="C153" s="181"/>
      <c r="D153" s="181"/>
      <c r="E153" s="181"/>
      <c r="F153" s="181"/>
      <c r="G153" s="181"/>
      <c r="H153" s="181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</row>
    <row r="154" spans="1:26" ht="12.75" customHeight="1">
      <c r="A154" s="181"/>
      <c r="B154" s="181"/>
      <c r="C154" s="181"/>
      <c r="D154" s="181"/>
      <c r="E154" s="181"/>
      <c r="F154" s="181"/>
      <c r="G154" s="181"/>
      <c r="H154" s="181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</row>
    <row r="155" spans="1:26" ht="12.75" customHeight="1">
      <c r="A155" s="181"/>
      <c r="B155" s="181"/>
      <c r="C155" s="181"/>
      <c r="D155" s="181"/>
      <c r="E155" s="181"/>
      <c r="F155" s="181"/>
      <c r="G155" s="181"/>
      <c r="H155" s="181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</row>
    <row r="156" spans="1:26" ht="12.75" customHeight="1">
      <c r="A156" s="181"/>
      <c r="B156" s="181"/>
      <c r="C156" s="181"/>
      <c r="D156" s="181"/>
      <c r="E156" s="181"/>
      <c r="F156" s="181"/>
      <c r="G156" s="181"/>
      <c r="H156" s="181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</row>
    <row r="157" spans="1:26" ht="12.75" customHeight="1">
      <c r="A157" s="181"/>
      <c r="B157" s="181"/>
      <c r="C157" s="181"/>
      <c r="D157" s="181"/>
      <c r="E157" s="181"/>
      <c r="F157" s="181"/>
      <c r="G157" s="181"/>
      <c r="H157" s="181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</row>
    <row r="158" spans="1:26" ht="12.75" customHeight="1">
      <c r="A158" s="181"/>
      <c r="B158" s="181"/>
      <c r="C158" s="181"/>
      <c r="D158" s="181"/>
      <c r="E158" s="181"/>
      <c r="F158" s="181"/>
      <c r="G158" s="181"/>
      <c r="H158" s="181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</row>
    <row r="159" spans="1:26" ht="12.75" customHeight="1">
      <c r="A159" s="181"/>
      <c r="B159" s="181"/>
      <c r="C159" s="181"/>
      <c r="D159" s="181"/>
      <c r="E159" s="181"/>
      <c r="F159" s="181"/>
      <c r="G159" s="181"/>
      <c r="H159" s="181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</row>
    <row r="160" spans="1:26" ht="12.75" customHeight="1">
      <c r="A160" s="181"/>
      <c r="B160" s="181"/>
      <c r="C160" s="181"/>
      <c r="D160" s="181"/>
      <c r="E160" s="181"/>
      <c r="F160" s="181"/>
      <c r="G160" s="181"/>
      <c r="H160" s="181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</row>
    <row r="161" spans="1:26" ht="12.75" customHeight="1">
      <c r="A161" s="181"/>
      <c r="B161" s="181"/>
      <c r="C161" s="181"/>
      <c r="D161" s="181"/>
      <c r="E161" s="181"/>
      <c r="F161" s="181"/>
      <c r="G161" s="181"/>
      <c r="H161" s="181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</row>
    <row r="162" spans="1:26" ht="12.75" customHeight="1">
      <c r="A162" s="181"/>
      <c r="B162" s="181"/>
      <c r="C162" s="181"/>
      <c r="D162" s="181"/>
      <c r="E162" s="181"/>
      <c r="F162" s="181"/>
      <c r="G162" s="181"/>
      <c r="H162" s="181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</row>
    <row r="163" spans="1:26" ht="12.75" customHeight="1">
      <c r="A163" s="181"/>
      <c r="B163" s="181"/>
      <c r="C163" s="181"/>
      <c r="D163" s="181"/>
      <c r="E163" s="181"/>
      <c r="F163" s="181"/>
      <c r="G163" s="181"/>
      <c r="H163" s="181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</row>
    <row r="164" spans="1:26" ht="12.75" customHeight="1">
      <c r="A164" s="181"/>
      <c r="B164" s="181"/>
      <c r="C164" s="181"/>
      <c r="D164" s="181"/>
      <c r="E164" s="181"/>
      <c r="F164" s="181"/>
      <c r="G164" s="181"/>
      <c r="H164" s="181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</row>
    <row r="165" spans="1:26" ht="12.75" customHeight="1">
      <c r="A165" s="181"/>
      <c r="B165" s="181"/>
      <c r="C165" s="181"/>
      <c r="D165" s="181"/>
      <c r="E165" s="181"/>
      <c r="F165" s="181"/>
      <c r="G165" s="181"/>
      <c r="H165" s="181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</row>
    <row r="166" spans="1:26" ht="12.75" customHeight="1">
      <c r="A166" s="181"/>
      <c r="B166" s="181"/>
      <c r="C166" s="181"/>
      <c r="D166" s="181"/>
      <c r="E166" s="181"/>
      <c r="F166" s="181"/>
      <c r="G166" s="181"/>
      <c r="H166" s="181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</row>
    <row r="167" spans="1:26" ht="12.75" customHeight="1">
      <c r="A167" s="181"/>
      <c r="B167" s="181"/>
      <c r="C167" s="181"/>
      <c r="D167" s="181"/>
      <c r="E167" s="181"/>
      <c r="F167" s="181"/>
      <c r="G167" s="181"/>
      <c r="H167" s="181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</row>
    <row r="168" spans="1:26" ht="12.75" customHeight="1">
      <c r="A168" s="181"/>
      <c r="B168" s="181"/>
      <c r="C168" s="181"/>
      <c r="D168" s="181"/>
      <c r="E168" s="181"/>
      <c r="F168" s="181"/>
      <c r="G168" s="181"/>
      <c r="H168" s="181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</row>
    <row r="169" spans="1:26" ht="12.75" customHeight="1">
      <c r="A169" s="181"/>
      <c r="B169" s="181"/>
      <c r="C169" s="181"/>
      <c r="D169" s="181"/>
      <c r="E169" s="181"/>
      <c r="F169" s="181"/>
      <c r="G169" s="181"/>
      <c r="H169" s="181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</row>
    <row r="170" spans="1:26" ht="12.75" customHeight="1">
      <c r="A170" s="181"/>
      <c r="B170" s="181"/>
      <c r="C170" s="181"/>
      <c r="D170" s="181"/>
      <c r="E170" s="181"/>
      <c r="F170" s="181"/>
      <c r="G170" s="181"/>
      <c r="H170" s="181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</row>
    <row r="171" spans="1:26" ht="12.75" customHeight="1">
      <c r="A171" s="181"/>
      <c r="B171" s="181"/>
      <c r="C171" s="181"/>
      <c r="D171" s="181"/>
      <c r="E171" s="181"/>
      <c r="F171" s="181"/>
      <c r="G171" s="181"/>
      <c r="H171" s="181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</row>
    <row r="172" spans="1:26" ht="12.75" customHeight="1">
      <c r="A172" s="181"/>
      <c r="B172" s="181"/>
      <c r="C172" s="181"/>
      <c r="D172" s="181"/>
      <c r="E172" s="181"/>
      <c r="F172" s="181"/>
      <c r="G172" s="181"/>
      <c r="H172" s="181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</row>
    <row r="173" spans="1:26" ht="12.75" customHeight="1">
      <c r="A173" s="181"/>
      <c r="B173" s="181"/>
      <c r="C173" s="181"/>
      <c r="D173" s="181"/>
      <c r="E173" s="181"/>
      <c r="F173" s="181"/>
      <c r="G173" s="181"/>
      <c r="H173" s="181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</row>
    <row r="174" spans="1:26" ht="12.75" customHeight="1">
      <c r="A174" s="181"/>
      <c r="B174" s="181"/>
      <c r="C174" s="181"/>
      <c r="D174" s="181"/>
      <c r="E174" s="181"/>
      <c r="F174" s="181"/>
      <c r="G174" s="181"/>
      <c r="H174" s="181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</row>
    <row r="175" spans="1:26" ht="12.75" customHeight="1">
      <c r="A175" s="181"/>
      <c r="B175" s="181"/>
      <c r="C175" s="181"/>
      <c r="D175" s="181"/>
      <c r="E175" s="181"/>
      <c r="F175" s="181"/>
      <c r="G175" s="181"/>
      <c r="H175" s="181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</row>
    <row r="176" spans="1:26" ht="12.75" customHeight="1">
      <c r="A176" s="181"/>
      <c r="B176" s="181"/>
      <c r="C176" s="181"/>
      <c r="D176" s="181"/>
      <c r="E176" s="181"/>
      <c r="F176" s="181"/>
      <c r="G176" s="181"/>
      <c r="H176" s="181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</row>
    <row r="177" spans="1:26" ht="12.75" customHeight="1">
      <c r="A177" s="181"/>
      <c r="B177" s="181"/>
      <c r="C177" s="181"/>
      <c r="D177" s="181"/>
      <c r="E177" s="181"/>
      <c r="F177" s="181"/>
      <c r="G177" s="181"/>
      <c r="H177" s="181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</row>
    <row r="178" spans="1:26" ht="12.75" customHeight="1">
      <c r="A178" s="181"/>
      <c r="B178" s="181"/>
      <c r="C178" s="181"/>
      <c r="D178" s="181"/>
      <c r="E178" s="181"/>
      <c r="F178" s="181"/>
      <c r="G178" s="181"/>
      <c r="H178" s="181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</row>
    <row r="179" spans="1:26" ht="12.75" customHeight="1">
      <c r="A179" s="181"/>
      <c r="B179" s="181"/>
      <c r="C179" s="181"/>
      <c r="D179" s="181"/>
      <c r="E179" s="181"/>
      <c r="F179" s="181"/>
      <c r="G179" s="181"/>
      <c r="H179" s="181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</row>
    <row r="180" spans="1:26" ht="12.75" customHeight="1">
      <c r="A180" s="181"/>
      <c r="B180" s="181"/>
      <c r="C180" s="181"/>
      <c r="D180" s="181"/>
      <c r="E180" s="181"/>
      <c r="F180" s="181"/>
      <c r="G180" s="181"/>
      <c r="H180" s="181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</row>
    <row r="181" spans="1:26" ht="12.75" customHeight="1">
      <c r="A181" s="181"/>
      <c r="B181" s="181"/>
      <c r="C181" s="181"/>
      <c r="D181" s="181"/>
      <c r="E181" s="181"/>
      <c r="F181" s="181"/>
      <c r="G181" s="181"/>
      <c r="H181" s="181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</row>
    <row r="182" spans="1:26" ht="12.75" customHeight="1">
      <c r="A182" s="181"/>
      <c r="B182" s="181"/>
      <c r="C182" s="181"/>
      <c r="D182" s="181"/>
      <c r="E182" s="181"/>
      <c r="F182" s="181"/>
      <c r="G182" s="181"/>
      <c r="H182" s="181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</row>
    <row r="183" spans="1:26" ht="12.75" customHeight="1">
      <c r="A183" s="181"/>
      <c r="B183" s="181"/>
      <c r="C183" s="181"/>
      <c r="D183" s="181"/>
      <c r="E183" s="181"/>
      <c r="F183" s="181"/>
      <c r="G183" s="181"/>
      <c r="H183" s="181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</row>
    <row r="184" spans="1:26" ht="12.75" customHeight="1">
      <c r="A184" s="181"/>
      <c r="B184" s="181"/>
      <c r="C184" s="181"/>
      <c r="D184" s="181"/>
      <c r="E184" s="181"/>
      <c r="F184" s="181"/>
      <c r="G184" s="181"/>
      <c r="H184" s="181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</row>
    <row r="185" spans="1:26" ht="12.75" customHeight="1">
      <c r="A185" s="181"/>
      <c r="B185" s="181"/>
      <c r="C185" s="181"/>
      <c r="D185" s="181"/>
      <c r="E185" s="181"/>
      <c r="F185" s="181"/>
      <c r="G185" s="181"/>
      <c r="H185" s="181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</row>
    <row r="186" spans="1:26" ht="12.75" customHeight="1">
      <c r="A186" s="181"/>
      <c r="B186" s="181"/>
      <c r="C186" s="181"/>
      <c r="D186" s="181"/>
      <c r="E186" s="181"/>
      <c r="F186" s="181"/>
      <c r="G186" s="181"/>
      <c r="H186" s="181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</row>
    <row r="187" spans="1:26" ht="12.75" customHeight="1">
      <c r="A187" s="181"/>
      <c r="B187" s="181"/>
      <c r="C187" s="181"/>
      <c r="D187" s="181"/>
      <c r="E187" s="181"/>
      <c r="F187" s="181"/>
      <c r="G187" s="181"/>
      <c r="H187" s="181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</row>
    <row r="188" spans="1:26" ht="12.75" customHeight="1">
      <c r="A188" s="181"/>
      <c r="B188" s="181"/>
      <c r="C188" s="181"/>
      <c r="D188" s="181"/>
      <c r="E188" s="181"/>
      <c r="F188" s="181"/>
      <c r="G188" s="181"/>
      <c r="H188" s="181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</row>
    <row r="189" spans="1:26" ht="12.75" customHeight="1">
      <c r="A189" s="181"/>
      <c r="B189" s="181"/>
      <c r="C189" s="181"/>
      <c r="D189" s="181"/>
      <c r="E189" s="181"/>
      <c r="F189" s="181"/>
      <c r="G189" s="181"/>
      <c r="H189" s="181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</row>
    <row r="190" spans="1:26" ht="12.75" customHeight="1">
      <c r="A190" s="181"/>
      <c r="B190" s="181"/>
      <c r="C190" s="181"/>
      <c r="D190" s="181"/>
      <c r="E190" s="181"/>
      <c r="F190" s="181"/>
      <c r="G190" s="181"/>
      <c r="H190" s="181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</row>
    <row r="191" spans="1:26" ht="12.75" customHeight="1">
      <c r="A191" s="181"/>
      <c r="B191" s="181"/>
      <c r="C191" s="181"/>
      <c r="D191" s="181"/>
      <c r="E191" s="181"/>
      <c r="F191" s="181"/>
      <c r="G191" s="181"/>
      <c r="H191" s="181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</row>
    <row r="192" spans="1:26" ht="12.75" customHeight="1">
      <c r="A192" s="181"/>
      <c r="B192" s="181"/>
      <c r="C192" s="181"/>
      <c r="D192" s="181"/>
      <c r="E192" s="181"/>
      <c r="F192" s="181"/>
      <c r="G192" s="181"/>
      <c r="H192" s="181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</row>
    <row r="193" spans="1:26" ht="12.75" customHeight="1">
      <c r="A193" s="181"/>
      <c r="B193" s="181"/>
      <c r="C193" s="181"/>
      <c r="D193" s="181"/>
      <c r="E193" s="181"/>
      <c r="F193" s="181"/>
      <c r="G193" s="181"/>
      <c r="H193" s="181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</row>
    <row r="194" spans="1:26" ht="12.75" customHeight="1">
      <c r="A194" s="181"/>
      <c r="B194" s="181"/>
      <c r="C194" s="181"/>
      <c r="D194" s="181"/>
      <c r="E194" s="181"/>
      <c r="F194" s="181"/>
      <c r="G194" s="181"/>
      <c r="H194" s="181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</row>
    <row r="195" spans="1:26" ht="12.75" customHeight="1">
      <c r="A195" s="181"/>
      <c r="B195" s="181"/>
      <c r="C195" s="181"/>
      <c r="D195" s="181"/>
      <c r="E195" s="181"/>
      <c r="F195" s="181"/>
      <c r="G195" s="181"/>
      <c r="H195" s="181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</row>
    <row r="196" spans="1:26" ht="12.75" customHeight="1">
      <c r="A196" s="181"/>
      <c r="B196" s="181"/>
      <c r="C196" s="181"/>
      <c r="D196" s="181"/>
      <c r="E196" s="181"/>
      <c r="F196" s="181"/>
      <c r="G196" s="181"/>
      <c r="H196" s="181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</row>
    <row r="197" spans="1:26" ht="12.75" customHeight="1">
      <c r="A197" s="181"/>
      <c r="B197" s="181"/>
      <c r="C197" s="181"/>
      <c r="D197" s="181"/>
      <c r="E197" s="181"/>
      <c r="F197" s="181"/>
      <c r="G197" s="181"/>
      <c r="H197" s="181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</row>
    <row r="198" spans="1:26" ht="12.75" customHeight="1">
      <c r="A198" s="181"/>
      <c r="B198" s="181"/>
      <c r="C198" s="181"/>
      <c r="D198" s="181"/>
      <c r="E198" s="181"/>
      <c r="F198" s="181"/>
      <c r="G198" s="181"/>
      <c r="H198" s="181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</row>
    <row r="199" spans="1:26" ht="12.75" customHeight="1">
      <c r="A199" s="181"/>
      <c r="B199" s="181"/>
      <c r="C199" s="181"/>
      <c r="D199" s="181"/>
      <c r="E199" s="181"/>
      <c r="F199" s="181"/>
      <c r="G199" s="181"/>
      <c r="H199" s="181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</row>
    <row r="200" spans="1:26" ht="12.75" customHeight="1">
      <c r="A200" s="181"/>
      <c r="B200" s="181"/>
      <c r="C200" s="181"/>
      <c r="D200" s="181"/>
      <c r="E200" s="181"/>
      <c r="F200" s="181"/>
      <c r="G200" s="181"/>
      <c r="H200" s="181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</row>
    <row r="201" spans="1:26" ht="12.75" customHeight="1">
      <c r="A201" s="181"/>
      <c r="B201" s="181"/>
      <c r="C201" s="181"/>
      <c r="D201" s="181"/>
      <c r="E201" s="181"/>
      <c r="F201" s="181"/>
      <c r="G201" s="181"/>
      <c r="H201" s="181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</row>
    <row r="202" spans="1:26" ht="12.75" customHeight="1">
      <c r="A202" s="181"/>
      <c r="B202" s="181"/>
      <c r="C202" s="181"/>
      <c r="D202" s="181"/>
      <c r="E202" s="181"/>
      <c r="F202" s="181"/>
      <c r="G202" s="181"/>
      <c r="H202" s="181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</row>
    <row r="203" spans="1:26" ht="12.75" customHeight="1">
      <c r="A203" s="181"/>
      <c r="B203" s="181"/>
      <c r="C203" s="181"/>
      <c r="D203" s="181"/>
      <c r="E203" s="181"/>
      <c r="F203" s="181"/>
      <c r="G203" s="181"/>
      <c r="H203" s="181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</row>
    <row r="204" spans="1:26" ht="12.75" customHeight="1">
      <c r="A204" s="181"/>
      <c r="B204" s="181"/>
      <c r="C204" s="181"/>
      <c r="D204" s="181"/>
      <c r="E204" s="181"/>
      <c r="F204" s="181"/>
      <c r="G204" s="181"/>
      <c r="H204" s="181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</row>
    <row r="205" spans="1:26" ht="12.75" customHeight="1">
      <c r="A205" s="181"/>
      <c r="B205" s="181"/>
      <c r="C205" s="181"/>
      <c r="D205" s="181"/>
      <c r="E205" s="181"/>
      <c r="F205" s="181"/>
      <c r="G205" s="181"/>
      <c r="H205" s="181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</row>
    <row r="206" spans="1:26" ht="12.75" customHeight="1">
      <c r="A206" s="181"/>
      <c r="B206" s="181"/>
      <c r="C206" s="181"/>
      <c r="D206" s="181"/>
      <c r="E206" s="181"/>
      <c r="F206" s="181"/>
      <c r="G206" s="181"/>
      <c r="H206" s="181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</row>
    <row r="207" spans="1:26" ht="12.75" customHeight="1">
      <c r="A207" s="181"/>
      <c r="B207" s="181"/>
      <c r="C207" s="181"/>
      <c r="D207" s="181"/>
      <c r="E207" s="181"/>
      <c r="F207" s="181"/>
      <c r="G207" s="181"/>
      <c r="H207" s="181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</row>
    <row r="208" spans="1:26" ht="12.75" customHeight="1">
      <c r="A208" s="181"/>
      <c r="B208" s="181"/>
      <c r="C208" s="181"/>
      <c r="D208" s="181"/>
      <c r="E208" s="181"/>
      <c r="F208" s="181"/>
      <c r="G208" s="181"/>
      <c r="H208" s="181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</row>
    <row r="209" spans="1:26" ht="12.75" customHeight="1">
      <c r="A209" s="181"/>
      <c r="B209" s="181"/>
      <c r="C209" s="181"/>
      <c r="D209" s="181"/>
      <c r="E209" s="181"/>
      <c r="F209" s="181"/>
      <c r="G209" s="181"/>
      <c r="H209" s="181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</row>
    <row r="210" spans="1:26" ht="12.75" customHeight="1">
      <c r="A210" s="181"/>
      <c r="B210" s="181"/>
      <c r="C210" s="181"/>
      <c r="D210" s="181"/>
      <c r="E210" s="181"/>
      <c r="F210" s="181"/>
      <c r="G210" s="181"/>
      <c r="H210" s="181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</row>
    <row r="211" spans="1:26" ht="12.75" customHeight="1">
      <c r="A211" s="181"/>
      <c r="B211" s="181"/>
      <c r="C211" s="181"/>
      <c r="D211" s="181"/>
      <c r="E211" s="181"/>
      <c r="F211" s="181"/>
      <c r="G211" s="181"/>
      <c r="H211" s="181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</row>
    <row r="212" spans="1:26" ht="12.75" customHeight="1">
      <c r="A212" s="181"/>
      <c r="B212" s="181"/>
      <c r="C212" s="181"/>
      <c r="D212" s="181"/>
      <c r="E212" s="181"/>
      <c r="F212" s="181"/>
      <c r="G212" s="181"/>
      <c r="H212" s="181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</row>
    <row r="213" spans="1:26" ht="12.75" customHeight="1">
      <c r="A213" s="181"/>
      <c r="B213" s="181"/>
      <c r="C213" s="181"/>
      <c r="D213" s="181"/>
      <c r="E213" s="181"/>
      <c r="F213" s="181"/>
      <c r="G213" s="181"/>
      <c r="H213" s="181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</row>
    <row r="214" spans="1:26" ht="12.75" customHeight="1">
      <c r="A214" s="181"/>
      <c r="B214" s="181"/>
      <c r="C214" s="181"/>
      <c r="D214" s="181"/>
      <c r="E214" s="181"/>
      <c r="F214" s="181"/>
      <c r="G214" s="181"/>
      <c r="H214" s="181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</row>
    <row r="215" spans="1:26" ht="12.75" customHeight="1">
      <c r="A215" s="181"/>
      <c r="B215" s="181"/>
      <c r="C215" s="181"/>
      <c r="D215" s="181"/>
      <c r="E215" s="181"/>
      <c r="F215" s="181"/>
      <c r="G215" s="181"/>
      <c r="H215" s="181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</row>
    <row r="216" spans="1:26" ht="12.75" customHeight="1">
      <c r="A216" s="181"/>
      <c r="B216" s="181"/>
      <c r="C216" s="181"/>
      <c r="D216" s="181"/>
      <c r="E216" s="181"/>
      <c r="F216" s="181"/>
      <c r="G216" s="181"/>
      <c r="H216" s="181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</row>
    <row r="217" spans="1:26" ht="12.75" customHeight="1">
      <c r="A217" s="181"/>
      <c r="B217" s="181"/>
      <c r="C217" s="181"/>
      <c r="D217" s="181"/>
      <c r="E217" s="181"/>
      <c r="F217" s="181"/>
      <c r="G217" s="181"/>
      <c r="H217" s="181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</row>
    <row r="218" spans="1:26" ht="12.75" customHeight="1">
      <c r="A218" s="181"/>
      <c r="B218" s="181"/>
      <c r="C218" s="181"/>
      <c r="D218" s="181"/>
      <c r="E218" s="181"/>
      <c r="F218" s="181"/>
      <c r="G218" s="181"/>
      <c r="H218" s="181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</row>
    <row r="219" spans="1:26" ht="12.75" customHeight="1">
      <c r="A219" s="181"/>
      <c r="B219" s="181"/>
      <c r="C219" s="181"/>
      <c r="D219" s="181"/>
      <c r="E219" s="181"/>
      <c r="F219" s="181"/>
      <c r="G219" s="181"/>
      <c r="H219" s="181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</row>
    <row r="220" spans="1:26" ht="12.75" customHeight="1">
      <c r="A220" s="181"/>
      <c r="B220" s="181"/>
      <c r="C220" s="181"/>
      <c r="D220" s="181"/>
      <c r="E220" s="181"/>
      <c r="F220" s="181"/>
      <c r="G220" s="181"/>
      <c r="H220" s="181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</row>
    <row r="221" spans="1:26" ht="12.75" customHeight="1">
      <c r="A221" s="181"/>
      <c r="B221" s="181"/>
      <c r="C221" s="181"/>
      <c r="D221" s="181"/>
      <c r="E221" s="181"/>
      <c r="F221" s="181"/>
      <c r="G221" s="181"/>
      <c r="H221" s="181"/>
      <c r="I221" s="130"/>
      <c r="J221" s="130"/>
      <c r="K221" s="130"/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</row>
    <row r="222" spans="1:26" ht="12.75" customHeight="1">
      <c r="A222" s="181"/>
      <c r="B222" s="181"/>
      <c r="C222" s="181"/>
      <c r="D222" s="181"/>
      <c r="E222" s="181"/>
      <c r="F222" s="181"/>
      <c r="G222" s="181"/>
      <c r="H222" s="181"/>
      <c r="I222" s="130"/>
      <c r="J222" s="130"/>
      <c r="K222" s="130"/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</row>
    <row r="223" spans="1:26" ht="12.75" customHeight="1">
      <c r="A223" s="181"/>
      <c r="B223" s="181"/>
      <c r="C223" s="181"/>
      <c r="D223" s="181"/>
      <c r="E223" s="181"/>
      <c r="F223" s="181"/>
      <c r="G223" s="181"/>
      <c r="H223" s="181"/>
      <c r="I223" s="130"/>
      <c r="J223" s="130"/>
      <c r="K223" s="130"/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</row>
    <row r="224" spans="1:26" ht="12.75" customHeight="1">
      <c r="A224" s="181"/>
      <c r="B224" s="181"/>
      <c r="C224" s="181"/>
      <c r="D224" s="181"/>
      <c r="E224" s="181"/>
      <c r="F224" s="181"/>
      <c r="G224" s="181"/>
      <c r="H224" s="181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</row>
    <row r="225" spans="1:26" ht="12.75" customHeight="1">
      <c r="A225" s="181"/>
      <c r="B225" s="181"/>
      <c r="C225" s="181"/>
      <c r="D225" s="181"/>
      <c r="E225" s="181"/>
      <c r="F225" s="181"/>
      <c r="G225" s="181"/>
      <c r="H225" s="181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</row>
    <row r="226" spans="1:26" ht="12.75" customHeight="1">
      <c r="A226" s="181"/>
      <c r="B226" s="181"/>
      <c r="C226" s="181"/>
      <c r="D226" s="181"/>
      <c r="E226" s="181"/>
      <c r="F226" s="181"/>
      <c r="G226" s="181"/>
      <c r="H226" s="181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</row>
    <row r="227" spans="1:26" ht="12.75" customHeight="1">
      <c r="A227" s="181"/>
      <c r="B227" s="181"/>
      <c r="C227" s="181"/>
      <c r="D227" s="181"/>
      <c r="E227" s="181"/>
      <c r="F227" s="181"/>
      <c r="G227" s="181"/>
      <c r="H227" s="181"/>
      <c r="I227" s="130"/>
      <c r="J227" s="130"/>
      <c r="K227" s="130"/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</row>
    <row r="228" spans="1:26" ht="12.75" customHeight="1">
      <c r="A228" s="181"/>
      <c r="B228" s="181"/>
      <c r="C228" s="181"/>
      <c r="D228" s="181"/>
      <c r="E228" s="181"/>
      <c r="F228" s="181"/>
      <c r="G228" s="181"/>
      <c r="H228" s="181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</row>
    <row r="229" spans="1:26" ht="12.75" customHeight="1">
      <c r="A229" s="181"/>
      <c r="B229" s="181"/>
      <c r="C229" s="181"/>
      <c r="D229" s="181"/>
      <c r="E229" s="181"/>
      <c r="F229" s="181"/>
      <c r="G229" s="181"/>
      <c r="H229" s="181"/>
      <c r="I229" s="130"/>
      <c r="J229" s="130"/>
      <c r="K229" s="130"/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</row>
    <row r="230" spans="1:26" ht="12.75" customHeight="1">
      <c r="A230" s="181"/>
      <c r="B230" s="181"/>
      <c r="C230" s="181"/>
      <c r="D230" s="181"/>
      <c r="E230" s="181"/>
      <c r="F230" s="181"/>
      <c r="G230" s="181"/>
      <c r="H230" s="181"/>
      <c r="I230" s="130"/>
      <c r="J230" s="130"/>
      <c r="K230" s="130"/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</row>
    <row r="231" spans="1:26" ht="12.75" customHeight="1">
      <c r="A231" s="181"/>
      <c r="B231" s="181"/>
      <c r="C231" s="181"/>
      <c r="D231" s="181"/>
      <c r="E231" s="181"/>
      <c r="F231" s="181"/>
      <c r="G231" s="181"/>
      <c r="H231" s="181"/>
      <c r="I231" s="130"/>
      <c r="J231" s="130"/>
      <c r="K231" s="130"/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</row>
    <row r="232" spans="1:26" ht="12.75" customHeight="1">
      <c r="A232" s="181"/>
      <c r="B232" s="181"/>
      <c r="C232" s="181"/>
      <c r="D232" s="181"/>
      <c r="E232" s="181"/>
      <c r="F232" s="181"/>
      <c r="G232" s="181"/>
      <c r="H232" s="181"/>
      <c r="I232" s="130"/>
      <c r="J232" s="130"/>
      <c r="K232" s="130"/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</row>
    <row r="233" spans="1:26" ht="12.75" customHeight="1">
      <c r="A233" s="181"/>
      <c r="B233" s="181"/>
      <c r="C233" s="181"/>
      <c r="D233" s="181"/>
      <c r="E233" s="181"/>
      <c r="F233" s="181"/>
      <c r="G233" s="181"/>
      <c r="H233" s="181"/>
      <c r="I233" s="130"/>
      <c r="J233" s="130"/>
      <c r="K233" s="130"/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</row>
    <row r="234" spans="1:26" ht="12.75" customHeight="1">
      <c r="A234" s="181"/>
      <c r="B234" s="181"/>
      <c r="C234" s="181"/>
      <c r="D234" s="181"/>
      <c r="E234" s="181"/>
      <c r="F234" s="181"/>
      <c r="G234" s="181"/>
      <c r="H234" s="181"/>
      <c r="I234" s="130"/>
      <c r="J234" s="130"/>
      <c r="K234" s="130"/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</row>
    <row r="235" spans="1:26" ht="12.75" customHeight="1">
      <c r="A235" s="181"/>
      <c r="B235" s="181"/>
      <c r="C235" s="181"/>
      <c r="D235" s="181"/>
      <c r="E235" s="181"/>
      <c r="F235" s="181"/>
      <c r="G235" s="181"/>
      <c r="H235" s="181"/>
      <c r="I235" s="130"/>
      <c r="J235" s="130"/>
      <c r="K235" s="130"/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</row>
    <row r="236" spans="1:26" ht="12.75" customHeight="1">
      <c r="A236" s="181"/>
      <c r="B236" s="181"/>
      <c r="C236" s="181"/>
      <c r="D236" s="181"/>
      <c r="E236" s="181"/>
      <c r="F236" s="181"/>
      <c r="G236" s="181"/>
      <c r="H236" s="181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</row>
    <row r="237" spans="1:26" ht="12.75" customHeight="1">
      <c r="A237" s="181"/>
      <c r="B237" s="181"/>
      <c r="C237" s="181"/>
      <c r="D237" s="181"/>
      <c r="E237" s="181"/>
      <c r="F237" s="181"/>
      <c r="G237" s="181"/>
      <c r="H237" s="181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</row>
    <row r="238" spans="1:26" ht="12.75" customHeight="1">
      <c r="A238" s="181"/>
      <c r="B238" s="181"/>
      <c r="C238" s="181"/>
      <c r="D238" s="181"/>
      <c r="E238" s="181"/>
      <c r="F238" s="181"/>
      <c r="G238" s="181"/>
      <c r="H238" s="181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</row>
    <row r="239" spans="1:26" ht="12.75" customHeight="1">
      <c r="A239" s="181"/>
      <c r="B239" s="181"/>
      <c r="C239" s="181"/>
      <c r="D239" s="181"/>
      <c r="E239" s="181"/>
      <c r="F239" s="181"/>
      <c r="G239" s="181"/>
      <c r="H239" s="181"/>
      <c r="I239" s="130"/>
      <c r="J239" s="130"/>
      <c r="K239" s="130"/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</row>
    <row r="240" spans="1:26" ht="12.75" customHeight="1">
      <c r="A240" s="181"/>
      <c r="B240" s="181"/>
      <c r="C240" s="181"/>
      <c r="D240" s="181"/>
      <c r="E240" s="181"/>
      <c r="F240" s="181"/>
      <c r="G240" s="181"/>
      <c r="H240" s="181"/>
      <c r="I240" s="130"/>
      <c r="J240" s="130"/>
      <c r="K240" s="130"/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</row>
    <row r="241" spans="1:26" ht="12.75" customHeight="1">
      <c r="A241" s="181"/>
      <c r="B241" s="181"/>
      <c r="C241" s="181"/>
      <c r="D241" s="181"/>
      <c r="E241" s="181"/>
      <c r="F241" s="181"/>
      <c r="G241" s="181"/>
      <c r="H241" s="181"/>
      <c r="I241" s="130"/>
      <c r="J241" s="130"/>
      <c r="K241" s="130"/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</row>
    <row r="242" spans="1:26" ht="12.75" customHeight="1">
      <c r="A242" s="181"/>
      <c r="B242" s="181"/>
      <c r="C242" s="181"/>
      <c r="D242" s="181"/>
      <c r="E242" s="181"/>
      <c r="F242" s="181"/>
      <c r="G242" s="181"/>
      <c r="H242" s="181"/>
      <c r="I242" s="130"/>
      <c r="J242" s="130"/>
      <c r="K242" s="130"/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</row>
    <row r="243" spans="1:26" ht="12.75" customHeight="1">
      <c r="A243" s="181"/>
      <c r="B243" s="181"/>
      <c r="C243" s="181"/>
      <c r="D243" s="181"/>
      <c r="E243" s="181"/>
      <c r="F243" s="181"/>
      <c r="G243" s="181"/>
      <c r="H243" s="181"/>
      <c r="I243" s="130"/>
      <c r="J243" s="130"/>
      <c r="K243" s="130"/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</row>
    <row r="244" spans="1:26" ht="12.75" customHeight="1">
      <c r="A244" s="181"/>
      <c r="B244" s="181"/>
      <c r="C244" s="181"/>
      <c r="D244" s="181"/>
      <c r="E244" s="181"/>
      <c r="F244" s="181"/>
      <c r="G244" s="181"/>
      <c r="H244" s="181"/>
      <c r="I244" s="130"/>
      <c r="J244" s="130"/>
      <c r="K244" s="130"/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</row>
    <row r="245" spans="1:26" ht="12.75" customHeight="1">
      <c r="A245" s="181"/>
      <c r="B245" s="181"/>
      <c r="C245" s="181"/>
      <c r="D245" s="181"/>
      <c r="E245" s="181"/>
      <c r="F245" s="181"/>
      <c r="G245" s="181"/>
      <c r="H245" s="181"/>
      <c r="I245" s="130"/>
      <c r="J245" s="130"/>
      <c r="K245" s="130"/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</row>
    <row r="246" spans="1:26" ht="12.75" customHeight="1">
      <c r="A246" s="181"/>
      <c r="B246" s="181"/>
      <c r="C246" s="181"/>
      <c r="D246" s="181"/>
      <c r="E246" s="181"/>
      <c r="F246" s="181"/>
      <c r="G246" s="181"/>
      <c r="H246" s="181"/>
      <c r="I246" s="130"/>
      <c r="J246" s="130"/>
      <c r="K246" s="130"/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</row>
    <row r="247" spans="1:26" ht="12.75" customHeight="1">
      <c r="A247" s="181"/>
      <c r="B247" s="181"/>
      <c r="C247" s="181"/>
      <c r="D247" s="181"/>
      <c r="E247" s="181"/>
      <c r="F247" s="181"/>
      <c r="G247" s="181"/>
      <c r="H247" s="181"/>
      <c r="I247" s="130"/>
      <c r="J247" s="130"/>
      <c r="K247" s="130"/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</row>
    <row r="248" spans="1:26" ht="12.75" customHeight="1">
      <c r="A248" s="181"/>
      <c r="B248" s="181"/>
      <c r="C248" s="181"/>
      <c r="D248" s="181"/>
      <c r="E248" s="181"/>
      <c r="F248" s="181"/>
      <c r="G248" s="181"/>
      <c r="H248" s="181"/>
      <c r="I248" s="130"/>
      <c r="J248" s="130"/>
      <c r="K248" s="130"/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</row>
    <row r="249" spans="1:26" ht="12.75" customHeight="1">
      <c r="A249" s="181"/>
      <c r="B249" s="181"/>
      <c r="C249" s="181"/>
      <c r="D249" s="181"/>
      <c r="E249" s="181"/>
      <c r="F249" s="181"/>
      <c r="G249" s="181"/>
      <c r="H249" s="181"/>
      <c r="I249" s="130"/>
      <c r="J249" s="130"/>
      <c r="K249" s="130"/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</row>
    <row r="250" spans="1:26" ht="12.75" customHeight="1">
      <c r="A250" s="181"/>
      <c r="B250" s="181"/>
      <c r="C250" s="181"/>
      <c r="D250" s="181"/>
      <c r="E250" s="181"/>
      <c r="F250" s="181"/>
      <c r="G250" s="181"/>
      <c r="H250" s="181"/>
      <c r="I250" s="130"/>
      <c r="J250" s="130"/>
      <c r="K250" s="130"/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</row>
    <row r="251" spans="1:26" ht="12.75" customHeight="1">
      <c r="A251" s="181"/>
      <c r="B251" s="181"/>
      <c r="C251" s="181"/>
      <c r="D251" s="181"/>
      <c r="E251" s="181"/>
      <c r="F251" s="181"/>
      <c r="G251" s="181"/>
      <c r="H251" s="181"/>
      <c r="I251" s="130"/>
      <c r="J251" s="130"/>
      <c r="K251" s="130"/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</row>
    <row r="252" spans="1:26" ht="12.75" customHeight="1">
      <c r="A252" s="181"/>
      <c r="B252" s="181"/>
      <c r="C252" s="181"/>
      <c r="D252" s="181"/>
      <c r="E252" s="181"/>
      <c r="F252" s="181"/>
      <c r="G252" s="181"/>
      <c r="H252" s="181"/>
      <c r="I252" s="130"/>
      <c r="J252" s="130"/>
      <c r="K252" s="130"/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</row>
    <row r="253" spans="1:26" ht="12.75" customHeight="1">
      <c r="A253" s="181"/>
      <c r="B253" s="181"/>
      <c r="C253" s="181"/>
      <c r="D253" s="181"/>
      <c r="E253" s="181"/>
      <c r="F253" s="181"/>
      <c r="G253" s="181"/>
      <c r="H253" s="181"/>
      <c r="I253" s="130"/>
      <c r="J253" s="130"/>
      <c r="K253" s="130"/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</row>
    <row r="254" spans="1:26" ht="12.75" customHeight="1">
      <c r="A254" s="181"/>
      <c r="B254" s="181"/>
      <c r="C254" s="181"/>
      <c r="D254" s="181"/>
      <c r="E254" s="181"/>
      <c r="F254" s="181"/>
      <c r="G254" s="181"/>
      <c r="H254" s="181"/>
      <c r="I254" s="130"/>
      <c r="J254" s="130"/>
      <c r="K254" s="130"/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</row>
    <row r="255" spans="1:26" ht="12.75" customHeight="1">
      <c r="A255" s="181"/>
      <c r="B255" s="181"/>
      <c r="C255" s="181"/>
      <c r="D255" s="181"/>
      <c r="E255" s="181"/>
      <c r="F255" s="181"/>
      <c r="G255" s="181"/>
      <c r="H255" s="181"/>
      <c r="I255" s="130"/>
      <c r="J255" s="130"/>
      <c r="K255" s="130"/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</row>
    <row r="256" spans="1:26" ht="12.75" customHeight="1">
      <c r="A256" s="181"/>
      <c r="B256" s="181"/>
      <c r="C256" s="181"/>
      <c r="D256" s="181"/>
      <c r="E256" s="181"/>
      <c r="F256" s="181"/>
      <c r="G256" s="181"/>
      <c r="H256" s="181"/>
      <c r="I256" s="130"/>
      <c r="J256" s="130"/>
      <c r="K256" s="130"/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</row>
    <row r="257" spans="1:26" ht="12.75" customHeight="1">
      <c r="A257" s="181"/>
      <c r="B257" s="181"/>
      <c r="C257" s="181"/>
      <c r="D257" s="181"/>
      <c r="E257" s="181"/>
      <c r="F257" s="181"/>
      <c r="G257" s="181"/>
      <c r="H257" s="181"/>
      <c r="I257" s="130"/>
      <c r="J257" s="130"/>
      <c r="K257" s="130"/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</row>
    <row r="258" spans="1:26" ht="12.75" customHeight="1">
      <c r="A258" s="181"/>
      <c r="B258" s="181"/>
      <c r="C258" s="181"/>
      <c r="D258" s="181"/>
      <c r="E258" s="181"/>
      <c r="F258" s="181"/>
      <c r="G258" s="181"/>
      <c r="H258" s="181"/>
      <c r="I258" s="130"/>
      <c r="J258" s="130"/>
      <c r="K258" s="130"/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</row>
    <row r="259" spans="1:26" ht="12.75" customHeight="1">
      <c r="A259" s="181"/>
      <c r="B259" s="181"/>
      <c r="C259" s="181"/>
      <c r="D259" s="181"/>
      <c r="E259" s="181"/>
      <c r="F259" s="181"/>
      <c r="G259" s="181"/>
      <c r="H259" s="181"/>
      <c r="I259" s="130"/>
      <c r="J259" s="130"/>
      <c r="K259" s="130"/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</row>
    <row r="260" spans="1:26" ht="12.75" customHeight="1">
      <c r="A260" s="181"/>
      <c r="B260" s="181"/>
      <c r="C260" s="181"/>
      <c r="D260" s="181"/>
      <c r="E260" s="181"/>
      <c r="F260" s="181"/>
      <c r="G260" s="181"/>
      <c r="H260" s="181"/>
      <c r="I260" s="130"/>
      <c r="J260" s="130"/>
      <c r="K260" s="130"/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</row>
    <row r="261" spans="1:26" ht="12.75" customHeight="1">
      <c r="A261" s="181"/>
      <c r="B261" s="181"/>
      <c r="C261" s="181"/>
      <c r="D261" s="181"/>
      <c r="E261" s="181"/>
      <c r="F261" s="181"/>
      <c r="G261" s="181"/>
      <c r="H261" s="181"/>
      <c r="I261" s="130"/>
      <c r="J261" s="130"/>
      <c r="K261" s="130"/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</row>
    <row r="262" spans="1:26" ht="12.75" customHeight="1">
      <c r="A262" s="181"/>
      <c r="B262" s="181"/>
      <c r="C262" s="181"/>
      <c r="D262" s="181"/>
      <c r="E262" s="181"/>
      <c r="F262" s="181"/>
      <c r="G262" s="181"/>
      <c r="H262" s="181"/>
      <c r="I262" s="130"/>
      <c r="J262" s="130"/>
      <c r="K262" s="130"/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</row>
    <row r="263" spans="1:26" ht="12.75" customHeight="1">
      <c r="A263" s="181"/>
      <c r="B263" s="181"/>
      <c r="C263" s="181"/>
      <c r="D263" s="181"/>
      <c r="E263" s="181"/>
      <c r="F263" s="181"/>
      <c r="G263" s="181"/>
      <c r="H263" s="181"/>
      <c r="I263" s="130"/>
      <c r="J263" s="130"/>
      <c r="K263" s="130"/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</row>
    <row r="264" spans="1:26" ht="12.75" customHeight="1">
      <c r="A264" s="181"/>
      <c r="B264" s="181"/>
      <c r="C264" s="181"/>
      <c r="D264" s="181"/>
      <c r="E264" s="181"/>
      <c r="F264" s="181"/>
      <c r="G264" s="181"/>
      <c r="H264" s="181"/>
      <c r="I264" s="130"/>
      <c r="J264" s="130"/>
      <c r="K264" s="130"/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</row>
    <row r="265" spans="1:26" ht="12.75" customHeight="1">
      <c r="A265" s="181"/>
      <c r="B265" s="181"/>
      <c r="C265" s="181"/>
      <c r="D265" s="181"/>
      <c r="E265" s="181"/>
      <c r="F265" s="181"/>
      <c r="G265" s="181"/>
      <c r="H265" s="181"/>
      <c r="I265" s="130"/>
      <c r="J265" s="130"/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</row>
    <row r="266" spans="1:26" ht="12.75" customHeight="1">
      <c r="A266" s="181"/>
      <c r="B266" s="181"/>
      <c r="C266" s="181"/>
      <c r="D266" s="181"/>
      <c r="E266" s="181"/>
      <c r="F266" s="181"/>
      <c r="G266" s="181"/>
      <c r="H266" s="181"/>
      <c r="I266" s="130"/>
      <c r="J266" s="130"/>
      <c r="K266" s="130"/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</row>
    <row r="267" spans="1:26" ht="12.75" customHeight="1">
      <c r="A267" s="181"/>
      <c r="B267" s="181"/>
      <c r="C267" s="181"/>
      <c r="D267" s="181"/>
      <c r="E267" s="181"/>
      <c r="F267" s="181"/>
      <c r="G267" s="181"/>
      <c r="H267" s="181"/>
      <c r="I267" s="130"/>
      <c r="J267" s="130"/>
      <c r="K267" s="130"/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</row>
    <row r="268" spans="1:26" ht="12.75" customHeight="1">
      <c r="A268" s="181"/>
      <c r="B268" s="181"/>
      <c r="C268" s="181"/>
      <c r="D268" s="181"/>
      <c r="E268" s="181"/>
      <c r="F268" s="181"/>
      <c r="G268" s="181"/>
      <c r="H268" s="181"/>
      <c r="I268" s="130"/>
      <c r="J268" s="130"/>
      <c r="K268" s="130"/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</row>
    <row r="269" spans="1:26" ht="12.75" customHeight="1">
      <c r="A269" s="181"/>
      <c r="B269" s="181"/>
      <c r="C269" s="181"/>
      <c r="D269" s="181"/>
      <c r="E269" s="181"/>
      <c r="F269" s="181"/>
      <c r="G269" s="181"/>
      <c r="H269" s="181"/>
      <c r="I269" s="130"/>
      <c r="J269" s="130"/>
      <c r="K269" s="130"/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</row>
    <row r="270" spans="1:26" ht="12.75" customHeight="1">
      <c r="A270" s="181"/>
      <c r="B270" s="181"/>
      <c r="C270" s="181"/>
      <c r="D270" s="181"/>
      <c r="E270" s="181"/>
      <c r="F270" s="181"/>
      <c r="G270" s="181"/>
      <c r="H270" s="181"/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</row>
    <row r="271" spans="1:26" ht="12.75" customHeight="1">
      <c r="A271" s="181"/>
      <c r="B271" s="181"/>
      <c r="C271" s="181"/>
      <c r="D271" s="181"/>
      <c r="E271" s="181"/>
      <c r="F271" s="181"/>
      <c r="G271" s="181"/>
      <c r="H271" s="181"/>
      <c r="I271" s="130"/>
      <c r="J271" s="130"/>
      <c r="K271" s="130"/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</row>
    <row r="272" spans="1:26" ht="12.75" customHeight="1">
      <c r="A272" s="181"/>
      <c r="B272" s="181"/>
      <c r="C272" s="181"/>
      <c r="D272" s="181"/>
      <c r="E272" s="181"/>
      <c r="F272" s="181"/>
      <c r="G272" s="181"/>
      <c r="H272" s="181"/>
      <c r="I272" s="130"/>
      <c r="J272" s="130"/>
      <c r="K272" s="130"/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</row>
    <row r="273" spans="1:26" ht="12.75" customHeight="1">
      <c r="A273" s="181"/>
      <c r="B273" s="181"/>
      <c r="C273" s="181"/>
      <c r="D273" s="181"/>
      <c r="E273" s="181"/>
      <c r="F273" s="181"/>
      <c r="G273" s="181"/>
      <c r="H273" s="181"/>
      <c r="I273" s="130"/>
      <c r="J273" s="130"/>
      <c r="K273" s="130"/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</row>
    <row r="274" spans="1:26" ht="12.75" customHeight="1">
      <c r="A274" s="181"/>
      <c r="B274" s="181"/>
      <c r="C274" s="181"/>
      <c r="D274" s="181"/>
      <c r="E274" s="181"/>
      <c r="F274" s="181"/>
      <c r="G274" s="181"/>
      <c r="H274" s="181"/>
      <c r="I274" s="130"/>
      <c r="J274" s="130"/>
      <c r="K274" s="130"/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</row>
    <row r="275" spans="1:26" ht="12.75" customHeight="1">
      <c r="A275" s="181"/>
      <c r="B275" s="181"/>
      <c r="C275" s="181"/>
      <c r="D275" s="181"/>
      <c r="E275" s="181"/>
      <c r="F275" s="181"/>
      <c r="G275" s="181"/>
      <c r="H275" s="181"/>
      <c r="I275" s="130"/>
      <c r="J275" s="130"/>
      <c r="K275" s="130"/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</row>
    <row r="276" spans="1:26" ht="12.75" customHeight="1">
      <c r="A276" s="181"/>
      <c r="B276" s="181"/>
      <c r="C276" s="181"/>
      <c r="D276" s="181"/>
      <c r="E276" s="181"/>
      <c r="F276" s="181"/>
      <c r="G276" s="181"/>
      <c r="H276" s="181"/>
      <c r="I276" s="130"/>
      <c r="J276" s="130"/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</row>
    <row r="277" spans="1:26" ht="12.75" customHeight="1">
      <c r="A277" s="181"/>
      <c r="B277" s="181"/>
      <c r="C277" s="181"/>
      <c r="D277" s="181"/>
      <c r="E277" s="181"/>
      <c r="F277" s="181"/>
      <c r="G277" s="181"/>
      <c r="H277" s="181"/>
      <c r="I277" s="130"/>
      <c r="J277" s="130"/>
      <c r="K277" s="130"/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</row>
    <row r="278" spans="1:26" ht="12.75" customHeight="1">
      <c r="A278" s="181"/>
      <c r="B278" s="181"/>
      <c r="C278" s="181"/>
      <c r="D278" s="181"/>
      <c r="E278" s="181"/>
      <c r="F278" s="181"/>
      <c r="G278" s="181"/>
      <c r="H278" s="181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</row>
    <row r="279" spans="1:26" ht="12.75" customHeight="1">
      <c r="A279" s="181"/>
      <c r="B279" s="181"/>
      <c r="C279" s="181"/>
      <c r="D279" s="181"/>
      <c r="E279" s="181"/>
      <c r="F279" s="181"/>
      <c r="G279" s="181"/>
      <c r="H279" s="181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</row>
    <row r="280" spans="1:26" ht="12.75" customHeight="1">
      <c r="A280" s="181"/>
      <c r="B280" s="181"/>
      <c r="C280" s="181"/>
      <c r="D280" s="181"/>
      <c r="E280" s="181"/>
      <c r="F280" s="181"/>
      <c r="G280" s="181"/>
      <c r="H280" s="181"/>
      <c r="I280" s="130"/>
      <c r="J280" s="130"/>
      <c r="K280" s="130"/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</row>
    <row r="281" spans="1:26" ht="12.75" customHeight="1">
      <c r="A281" s="181"/>
      <c r="B281" s="181"/>
      <c r="C281" s="181"/>
      <c r="D281" s="181"/>
      <c r="E281" s="181"/>
      <c r="F281" s="181"/>
      <c r="G281" s="181"/>
      <c r="H281" s="181"/>
      <c r="I281" s="130"/>
      <c r="J281" s="130"/>
      <c r="K281" s="130"/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</row>
    <row r="282" spans="1:26" ht="12.75" customHeight="1">
      <c r="A282" s="181"/>
      <c r="B282" s="181"/>
      <c r="C282" s="181"/>
      <c r="D282" s="181"/>
      <c r="E282" s="181"/>
      <c r="F282" s="181"/>
      <c r="G282" s="181"/>
      <c r="H282" s="181"/>
      <c r="I282" s="130"/>
      <c r="J282" s="130"/>
      <c r="K282" s="130"/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</row>
    <row r="283" spans="1:26" ht="12.75" customHeight="1">
      <c r="A283" s="181"/>
      <c r="B283" s="181"/>
      <c r="C283" s="181"/>
      <c r="D283" s="181"/>
      <c r="E283" s="181"/>
      <c r="F283" s="181"/>
      <c r="G283" s="181"/>
      <c r="H283" s="181"/>
      <c r="I283" s="130"/>
      <c r="J283" s="130"/>
      <c r="K283" s="130"/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</row>
    <row r="284" spans="1:26" ht="12.75" customHeight="1">
      <c r="A284" s="181"/>
      <c r="B284" s="181"/>
      <c r="C284" s="181"/>
      <c r="D284" s="181"/>
      <c r="E284" s="181"/>
      <c r="F284" s="181"/>
      <c r="G284" s="181"/>
      <c r="H284" s="181"/>
      <c r="I284" s="130"/>
      <c r="J284" s="130"/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</row>
    <row r="285" spans="1:26" ht="12.75" customHeight="1">
      <c r="A285" s="181"/>
      <c r="B285" s="181"/>
      <c r="C285" s="181"/>
      <c r="D285" s="181"/>
      <c r="E285" s="181"/>
      <c r="F285" s="181"/>
      <c r="G285" s="181"/>
      <c r="H285" s="181"/>
      <c r="I285" s="130"/>
      <c r="J285" s="130"/>
      <c r="K285" s="130"/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</row>
    <row r="286" spans="1:26" ht="12.75" customHeight="1">
      <c r="A286" s="181"/>
      <c r="B286" s="181"/>
      <c r="C286" s="181"/>
      <c r="D286" s="181"/>
      <c r="E286" s="181"/>
      <c r="F286" s="181"/>
      <c r="G286" s="181"/>
      <c r="H286" s="181"/>
      <c r="I286" s="130"/>
      <c r="J286" s="130"/>
      <c r="K286" s="130"/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</row>
    <row r="287" spans="1:26" ht="12.75" customHeight="1">
      <c r="A287" s="181"/>
      <c r="B287" s="181"/>
      <c r="C287" s="181"/>
      <c r="D287" s="181"/>
      <c r="E287" s="181"/>
      <c r="F287" s="181"/>
      <c r="G287" s="181"/>
      <c r="H287" s="181"/>
      <c r="I287" s="130"/>
      <c r="J287" s="130"/>
      <c r="K287" s="130"/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</row>
    <row r="288" spans="1:26" ht="12.75" customHeight="1">
      <c r="A288" s="181"/>
      <c r="B288" s="181"/>
      <c r="C288" s="181"/>
      <c r="D288" s="181"/>
      <c r="E288" s="181"/>
      <c r="F288" s="181"/>
      <c r="G288" s="181"/>
      <c r="H288" s="181"/>
      <c r="I288" s="130"/>
      <c r="J288" s="130"/>
      <c r="K288" s="130"/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</row>
    <row r="289" spans="1:26" ht="12.75" customHeight="1">
      <c r="A289" s="181"/>
      <c r="B289" s="181"/>
      <c r="C289" s="181"/>
      <c r="D289" s="181"/>
      <c r="E289" s="181"/>
      <c r="F289" s="181"/>
      <c r="G289" s="181"/>
      <c r="H289" s="181"/>
      <c r="I289" s="130"/>
      <c r="J289" s="130"/>
      <c r="K289" s="130"/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</row>
    <row r="290" spans="1:26" ht="12.75" customHeight="1">
      <c r="A290" s="181"/>
      <c r="B290" s="181"/>
      <c r="C290" s="181"/>
      <c r="D290" s="181"/>
      <c r="E290" s="181"/>
      <c r="F290" s="181"/>
      <c r="G290" s="181"/>
      <c r="H290" s="181"/>
      <c r="I290" s="130"/>
      <c r="J290" s="130"/>
      <c r="K290" s="130"/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</row>
    <row r="291" spans="1:26" ht="12.75" customHeight="1">
      <c r="A291" s="181"/>
      <c r="B291" s="181"/>
      <c r="C291" s="181"/>
      <c r="D291" s="181"/>
      <c r="E291" s="181"/>
      <c r="F291" s="181"/>
      <c r="G291" s="181"/>
      <c r="H291" s="181"/>
      <c r="I291" s="130"/>
      <c r="J291" s="130"/>
      <c r="K291" s="130"/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</row>
    <row r="292" spans="1:26" ht="12.75" customHeight="1">
      <c r="A292" s="181"/>
      <c r="B292" s="181"/>
      <c r="C292" s="181"/>
      <c r="D292" s="181"/>
      <c r="E292" s="181"/>
      <c r="F292" s="181"/>
      <c r="G292" s="181"/>
      <c r="H292" s="181"/>
      <c r="I292" s="130"/>
      <c r="J292" s="130"/>
      <c r="K292" s="130"/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</row>
    <row r="293" spans="1:26" ht="12.75" customHeight="1">
      <c r="A293" s="181"/>
      <c r="B293" s="181"/>
      <c r="C293" s="181"/>
      <c r="D293" s="181"/>
      <c r="E293" s="181"/>
      <c r="F293" s="181"/>
      <c r="G293" s="181"/>
      <c r="H293" s="181"/>
      <c r="I293" s="130"/>
      <c r="J293" s="130"/>
      <c r="K293" s="130"/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</row>
    <row r="294" spans="1:26" ht="12.75" customHeight="1">
      <c r="A294" s="181"/>
      <c r="B294" s="181"/>
      <c r="C294" s="181"/>
      <c r="D294" s="181"/>
      <c r="E294" s="181"/>
      <c r="F294" s="181"/>
      <c r="G294" s="181"/>
      <c r="H294" s="181"/>
      <c r="I294" s="130"/>
      <c r="J294" s="130"/>
      <c r="K294" s="130"/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</row>
    <row r="295" spans="1:26" ht="12.75" customHeight="1">
      <c r="A295" s="181"/>
      <c r="B295" s="181"/>
      <c r="C295" s="181"/>
      <c r="D295" s="181"/>
      <c r="E295" s="181"/>
      <c r="F295" s="181"/>
      <c r="G295" s="181"/>
      <c r="H295" s="181"/>
      <c r="I295" s="130"/>
      <c r="J295" s="130"/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</row>
    <row r="296" spans="1:26" ht="12.75" customHeight="1">
      <c r="A296" s="181"/>
      <c r="B296" s="181"/>
      <c r="C296" s="181"/>
      <c r="D296" s="181"/>
      <c r="E296" s="181"/>
      <c r="F296" s="181"/>
      <c r="G296" s="181"/>
      <c r="H296" s="181"/>
      <c r="I296" s="130"/>
      <c r="J296" s="130"/>
      <c r="K296" s="130"/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</row>
    <row r="297" spans="1:26" ht="12.75" customHeight="1">
      <c r="A297" s="181"/>
      <c r="B297" s="181"/>
      <c r="C297" s="181"/>
      <c r="D297" s="181"/>
      <c r="E297" s="181"/>
      <c r="F297" s="181"/>
      <c r="G297" s="181"/>
      <c r="H297" s="181"/>
      <c r="I297" s="130"/>
      <c r="J297" s="130"/>
      <c r="K297" s="130"/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</row>
    <row r="298" spans="1:26" ht="12.75" customHeight="1">
      <c r="A298" s="181"/>
      <c r="B298" s="181"/>
      <c r="C298" s="181"/>
      <c r="D298" s="181"/>
      <c r="E298" s="181"/>
      <c r="F298" s="181"/>
      <c r="G298" s="181"/>
      <c r="H298" s="181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</row>
    <row r="299" spans="1:26" ht="12.75" customHeight="1">
      <c r="A299" s="181"/>
      <c r="B299" s="181"/>
      <c r="C299" s="181"/>
      <c r="D299" s="181"/>
      <c r="E299" s="181"/>
      <c r="F299" s="181"/>
      <c r="G299" s="181"/>
      <c r="H299" s="181"/>
      <c r="I299" s="130"/>
      <c r="J299" s="130"/>
      <c r="K299" s="130"/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</row>
    <row r="300" spans="1:26" ht="12.75" customHeight="1">
      <c r="A300" s="181"/>
      <c r="B300" s="181"/>
      <c r="C300" s="181"/>
      <c r="D300" s="181"/>
      <c r="E300" s="181"/>
      <c r="F300" s="181"/>
      <c r="G300" s="181"/>
      <c r="H300" s="181"/>
      <c r="I300" s="130"/>
      <c r="J300" s="130"/>
      <c r="K300" s="130"/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</row>
    <row r="301" spans="1:26" ht="12.75" customHeight="1">
      <c r="A301" s="181"/>
      <c r="B301" s="181"/>
      <c r="C301" s="181"/>
      <c r="D301" s="181"/>
      <c r="E301" s="181"/>
      <c r="F301" s="181"/>
      <c r="G301" s="181"/>
      <c r="H301" s="181"/>
      <c r="I301" s="130"/>
      <c r="J301" s="130"/>
      <c r="K301" s="130"/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</row>
    <row r="302" spans="1:26" ht="12.75" customHeight="1">
      <c r="A302" s="181"/>
      <c r="B302" s="181"/>
      <c r="C302" s="181"/>
      <c r="D302" s="181"/>
      <c r="E302" s="181"/>
      <c r="F302" s="181"/>
      <c r="G302" s="181"/>
      <c r="H302" s="181"/>
      <c r="I302" s="130"/>
      <c r="J302" s="130"/>
      <c r="K302" s="130"/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</row>
    <row r="303" spans="1:26" ht="12.75" customHeight="1">
      <c r="A303" s="181"/>
      <c r="B303" s="181"/>
      <c r="C303" s="181"/>
      <c r="D303" s="181"/>
      <c r="E303" s="181"/>
      <c r="F303" s="181"/>
      <c r="G303" s="181"/>
      <c r="H303" s="181"/>
      <c r="I303" s="130"/>
      <c r="J303" s="130"/>
      <c r="K303" s="130"/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</row>
    <row r="304" spans="1:26" ht="12.75" customHeight="1">
      <c r="A304" s="181"/>
      <c r="B304" s="181"/>
      <c r="C304" s="181"/>
      <c r="D304" s="181"/>
      <c r="E304" s="181"/>
      <c r="F304" s="181"/>
      <c r="G304" s="181"/>
      <c r="H304" s="181"/>
      <c r="I304" s="130"/>
      <c r="J304" s="130"/>
      <c r="K304" s="130"/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</row>
    <row r="305" spans="1:26" ht="12.75" customHeight="1">
      <c r="A305" s="181"/>
      <c r="B305" s="181"/>
      <c r="C305" s="181"/>
      <c r="D305" s="181"/>
      <c r="E305" s="181"/>
      <c r="F305" s="181"/>
      <c r="G305" s="181"/>
      <c r="H305" s="181"/>
      <c r="I305" s="130"/>
      <c r="J305" s="130"/>
      <c r="K305" s="130"/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</row>
    <row r="306" spans="1:26" ht="12.75" customHeight="1">
      <c r="A306" s="181"/>
      <c r="B306" s="181"/>
      <c r="C306" s="181"/>
      <c r="D306" s="181"/>
      <c r="E306" s="181"/>
      <c r="F306" s="181"/>
      <c r="G306" s="181"/>
      <c r="H306" s="181"/>
      <c r="I306" s="130"/>
      <c r="J306" s="130"/>
      <c r="K306" s="130"/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</row>
    <row r="307" spans="1:26" ht="12.75" customHeight="1">
      <c r="A307" s="181"/>
      <c r="B307" s="181"/>
      <c r="C307" s="181"/>
      <c r="D307" s="181"/>
      <c r="E307" s="181"/>
      <c r="F307" s="181"/>
      <c r="G307" s="181"/>
      <c r="H307" s="181"/>
      <c r="I307" s="130"/>
      <c r="J307" s="130"/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</row>
    <row r="308" spans="1:26" ht="12.75" customHeight="1">
      <c r="A308" s="181"/>
      <c r="B308" s="181"/>
      <c r="C308" s="181"/>
      <c r="D308" s="181"/>
      <c r="E308" s="181"/>
      <c r="F308" s="181"/>
      <c r="G308" s="181"/>
      <c r="H308" s="181"/>
      <c r="I308" s="130"/>
      <c r="J308" s="130"/>
      <c r="K308" s="130"/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</row>
    <row r="309" spans="1:26" ht="12.75" customHeight="1">
      <c r="A309" s="181"/>
      <c r="B309" s="181"/>
      <c r="C309" s="181"/>
      <c r="D309" s="181"/>
      <c r="E309" s="181"/>
      <c r="F309" s="181"/>
      <c r="G309" s="181"/>
      <c r="H309" s="181"/>
      <c r="I309" s="130"/>
      <c r="J309" s="130"/>
      <c r="K309" s="130"/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</row>
    <row r="310" spans="1:26" ht="12.75" customHeight="1">
      <c r="A310" s="181"/>
      <c r="B310" s="181"/>
      <c r="C310" s="181"/>
      <c r="D310" s="181"/>
      <c r="E310" s="181"/>
      <c r="F310" s="181"/>
      <c r="G310" s="181"/>
      <c r="H310" s="181"/>
      <c r="I310" s="130"/>
      <c r="J310" s="130"/>
      <c r="K310" s="130"/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</row>
    <row r="311" spans="1:26" ht="12.75" customHeight="1">
      <c r="A311" s="181"/>
      <c r="B311" s="181"/>
      <c r="C311" s="181"/>
      <c r="D311" s="181"/>
      <c r="E311" s="181"/>
      <c r="F311" s="181"/>
      <c r="G311" s="181"/>
      <c r="H311" s="181"/>
      <c r="I311" s="130"/>
      <c r="J311" s="130"/>
      <c r="K311" s="130"/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</row>
    <row r="312" spans="1:26" ht="12.75" customHeight="1">
      <c r="A312" s="181"/>
      <c r="B312" s="181"/>
      <c r="C312" s="181"/>
      <c r="D312" s="181"/>
      <c r="E312" s="181"/>
      <c r="F312" s="181"/>
      <c r="G312" s="181"/>
      <c r="H312" s="181"/>
      <c r="I312" s="130"/>
      <c r="J312" s="130"/>
      <c r="K312" s="130"/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</row>
    <row r="313" spans="1:26" ht="12.75" customHeight="1">
      <c r="A313" s="181"/>
      <c r="B313" s="181"/>
      <c r="C313" s="181"/>
      <c r="D313" s="181"/>
      <c r="E313" s="181"/>
      <c r="F313" s="181"/>
      <c r="G313" s="181"/>
      <c r="H313" s="181"/>
      <c r="I313" s="130"/>
      <c r="J313" s="130"/>
      <c r="K313" s="130"/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</row>
    <row r="314" spans="1:26" ht="12.75" customHeight="1">
      <c r="A314" s="181"/>
      <c r="B314" s="181"/>
      <c r="C314" s="181"/>
      <c r="D314" s="181"/>
      <c r="E314" s="181"/>
      <c r="F314" s="181"/>
      <c r="G314" s="181"/>
      <c r="H314" s="181"/>
      <c r="I314" s="130"/>
      <c r="J314" s="130"/>
      <c r="K314" s="130"/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</row>
    <row r="315" spans="1:26" ht="12.75" customHeight="1">
      <c r="A315" s="181"/>
      <c r="B315" s="181"/>
      <c r="C315" s="181"/>
      <c r="D315" s="181"/>
      <c r="E315" s="181"/>
      <c r="F315" s="181"/>
      <c r="G315" s="181"/>
      <c r="H315" s="181"/>
      <c r="I315" s="130"/>
      <c r="J315" s="130"/>
      <c r="K315" s="130"/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</row>
    <row r="316" spans="1:26" ht="12.75" customHeight="1">
      <c r="A316" s="181"/>
      <c r="B316" s="181"/>
      <c r="C316" s="181"/>
      <c r="D316" s="181"/>
      <c r="E316" s="181"/>
      <c r="F316" s="181"/>
      <c r="G316" s="181"/>
      <c r="H316" s="181"/>
      <c r="I316" s="130"/>
      <c r="J316" s="130"/>
      <c r="K316" s="130"/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</row>
    <row r="317" spans="1:26" ht="12.75" customHeight="1">
      <c r="A317" s="181"/>
      <c r="B317" s="181"/>
      <c r="C317" s="181"/>
      <c r="D317" s="181"/>
      <c r="E317" s="181"/>
      <c r="F317" s="181"/>
      <c r="G317" s="181"/>
      <c r="H317" s="181"/>
      <c r="I317" s="130"/>
      <c r="J317" s="130"/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</row>
    <row r="318" spans="1:26" ht="12.75" customHeight="1">
      <c r="A318" s="181"/>
      <c r="B318" s="181"/>
      <c r="C318" s="181"/>
      <c r="D318" s="181"/>
      <c r="E318" s="181"/>
      <c r="F318" s="181"/>
      <c r="G318" s="181"/>
      <c r="H318" s="181"/>
      <c r="I318" s="130"/>
      <c r="J318" s="130"/>
      <c r="K318" s="130"/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</row>
    <row r="319" spans="1:26" ht="12.75" customHeight="1">
      <c r="A319" s="181"/>
      <c r="B319" s="181"/>
      <c r="C319" s="181"/>
      <c r="D319" s="181"/>
      <c r="E319" s="181"/>
      <c r="F319" s="181"/>
      <c r="G319" s="181"/>
      <c r="H319" s="181"/>
      <c r="I319" s="130"/>
      <c r="J319" s="130"/>
      <c r="K319" s="130"/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</row>
    <row r="320" spans="1:26" ht="12.75" customHeight="1">
      <c r="A320" s="181"/>
      <c r="B320" s="181"/>
      <c r="C320" s="181"/>
      <c r="D320" s="181"/>
      <c r="E320" s="181"/>
      <c r="F320" s="181"/>
      <c r="G320" s="181"/>
      <c r="H320" s="181"/>
      <c r="I320" s="130"/>
      <c r="J320" s="130"/>
      <c r="K320" s="130"/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</row>
    <row r="321" spans="1:26" ht="12.75" customHeight="1">
      <c r="A321" s="181"/>
      <c r="B321" s="181"/>
      <c r="C321" s="181"/>
      <c r="D321" s="181"/>
      <c r="E321" s="181"/>
      <c r="F321" s="181"/>
      <c r="G321" s="181"/>
      <c r="H321" s="181"/>
      <c r="I321" s="130"/>
      <c r="J321" s="130"/>
      <c r="K321" s="130"/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</row>
    <row r="322" spans="1:26" ht="12.75" customHeight="1">
      <c r="A322" s="181"/>
      <c r="B322" s="181"/>
      <c r="C322" s="181"/>
      <c r="D322" s="181"/>
      <c r="E322" s="181"/>
      <c r="F322" s="181"/>
      <c r="G322" s="181"/>
      <c r="H322" s="181"/>
      <c r="I322" s="130"/>
      <c r="J322" s="130"/>
      <c r="K322" s="130"/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</row>
    <row r="323" spans="1:26" ht="12.75" customHeight="1">
      <c r="A323" s="181"/>
      <c r="B323" s="181"/>
      <c r="C323" s="181"/>
      <c r="D323" s="181"/>
      <c r="E323" s="181"/>
      <c r="F323" s="181"/>
      <c r="G323" s="181"/>
      <c r="H323" s="181"/>
      <c r="I323" s="130"/>
      <c r="J323" s="130"/>
      <c r="K323" s="130"/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</row>
    <row r="324" spans="1:26" ht="12.75" customHeight="1">
      <c r="A324" s="181"/>
      <c r="B324" s="181"/>
      <c r="C324" s="181"/>
      <c r="D324" s="181"/>
      <c r="E324" s="181"/>
      <c r="F324" s="181"/>
      <c r="G324" s="181"/>
      <c r="H324" s="181"/>
      <c r="I324" s="130"/>
      <c r="J324" s="130"/>
      <c r="K324" s="130"/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</row>
    <row r="325" spans="1:26" ht="12.75" customHeight="1">
      <c r="A325" s="181"/>
      <c r="B325" s="181"/>
      <c r="C325" s="181"/>
      <c r="D325" s="181"/>
      <c r="E325" s="181"/>
      <c r="F325" s="181"/>
      <c r="G325" s="181"/>
      <c r="H325" s="181"/>
      <c r="I325" s="130"/>
      <c r="J325" s="130"/>
      <c r="K325" s="130"/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</row>
    <row r="326" spans="1:26" ht="12.75" customHeight="1">
      <c r="A326" s="181"/>
      <c r="B326" s="181"/>
      <c r="C326" s="181"/>
      <c r="D326" s="181"/>
      <c r="E326" s="181"/>
      <c r="F326" s="181"/>
      <c r="G326" s="181"/>
      <c r="H326" s="181"/>
      <c r="I326" s="130"/>
      <c r="J326" s="130"/>
      <c r="K326" s="130"/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</row>
    <row r="327" spans="1:26" ht="12.75" customHeight="1">
      <c r="A327" s="181"/>
      <c r="B327" s="181"/>
      <c r="C327" s="181"/>
      <c r="D327" s="181"/>
      <c r="E327" s="181"/>
      <c r="F327" s="181"/>
      <c r="G327" s="181"/>
      <c r="H327" s="181"/>
      <c r="I327" s="130"/>
      <c r="J327" s="130"/>
      <c r="K327" s="130"/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</row>
    <row r="328" spans="1:26" ht="12.75" customHeight="1">
      <c r="A328" s="181"/>
      <c r="B328" s="181"/>
      <c r="C328" s="181"/>
      <c r="D328" s="181"/>
      <c r="E328" s="181"/>
      <c r="F328" s="181"/>
      <c r="G328" s="181"/>
      <c r="H328" s="181"/>
      <c r="I328" s="130"/>
      <c r="J328" s="130"/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</row>
    <row r="329" spans="1:26" ht="12.75" customHeight="1">
      <c r="A329" s="181"/>
      <c r="B329" s="181"/>
      <c r="C329" s="181"/>
      <c r="D329" s="181"/>
      <c r="E329" s="181"/>
      <c r="F329" s="181"/>
      <c r="G329" s="181"/>
      <c r="H329" s="181"/>
      <c r="I329" s="130"/>
      <c r="J329" s="130"/>
      <c r="K329" s="130"/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</row>
    <row r="330" spans="1:26" ht="12.75" customHeight="1">
      <c r="A330" s="181"/>
      <c r="B330" s="181"/>
      <c r="C330" s="181"/>
      <c r="D330" s="181"/>
      <c r="E330" s="181"/>
      <c r="F330" s="181"/>
      <c r="G330" s="181"/>
      <c r="H330" s="181"/>
      <c r="I330" s="130"/>
      <c r="J330" s="130"/>
      <c r="K330" s="130"/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</row>
    <row r="331" spans="1:26" ht="12.75" customHeight="1">
      <c r="A331" s="181"/>
      <c r="B331" s="181"/>
      <c r="C331" s="181"/>
      <c r="D331" s="181"/>
      <c r="E331" s="181"/>
      <c r="F331" s="181"/>
      <c r="G331" s="181"/>
      <c r="H331" s="181"/>
      <c r="I331" s="130"/>
      <c r="J331" s="130"/>
      <c r="K331" s="130"/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</row>
    <row r="332" spans="1:26" ht="12.75" customHeight="1">
      <c r="A332" s="181"/>
      <c r="B332" s="181"/>
      <c r="C332" s="181"/>
      <c r="D332" s="181"/>
      <c r="E332" s="181"/>
      <c r="F332" s="181"/>
      <c r="G332" s="181"/>
      <c r="H332" s="181"/>
      <c r="I332" s="130"/>
      <c r="J332" s="130"/>
      <c r="K332" s="130"/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</row>
    <row r="333" spans="1:26" ht="12.75" customHeight="1">
      <c r="A333" s="181"/>
      <c r="B333" s="181"/>
      <c r="C333" s="181"/>
      <c r="D333" s="181"/>
      <c r="E333" s="181"/>
      <c r="F333" s="181"/>
      <c r="G333" s="181"/>
      <c r="H333" s="181"/>
      <c r="I333" s="130"/>
      <c r="J333" s="130"/>
      <c r="K333" s="130"/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</row>
    <row r="334" spans="1:26" ht="12.75" customHeight="1">
      <c r="A334" s="181"/>
      <c r="B334" s="181"/>
      <c r="C334" s="181"/>
      <c r="D334" s="181"/>
      <c r="E334" s="181"/>
      <c r="F334" s="181"/>
      <c r="G334" s="181"/>
      <c r="H334" s="181"/>
      <c r="I334" s="130"/>
      <c r="J334" s="130"/>
      <c r="K334" s="130"/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</row>
    <row r="335" spans="1:26" ht="12.75" customHeight="1">
      <c r="A335" s="181"/>
      <c r="B335" s="181"/>
      <c r="C335" s="181"/>
      <c r="D335" s="181"/>
      <c r="E335" s="181"/>
      <c r="F335" s="181"/>
      <c r="G335" s="181"/>
      <c r="H335" s="181"/>
      <c r="I335" s="130"/>
      <c r="J335" s="130"/>
      <c r="K335" s="130"/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</row>
    <row r="336" spans="1:26" ht="12.75" customHeight="1">
      <c r="A336" s="181"/>
      <c r="B336" s="181"/>
      <c r="C336" s="181"/>
      <c r="D336" s="181"/>
      <c r="E336" s="181"/>
      <c r="F336" s="181"/>
      <c r="G336" s="181"/>
      <c r="H336" s="181"/>
      <c r="I336" s="130"/>
      <c r="J336" s="130"/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</row>
    <row r="337" spans="1:26" ht="12.75" customHeight="1">
      <c r="A337" s="181"/>
      <c r="B337" s="181"/>
      <c r="C337" s="181"/>
      <c r="D337" s="181"/>
      <c r="E337" s="181"/>
      <c r="F337" s="181"/>
      <c r="G337" s="181"/>
      <c r="H337" s="181"/>
      <c r="I337" s="130"/>
      <c r="J337" s="130"/>
      <c r="K337" s="130"/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</row>
    <row r="338" spans="1:26" ht="12.75" customHeight="1">
      <c r="A338" s="181"/>
      <c r="B338" s="181"/>
      <c r="C338" s="181"/>
      <c r="D338" s="181"/>
      <c r="E338" s="181"/>
      <c r="F338" s="181"/>
      <c r="G338" s="181"/>
      <c r="H338" s="181"/>
      <c r="I338" s="130"/>
      <c r="J338" s="130"/>
      <c r="K338" s="130"/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</row>
    <row r="339" spans="1:26" ht="12.75" customHeight="1">
      <c r="A339" s="181"/>
      <c r="B339" s="181"/>
      <c r="C339" s="181"/>
      <c r="D339" s="181"/>
      <c r="E339" s="181"/>
      <c r="F339" s="181"/>
      <c r="G339" s="181"/>
      <c r="H339" s="181"/>
      <c r="I339" s="130"/>
      <c r="J339" s="130"/>
      <c r="K339" s="130"/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</row>
    <row r="340" spans="1:26" ht="12.75" customHeight="1">
      <c r="A340" s="181"/>
      <c r="B340" s="181"/>
      <c r="C340" s="181"/>
      <c r="D340" s="181"/>
      <c r="E340" s="181"/>
      <c r="F340" s="181"/>
      <c r="G340" s="181"/>
      <c r="H340" s="181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</row>
    <row r="341" spans="1:26" ht="12.75" customHeight="1">
      <c r="A341" s="181"/>
      <c r="B341" s="181"/>
      <c r="C341" s="181"/>
      <c r="D341" s="181"/>
      <c r="E341" s="181"/>
      <c r="F341" s="181"/>
      <c r="G341" s="181"/>
      <c r="H341" s="181"/>
      <c r="I341" s="130"/>
      <c r="J341" s="130"/>
      <c r="K341" s="130"/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</row>
    <row r="342" spans="1:26" ht="12.75" customHeight="1">
      <c r="A342" s="181"/>
      <c r="B342" s="181"/>
      <c r="C342" s="181"/>
      <c r="D342" s="181"/>
      <c r="E342" s="181"/>
      <c r="F342" s="181"/>
      <c r="G342" s="181"/>
      <c r="H342" s="181"/>
      <c r="I342" s="130"/>
      <c r="J342" s="130"/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</row>
    <row r="343" spans="1:26" ht="12.75" customHeight="1">
      <c r="A343" s="181"/>
      <c r="B343" s="181"/>
      <c r="C343" s="181"/>
      <c r="D343" s="181"/>
      <c r="E343" s="181"/>
      <c r="F343" s="181"/>
      <c r="G343" s="181"/>
      <c r="H343" s="181"/>
      <c r="I343" s="130"/>
      <c r="J343" s="130"/>
      <c r="K343" s="130"/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</row>
    <row r="344" spans="1:26" ht="12.75" customHeight="1">
      <c r="A344" s="181"/>
      <c r="B344" s="181"/>
      <c r="C344" s="181"/>
      <c r="D344" s="181"/>
      <c r="E344" s="181"/>
      <c r="F344" s="181"/>
      <c r="G344" s="181"/>
      <c r="H344" s="181"/>
      <c r="I344" s="130"/>
      <c r="J344" s="130"/>
      <c r="K344" s="130"/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</row>
    <row r="345" spans="1:26" ht="12.75" customHeight="1">
      <c r="A345" s="181"/>
      <c r="B345" s="181"/>
      <c r="C345" s="181"/>
      <c r="D345" s="181"/>
      <c r="E345" s="181"/>
      <c r="F345" s="181"/>
      <c r="G345" s="181"/>
      <c r="H345" s="181"/>
      <c r="I345" s="130"/>
      <c r="J345" s="130"/>
      <c r="K345" s="130"/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</row>
    <row r="346" spans="1:26" ht="12.75" customHeight="1">
      <c r="A346" s="181"/>
      <c r="B346" s="181"/>
      <c r="C346" s="181"/>
      <c r="D346" s="181"/>
      <c r="E346" s="181"/>
      <c r="F346" s="181"/>
      <c r="G346" s="181"/>
      <c r="H346" s="181"/>
      <c r="I346" s="130"/>
      <c r="J346" s="130"/>
      <c r="K346" s="130"/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</row>
    <row r="347" spans="1:26" ht="12.75" customHeight="1">
      <c r="A347" s="181"/>
      <c r="B347" s="181"/>
      <c r="C347" s="181"/>
      <c r="D347" s="181"/>
      <c r="E347" s="181"/>
      <c r="F347" s="181"/>
      <c r="G347" s="181"/>
      <c r="H347" s="181"/>
      <c r="I347" s="130"/>
      <c r="J347" s="130"/>
      <c r="K347" s="130"/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</row>
    <row r="348" spans="1:26" ht="12.75" customHeight="1">
      <c r="A348" s="181"/>
      <c r="B348" s="181"/>
      <c r="C348" s="181"/>
      <c r="D348" s="181"/>
      <c r="E348" s="181"/>
      <c r="F348" s="181"/>
      <c r="G348" s="181"/>
      <c r="H348" s="181"/>
      <c r="I348" s="130"/>
      <c r="J348" s="130"/>
      <c r="K348" s="130"/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</row>
    <row r="349" spans="1:26" ht="12.75" customHeight="1">
      <c r="A349" s="181"/>
      <c r="B349" s="181"/>
      <c r="C349" s="181"/>
      <c r="D349" s="181"/>
      <c r="E349" s="181"/>
      <c r="F349" s="181"/>
      <c r="G349" s="181"/>
      <c r="H349" s="181"/>
      <c r="I349" s="130"/>
      <c r="J349" s="130"/>
      <c r="K349" s="130"/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</row>
    <row r="350" spans="1:26" ht="12.75" customHeight="1">
      <c r="A350" s="181"/>
      <c r="B350" s="181"/>
      <c r="C350" s="181"/>
      <c r="D350" s="181"/>
      <c r="E350" s="181"/>
      <c r="F350" s="181"/>
      <c r="G350" s="181"/>
      <c r="H350" s="181"/>
      <c r="I350" s="130"/>
      <c r="J350" s="130"/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</row>
    <row r="351" spans="1:26" ht="12.75" customHeight="1">
      <c r="A351" s="181"/>
      <c r="B351" s="181"/>
      <c r="C351" s="181"/>
      <c r="D351" s="181"/>
      <c r="E351" s="181"/>
      <c r="F351" s="181"/>
      <c r="G351" s="181"/>
      <c r="H351" s="181"/>
      <c r="I351" s="130"/>
      <c r="J351" s="130"/>
      <c r="K351" s="130"/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</row>
    <row r="352" spans="1:26" ht="12.75" customHeight="1">
      <c r="A352" s="181"/>
      <c r="B352" s="181"/>
      <c r="C352" s="181"/>
      <c r="D352" s="181"/>
      <c r="E352" s="181"/>
      <c r="F352" s="181"/>
      <c r="G352" s="181"/>
      <c r="H352" s="181"/>
      <c r="I352" s="130"/>
      <c r="J352" s="130"/>
      <c r="K352" s="130"/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</row>
    <row r="353" spans="1:26" ht="12.75" customHeight="1">
      <c r="A353" s="181"/>
      <c r="B353" s="181"/>
      <c r="C353" s="181"/>
      <c r="D353" s="181"/>
      <c r="E353" s="181"/>
      <c r="F353" s="181"/>
      <c r="G353" s="181"/>
      <c r="H353" s="181"/>
      <c r="I353" s="130"/>
      <c r="J353" s="130"/>
      <c r="K353" s="130"/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</row>
    <row r="354" spans="1:26" ht="12.75" customHeight="1">
      <c r="A354" s="181"/>
      <c r="B354" s="181"/>
      <c r="C354" s="181"/>
      <c r="D354" s="181"/>
      <c r="E354" s="181"/>
      <c r="F354" s="181"/>
      <c r="G354" s="181"/>
      <c r="H354" s="181"/>
      <c r="I354" s="130"/>
      <c r="J354" s="130"/>
      <c r="K354" s="130"/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</row>
    <row r="355" spans="1:26" ht="12.75" customHeight="1">
      <c r="A355" s="181"/>
      <c r="B355" s="181"/>
      <c r="C355" s="181"/>
      <c r="D355" s="181"/>
      <c r="E355" s="181"/>
      <c r="F355" s="181"/>
      <c r="G355" s="181"/>
      <c r="H355" s="181"/>
      <c r="I355" s="130"/>
      <c r="J355" s="130"/>
      <c r="K355" s="130"/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</row>
    <row r="356" spans="1:26" ht="12.75" customHeight="1">
      <c r="A356" s="181"/>
      <c r="B356" s="181"/>
      <c r="C356" s="181"/>
      <c r="D356" s="181"/>
      <c r="E356" s="181"/>
      <c r="F356" s="181"/>
      <c r="G356" s="181"/>
      <c r="H356" s="181"/>
      <c r="I356" s="130"/>
      <c r="J356" s="130"/>
      <c r="K356" s="130"/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</row>
    <row r="357" spans="1:26" ht="12.75" customHeight="1">
      <c r="A357" s="181"/>
      <c r="B357" s="181"/>
      <c r="C357" s="181"/>
      <c r="D357" s="181"/>
      <c r="E357" s="181"/>
      <c r="F357" s="181"/>
      <c r="G357" s="181"/>
      <c r="H357" s="181"/>
      <c r="I357" s="130"/>
      <c r="J357" s="130"/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</row>
    <row r="358" spans="1:26" ht="12.75" customHeight="1">
      <c r="A358" s="181"/>
      <c r="B358" s="181"/>
      <c r="C358" s="181"/>
      <c r="D358" s="181"/>
      <c r="E358" s="181"/>
      <c r="F358" s="181"/>
      <c r="G358" s="181"/>
      <c r="H358" s="181"/>
      <c r="I358" s="130"/>
      <c r="J358" s="130"/>
      <c r="K358" s="130"/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</row>
    <row r="359" spans="1:26" ht="12.75" customHeight="1">
      <c r="A359" s="181"/>
      <c r="B359" s="181"/>
      <c r="C359" s="181"/>
      <c r="D359" s="181"/>
      <c r="E359" s="181"/>
      <c r="F359" s="181"/>
      <c r="G359" s="181"/>
      <c r="H359" s="181"/>
      <c r="I359" s="130"/>
      <c r="J359" s="130"/>
      <c r="K359" s="130"/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</row>
    <row r="360" spans="1:26" ht="12.75" customHeight="1">
      <c r="A360" s="181"/>
      <c r="B360" s="181"/>
      <c r="C360" s="181"/>
      <c r="D360" s="181"/>
      <c r="E360" s="181"/>
      <c r="F360" s="181"/>
      <c r="G360" s="181"/>
      <c r="H360" s="181"/>
      <c r="I360" s="130"/>
      <c r="J360" s="130"/>
      <c r="K360" s="130"/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</row>
    <row r="361" spans="1:26" ht="12.75" customHeight="1">
      <c r="A361" s="181"/>
      <c r="B361" s="181"/>
      <c r="C361" s="181"/>
      <c r="D361" s="181"/>
      <c r="E361" s="181"/>
      <c r="F361" s="181"/>
      <c r="G361" s="181"/>
      <c r="H361" s="181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</row>
    <row r="362" spans="1:26" ht="12.75" customHeight="1">
      <c r="A362" s="181"/>
      <c r="B362" s="181"/>
      <c r="C362" s="181"/>
      <c r="D362" s="181"/>
      <c r="E362" s="181"/>
      <c r="F362" s="181"/>
      <c r="G362" s="181"/>
      <c r="H362" s="181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</row>
    <row r="363" spans="1:26" ht="12.75" customHeight="1">
      <c r="A363" s="181"/>
      <c r="B363" s="181"/>
      <c r="C363" s="181"/>
      <c r="D363" s="181"/>
      <c r="E363" s="181"/>
      <c r="F363" s="181"/>
      <c r="G363" s="181"/>
      <c r="H363" s="181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</row>
    <row r="364" spans="1:26" ht="12.75" customHeight="1">
      <c r="A364" s="181"/>
      <c r="B364" s="181"/>
      <c r="C364" s="181"/>
      <c r="D364" s="181"/>
      <c r="E364" s="181"/>
      <c r="F364" s="181"/>
      <c r="G364" s="181"/>
      <c r="H364" s="181"/>
      <c r="I364" s="130"/>
      <c r="J364" s="130"/>
      <c r="K364" s="130"/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</row>
    <row r="365" spans="1:26" ht="12.75" customHeight="1">
      <c r="A365" s="181"/>
      <c r="B365" s="181"/>
      <c r="C365" s="181"/>
      <c r="D365" s="181"/>
      <c r="E365" s="181"/>
      <c r="F365" s="181"/>
      <c r="G365" s="181"/>
      <c r="H365" s="181"/>
      <c r="I365" s="130"/>
      <c r="J365" s="130"/>
      <c r="K365" s="130"/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</row>
    <row r="366" spans="1:26" ht="12.75" customHeight="1">
      <c r="A366" s="181"/>
      <c r="B366" s="181"/>
      <c r="C366" s="181"/>
      <c r="D366" s="181"/>
      <c r="E366" s="181"/>
      <c r="F366" s="181"/>
      <c r="G366" s="181"/>
      <c r="H366" s="181"/>
      <c r="I366" s="130"/>
      <c r="J366" s="130"/>
      <c r="K366" s="130"/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</row>
    <row r="367" spans="1:26" ht="12.75" customHeight="1">
      <c r="A367" s="181"/>
      <c r="B367" s="181"/>
      <c r="C367" s="181"/>
      <c r="D367" s="181"/>
      <c r="E367" s="181"/>
      <c r="F367" s="181"/>
      <c r="G367" s="181"/>
      <c r="H367" s="181"/>
      <c r="I367" s="130"/>
      <c r="J367" s="130"/>
      <c r="K367" s="130"/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</row>
    <row r="368" spans="1:26" ht="12.75" customHeight="1">
      <c r="A368" s="181"/>
      <c r="B368" s="181"/>
      <c r="C368" s="181"/>
      <c r="D368" s="181"/>
      <c r="E368" s="181"/>
      <c r="F368" s="181"/>
      <c r="G368" s="181"/>
      <c r="H368" s="181"/>
      <c r="I368" s="130"/>
      <c r="J368" s="130"/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</row>
    <row r="369" spans="1:26" ht="12.75" customHeight="1">
      <c r="A369" s="181"/>
      <c r="B369" s="181"/>
      <c r="C369" s="181"/>
      <c r="D369" s="181"/>
      <c r="E369" s="181"/>
      <c r="F369" s="181"/>
      <c r="G369" s="181"/>
      <c r="H369" s="181"/>
      <c r="I369" s="130"/>
      <c r="J369" s="130"/>
      <c r="K369" s="130"/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</row>
    <row r="370" spans="1:26" ht="12.75" customHeight="1">
      <c r="A370" s="181"/>
      <c r="B370" s="181"/>
      <c r="C370" s="181"/>
      <c r="D370" s="181"/>
      <c r="E370" s="181"/>
      <c r="F370" s="181"/>
      <c r="G370" s="181"/>
      <c r="H370" s="181"/>
      <c r="I370" s="130"/>
      <c r="J370" s="130"/>
      <c r="K370" s="130"/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</row>
    <row r="371" spans="1:26" ht="12.75" customHeight="1">
      <c r="A371" s="181"/>
      <c r="B371" s="181"/>
      <c r="C371" s="181"/>
      <c r="D371" s="181"/>
      <c r="E371" s="181"/>
      <c r="F371" s="181"/>
      <c r="G371" s="181"/>
      <c r="H371" s="181"/>
      <c r="I371" s="130"/>
      <c r="J371" s="130"/>
      <c r="K371" s="130"/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</row>
    <row r="372" spans="1:26" ht="12.75" customHeight="1">
      <c r="A372" s="181"/>
      <c r="B372" s="181"/>
      <c r="C372" s="181"/>
      <c r="D372" s="181"/>
      <c r="E372" s="181"/>
      <c r="F372" s="181"/>
      <c r="G372" s="181"/>
      <c r="H372" s="181"/>
      <c r="I372" s="130"/>
      <c r="J372" s="130"/>
      <c r="K372" s="130"/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</row>
    <row r="373" spans="1:26" ht="12.75" customHeight="1">
      <c r="A373" s="181"/>
      <c r="B373" s="181"/>
      <c r="C373" s="181"/>
      <c r="D373" s="181"/>
      <c r="E373" s="181"/>
      <c r="F373" s="181"/>
      <c r="G373" s="181"/>
      <c r="H373" s="181"/>
      <c r="I373" s="130"/>
      <c r="J373" s="130"/>
      <c r="K373" s="130"/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</row>
    <row r="374" spans="1:26" ht="12.75" customHeight="1">
      <c r="A374" s="181"/>
      <c r="B374" s="181"/>
      <c r="C374" s="181"/>
      <c r="D374" s="181"/>
      <c r="E374" s="181"/>
      <c r="F374" s="181"/>
      <c r="G374" s="181"/>
      <c r="H374" s="181"/>
      <c r="I374" s="130"/>
      <c r="J374" s="130"/>
      <c r="K374" s="130"/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</row>
    <row r="375" spans="1:26" ht="12.75" customHeight="1">
      <c r="A375" s="181"/>
      <c r="B375" s="181"/>
      <c r="C375" s="181"/>
      <c r="D375" s="181"/>
      <c r="E375" s="181"/>
      <c r="F375" s="181"/>
      <c r="G375" s="181"/>
      <c r="H375" s="181"/>
      <c r="I375" s="130"/>
      <c r="J375" s="130"/>
      <c r="K375" s="130"/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</row>
    <row r="376" spans="1:26" ht="12.75" customHeight="1">
      <c r="A376" s="181"/>
      <c r="B376" s="181"/>
      <c r="C376" s="181"/>
      <c r="D376" s="181"/>
      <c r="E376" s="181"/>
      <c r="F376" s="181"/>
      <c r="G376" s="181"/>
      <c r="H376" s="181"/>
      <c r="I376" s="130"/>
      <c r="J376" s="130"/>
      <c r="K376" s="130"/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</row>
    <row r="377" spans="1:26" ht="12.75" customHeight="1">
      <c r="A377" s="181"/>
      <c r="B377" s="181"/>
      <c r="C377" s="181"/>
      <c r="D377" s="181"/>
      <c r="E377" s="181"/>
      <c r="F377" s="181"/>
      <c r="G377" s="181"/>
      <c r="H377" s="181"/>
      <c r="I377" s="130"/>
      <c r="J377" s="130"/>
      <c r="K377" s="130"/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</row>
    <row r="378" spans="1:26" ht="12.75" customHeight="1">
      <c r="A378" s="181"/>
      <c r="B378" s="181"/>
      <c r="C378" s="181"/>
      <c r="D378" s="181"/>
      <c r="E378" s="181"/>
      <c r="F378" s="181"/>
      <c r="G378" s="181"/>
      <c r="H378" s="181"/>
      <c r="I378" s="130"/>
      <c r="J378" s="130"/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</row>
    <row r="379" spans="1:26" ht="12.75" customHeight="1">
      <c r="A379" s="181"/>
      <c r="B379" s="181"/>
      <c r="C379" s="181"/>
      <c r="D379" s="181"/>
      <c r="E379" s="181"/>
      <c r="F379" s="181"/>
      <c r="G379" s="181"/>
      <c r="H379" s="181"/>
      <c r="I379" s="130"/>
      <c r="J379" s="130"/>
      <c r="K379" s="130"/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</row>
    <row r="380" spans="1:26" ht="12.75" customHeight="1">
      <c r="A380" s="181"/>
      <c r="B380" s="181"/>
      <c r="C380" s="181"/>
      <c r="D380" s="181"/>
      <c r="E380" s="181"/>
      <c r="F380" s="181"/>
      <c r="G380" s="181"/>
      <c r="H380" s="181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</row>
    <row r="381" spans="1:26" ht="12.75" customHeight="1">
      <c r="A381" s="181"/>
      <c r="B381" s="181"/>
      <c r="C381" s="181"/>
      <c r="D381" s="181"/>
      <c r="E381" s="181"/>
      <c r="F381" s="181"/>
      <c r="G381" s="181"/>
      <c r="H381" s="181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</row>
    <row r="382" spans="1:26" ht="12.75" customHeight="1">
      <c r="A382" s="181"/>
      <c r="B382" s="181"/>
      <c r="C382" s="181"/>
      <c r="D382" s="181"/>
      <c r="E382" s="181"/>
      <c r="F382" s="181"/>
      <c r="G382" s="181"/>
      <c r="H382" s="181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</row>
    <row r="383" spans="1:26" ht="12.75" customHeight="1">
      <c r="A383" s="181"/>
      <c r="B383" s="181"/>
      <c r="C383" s="181"/>
      <c r="D383" s="181"/>
      <c r="E383" s="181"/>
      <c r="F383" s="181"/>
      <c r="G383" s="181"/>
      <c r="H383" s="181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</row>
    <row r="384" spans="1:26" ht="12.75" customHeight="1">
      <c r="A384" s="181"/>
      <c r="B384" s="181"/>
      <c r="C384" s="181"/>
      <c r="D384" s="181"/>
      <c r="E384" s="181"/>
      <c r="F384" s="181"/>
      <c r="G384" s="181"/>
      <c r="H384" s="181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</row>
    <row r="385" spans="1:26" ht="12.75" customHeight="1">
      <c r="A385" s="181"/>
      <c r="B385" s="181"/>
      <c r="C385" s="181"/>
      <c r="D385" s="181"/>
      <c r="E385" s="181"/>
      <c r="F385" s="181"/>
      <c r="G385" s="181"/>
      <c r="H385" s="181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</row>
    <row r="386" spans="1:26" ht="12.75" customHeight="1">
      <c r="A386" s="181"/>
      <c r="B386" s="181"/>
      <c r="C386" s="181"/>
      <c r="D386" s="181"/>
      <c r="E386" s="181"/>
      <c r="F386" s="181"/>
      <c r="G386" s="181"/>
      <c r="H386" s="181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</row>
    <row r="387" spans="1:26" ht="12.75" customHeight="1">
      <c r="A387" s="181"/>
      <c r="B387" s="181"/>
      <c r="C387" s="181"/>
      <c r="D387" s="181"/>
      <c r="E387" s="181"/>
      <c r="F387" s="181"/>
      <c r="G387" s="181"/>
      <c r="H387" s="181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</row>
    <row r="388" spans="1:26" ht="12.75" customHeight="1">
      <c r="A388" s="181"/>
      <c r="B388" s="181"/>
      <c r="C388" s="181"/>
      <c r="D388" s="181"/>
      <c r="E388" s="181"/>
      <c r="F388" s="181"/>
      <c r="G388" s="181"/>
      <c r="H388" s="181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</row>
    <row r="389" spans="1:26" ht="12.75" customHeight="1">
      <c r="A389" s="181"/>
      <c r="B389" s="181"/>
      <c r="C389" s="181"/>
      <c r="D389" s="181"/>
      <c r="E389" s="181"/>
      <c r="F389" s="181"/>
      <c r="G389" s="181"/>
      <c r="H389" s="181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</row>
    <row r="390" spans="1:26" ht="12.75" customHeight="1">
      <c r="A390" s="181"/>
      <c r="B390" s="181"/>
      <c r="C390" s="181"/>
      <c r="D390" s="181"/>
      <c r="E390" s="181"/>
      <c r="F390" s="181"/>
      <c r="G390" s="181"/>
      <c r="H390" s="181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</row>
    <row r="391" spans="1:26" ht="12.75" customHeight="1">
      <c r="A391" s="181"/>
      <c r="B391" s="181"/>
      <c r="C391" s="181"/>
      <c r="D391" s="181"/>
      <c r="E391" s="181"/>
      <c r="F391" s="181"/>
      <c r="G391" s="181"/>
      <c r="H391" s="181"/>
      <c r="I391" s="130"/>
      <c r="J391" s="130"/>
      <c r="K391" s="130"/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</row>
    <row r="392" spans="1:26" ht="12.75" customHeight="1">
      <c r="A392" s="181"/>
      <c r="B392" s="181"/>
      <c r="C392" s="181"/>
      <c r="D392" s="181"/>
      <c r="E392" s="181"/>
      <c r="F392" s="181"/>
      <c r="G392" s="181"/>
      <c r="H392" s="181"/>
      <c r="I392" s="130"/>
      <c r="J392" s="130"/>
      <c r="K392" s="130"/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</row>
    <row r="393" spans="1:26" ht="12.75" customHeight="1">
      <c r="A393" s="181"/>
      <c r="B393" s="181"/>
      <c r="C393" s="181"/>
      <c r="D393" s="181"/>
      <c r="E393" s="181"/>
      <c r="F393" s="181"/>
      <c r="G393" s="181"/>
      <c r="H393" s="181"/>
      <c r="I393" s="130"/>
      <c r="J393" s="130"/>
      <c r="K393" s="130"/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</row>
    <row r="394" spans="1:26" ht="12.75" customHeight="1">
      <c r="A394" s="181"/>
      <c r="B394" s="181"/>
      <c r="C394" s="181"/>
      <c r="D394" s="181"/>
      <c r="E394" s="181"/>
      <c r="F394" s="181"/>
      <c r="G394" s="181"/>
      <c r="H394" s="181"/>
      <c r="I394" s="130"/>
      <c r="J394" s="130"/>
      <c r="K394" s="130"/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</row>
    <row r="395" spans="1:26" ht="12.75" customHeight="1">
      <c r="A395" s="181"/>
      <c r="B395" s="181"/>
      <c r="C395" s="181"/>
      <c r="D395" s="181"/>
      <c r="E395" s="181"/>
      <c r="F395" s="181"/>
      <c r="G395" s="181"/>
      <c r="H395" s="181"/>
      <c r="I395" s="130"/>
      <c r="J395" s="130"/>
      <c r="K395" s="130"/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</row>
    <row r="396" spans="1:26" ht="12.75" customHeight="1">
      <c r="A396" s="181"/>
      <c r="B396" s="181"/>
      <c r="C396" s="181"/>
      <c r="D396" s="181"/>
      <c r="E396" s="181"/>
      <c r="F396" s="181"/>
      <c r="G396" s="181"/>
      <c r="H396" s="181"/>
      <c r="I396" s="130"/>
      <c r="J396" s="130"/>
      <c r="K396" s="130"/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</row>
    <row r="397" spans="1:26" ht="12.75" customHeight="1">
      <c r="A397" s="181"/>
      <c r="B397" s="181"/>
      <c r="C397" s="181"/>
      <c r="D397" s="181"/>
      <c r="E397" s="181"/>
      <c r="F397" s="181"/>
      <c r="G397" s="181"/>
      <c r="H397" s="181"/>
      <c r="I397" s="130"/>
      <c r="J397" s="130"/>
      <c r="K397" s="130"/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</row>
    <row r="398" spans="1:26" ht="12.75" customHeight="1">
      <c r="A398" s="181"/>
      <c r="B398" s="181"/>
      <c r="C398" s="181"/>
      <c r="D398" s="181"/>
      <c r="E398" s="181"/>
      <c r="F398" s="181"/>
      <c r="G398" s="181"/>
      <c r="H398" s="181"/>
      <c r="I398" s="130"/>
      <c r="J398" s="130"/>
      <c r="K398" s="130"/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</row>
    <row r="399" spans="1:26" ht="12.75" customHeight="1">
      <c r="A399" s="181"/>
      <c r="B399" s="181"/>
      <c r="C399" s="181"/>
      <c r="D399" s="181"/>
      <c r="E399" s="181"/>
      <c r="F399" s="181"/>
      <c r="G399" s="181"/>
      <c r="H399" s="181"/>
      <c r="I399" s="130"/>
      <c r="J399" s="130"/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</row>
    <row r="400" spans="1:26" ht="12.75" customHeight="1">
      <c r="A400" s="181"/>
      <c r="B400" s="181"/>
      <c r="C400" s="181"/>
      <c r="D400" s="181"/>
      <c r="E400" s="181"/>
      <c r="F400" s="181"/>
      <c r="G400" s="181"/>
      <c r="H400" s="181"/>
      <c r="I400" s="130"/>
      <c r="J400" s="130"/>
      <c r="K400" s="130"/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</row>
    <row r="401" spans="1:26" ht="12.75" customHeight="1">
      <c r="A401" s="181"/>
      <c r="B401" s="181"/>
      <c r="C401" s="181"/>
      <c r="D401" s="181"/>
      <c r="E401" s="181"/>
      <c r="F401" s="181"/>
      <c r="G401" s="181"/>
      <c r="H401" s="181"/>
      <c r="I401" s="130"/>
      <c r="J401" s="130"/>
      <c r="K401" s="130"/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</row>
    <row r="402" spans="1:26" ht="12.75" customHeight="1">
      <c r="A402" s="181"/>
      <c r="B402" s="181"/>
      <c r="C402" s="181"/>
      <c r="D402" s="181"/>
      <c r="E402" s="181"/>
      <c r="F402" s="181"/>
      <c r="G402" s="181"/>
      <c r="H402" s="181"/>
      <c r="I402" s="130"/>
      <c r="J402" s="130"/>
      <c r="K402" s="130"/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</row>
    <row r="403" spans="1:26" ht="12.75" customHeight="1">
      <c r="A403" s="181"/>
      <c r="B403" s="181"/>
      <c r="C403" s="181"/>
      <c r="D403" s="181"/>
      <c r="E403" s="181"/>
      <c r="F403" s="181"/>
      <c r="G403" s="181"/>
      <c r="H403" s="181"/>
      <c r="I403" s="130"/>
      <c r="J403" s="130"/>
      <c r="K403" s="130"/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</row>
    <row r="404" spans="1:26" ht="12.75" customHeight="1">
      <c r="A404" s="181"/>
      <c r="B404" s="181"/>
      <c r="C404" s="181"/>
      <c r="D404" s="181"/>
      <c r="E404" s="181"/>
      <c r="F404" s="181"/>
      <c r="G404" s="181"/>
      <c r="H404" s="181"/>
      <c r="I404" s="130"/>
      <c r="J404" s="130"/>
      <c r="K404" s="130"/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</row>
    <row r="405" spans="1:26" ht="12.75" customHeight="1">
      <c r="A405" s="181"/>
      <c r="B405" s="181"/>
      <c r="C405" s="181"/>
      <c r="D405" s="181"/>
      <c r="E405" s="181"/>
      <c r="F405" s="181"/>
      <c r="G405" s="181"/>
      <c r="H405" s="181"/>
      <c r="I405" s="130"/>
      <c r="J405" s="130"/>
      <c r="K405" s="130"/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</row>
    <row r="406" spans="1:26" ht="12.75" customHeight="1">
      <c r="A406" s="181"/>
      <c r="B406" s="181"/>
      <c r="C406" s="181"/>
      <c r="D406" s="181"/>
      <c r="E406" s="181"/>
      <c r="F406" s="181"/>
      <c r="G406" s="181"/>
      <c r="H406" s="181"/>
      <c r="I406" s="130"/>
      <c r="J406" s="130"/>
      <c r="K406" s="130"/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</row>
    <row r="407" spans="1:26" ht="12.75" customHeight="1">
      <c r="A407" s="181"/>
      <c r="B407" s="181"/>
      <c r="C407" s="181"/>
      <c r="D407" s="181"/>
      <c r="E407" s="181"/>
      <c r="F407" s="181"/>
      <c r="G407" s="181"/>
      <c r="H407" s="181"/>
      <c r="I407" s="130"/>
      <c r="J407" s="130"/>
      <c r="K407" s="130"/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</row>
    <row r="408" spans="1:26" ht="12.75" customHeight="1">
      <c r="A408" s="181"/>
      <c r="B408" s="181"/>
      <c r="C408" s="181"/>
      <c r="D408" s="181"/>
      <c r="E408" s="181"/>
      <c r="F408" s="181"/>
      <c r="G408" s="181"/>
      <c r="H408" s="181"/>
      <c r="I408" s="130"/>
      <c r="J408" s="130"/>
      <c r="K408" s="130"/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</row>
    <row r="409" spans="1:26" ht="12.75" customHeight="1">
      <c r="A409" s="181"/>
      <c r="B409" s="181"/>
      <c r="C409" s="181"/>
      <c r="D409" s="181"/>
      <c r="E409" s="181"/>
      <c r="F409" s="181"/>
      <c r="G409" s="181"/>
      <c r="H409" s="181"/>
      <c r="I409" s="130"/>
      <c r="J409" s="130"/>
      <c r="K409" s="130"/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</row>
    <row r="410" spans="1:26" ht="12.75" customHeight="1">
      <c r="A410" s="181"/>
      <c r="B410" s="181"/>
      <c r="C410" s="181"/>
      <c r="D410" s="181"/>
      <c r="E410" s="181"/>
      <c r="F410" s="181"/>
      <c r="G410" s="181"/>
      <c r="H410" s="181"/>
      <c r="I410" s="130"/>
      <c r="J410" s="130"/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</row>
    <row r="411" spans="1:26" ht="12.75" customHeight="1">
      <c r="A411" s="181"/>
      <c r="B411" s="181"/>
      <c r="C411" s="181"/>
      <c r="D411" s="181"/>
      <c r="E411" s="181"/>
      <c r="F411" s="181"/>
      <c r="G411" s="181"/>
      <c r="H411" s="181"/>
      <c r="I411" s="130"/>
      <c r="J411" s="130"/>
      <c r="K411" s="130"/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</row>
    <row r="412" spans="1:26" ht="12.75" customHeight="1">
      <c r="A412" s="181"/>
      <c r="B412" s="181"/>
      <c r="C412" s="181"/>
      <c r="D412" s="181"/>
      <c r="E412" s="181"/>
      <c r="F412" s="181"/>
      <c r="G412" s="181"/>
      <c r="H412" s="181"/>
      <c r="I412" s="130"/>
      <c r="J412" s="130"/>
      <c r="K412" s="130"/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</row>
    <row r="413" spans="1:26" ht="12.75" customHeight="1">
      <c r="A413" s="181"/>
      <c r="B413" s="181"/>
      <c r="C413" s="181"/>
      <c r="D413" s="181"/>
      <c r="E413" s="181"/>
      <c r="F413" s="181"/>
      <c r="G413" s="181"/>
      <c r="H413" s="181"/>
      <c r="I413" s="130"/>
      <c r="J413" s="130"/>
      <c r="K413" s="130"/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</row>
    <row r="414" spans="1:26" ht="12.75" customHeight="1">
      <c r="A414" s="181"/>
      <c r="B414" s="181"/>
      <c r="C414" s="181"/>
      <c r="D414" s="181"/>
      <c r="E414" s="181"/>
      <c r="F414" s="181"/>
      <c r="G414" s="181"/>
      <c r="H414" s="181"/>
      <c r="I414" s="130"/>
      <c r="J414" s="130"/>
      <c r="K414" s="130"/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</row>
    <row r="415" spans="1:26" ht="12.75" customHeight="1">
      <c r="A415" s="181"/>
      <c r="B415" s="181"/>
      <c r="C415" s="181"/>
      <c r="D415" s="181"/>
      <c r="E415" s="181"/>
      <c r="F415" s="181"/>
      <c r="G415" s="181"/>
      <c r="H415" s="181"/>
      <c r="I415" s="130"/>
      <c r="J415" s="130"/>
      <c r="K415" s="130"/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</row>
    <row r="416" spans="1:26" ht="12.75" customHeight="1">
      <c r="A416" s="181"/>
      <c r="B416" s="181"/>
      <c r="C416" s="181"/>
      <c r="D416" s="181"/>
      <c r="E416" s="181"/>
      <c r="F416" s="181"/>
      <c r="G416" s="181"/>
      <c r="H416" s="181"/>
      <c r="I416" s="130"/>
      <c r="J416" s="130"/>
      <c r="K416" s="130"/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</row>
    <row r="417" spans="1:26" ht="12.75" customHeight="1">
      <c r="A417" s="181"/>
      <c r="B417" s="181"/>
      <c r="C417" s="181"/>
      <c r="D417" s="181"/>
      <c r="E417" s="181"/>
      <c r="F417" s="181"/>
      <c r="G417" s="181"/>
      <c r="H417" s="181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</row>
    <row r="418" spans="1:26" ht="12.75" customHeight="1">
      <c r="A418" s="181"/>
      <c r="B418" s="181"/>
      <c r="C418" s="181"/>
      <c r="D418" s="181"/>
      <c r="E418" s="181"/>
      <c r="F418" s="181"/>
      <c r="G418" s="181"/>
      <c r="H418" s="181"/>
      <c r="I418" s="130"/>
      <c r="J418" s="130"/>
      <c r="K418" s="130"/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</row>
    <row r="419" spans="1:26" ht="12.75" customHeight="1">
      <c r="A419" s="181"/>
      <c r="B419" s="181"/>
      <c r="C419" s="181"/>
      <c r="D419" s="181"/>
      <c r="E419" s="181"/>
      <c r="F419" s="181"/>
      <c r="G419" s="181"/>
      <c r="H419" s="181"/>
      <c r="I419" s="130"/>
      <c r="J419" s="130"/>
      <c r="K419" s="130"/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</row>
    <row r="420" spans="1:26" ht="12.75" customHeight="1">
      <c r="A420" s="181"/>
      <c r="B420" s="181"/>
      <c r="C420" s="181"/>
      <c r="D420" s="181"/>
      <c r="E420" s="181"/>
      <c r="F420" s="181"/>
      <c r="G420" s="181"/>
      <c r="H420" s="181"/>
      <c r="I420" s="130"/>
      <c r="J420" s="130"/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</row>
    <row r="421" spans="1:26" ht="12.75" customHeight="1">
      <c r="A421" s="181"/>
      <c r="B421" s="181"/>
      <c r="C421" s="181"/>
      <c r="D421" s="181"/>
      <c r="E421" s="181"/>
      <c r="F421" s="181"/>
      <c r="G421" s="181"/>
      <c r="H421" s="181"/>
      <c r="I421" s="130"/>
      <c r="J421" s="130"/>
      <c r="K421" s="130"/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</row>
    <row r="422" spans="1:26" ht="12.75" customHeight="1">
      <c r="A422" s="181"/>
      <c r="B422" s="181"/>
      <c r="C422" s="181"/>
      <c r="D422" s="181"/>
      <c r="E422" s="181"/>
      <c r="F422" s="181"/>
      <c r="G422" s="181"/>
      <c r="H422" s="181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</row>
    <row r="423" spans="1:26" ht="12.75" customHeight="1">
      <c r="A423" s="181"/>
      <c r="B423" s="181"/>
      <c r="C423" s="181"/>
      <c r="D423" s="181"/>
      <c r="E423" s="181"/>
      <c r="F423" s="181"/>
      <c r="G423" s="181"/>
      <c r="H423" s="181"/>
      <c r="I423" s="130"/>
      <c r="J423" s="130"/>
      <c r="K423" s="130"/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</row>
    <row r="424" spans="1:26" ht="12.75" customHeight="1">
      <c r="A424" s="181"/>
      <c r="B424" s="181"/>
      <c r="C424" s="181"/>
      <c r="D424" s="181"/>
      <c r="E424" s="181"/>
      <c r="F424" s="181"/>
      <c r="G424" s="181"/>
      <c r="H424" s="181"/>
      <c r="I424" s="130"/>
      <c r="J424" s="130"/>
      <c r="K424" s="130"/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</row>
    <row r="425" spans="1:26" ht="12.75" customHeight="1">
      <c r="A425" s="181"/>
      <c r="B425" s="181"/>
      <c r="C425" s="181"/>
      <c r="D425" s="181"/>
      <c r="E425" s="181"/>
      <c r="F425" s="181"/>
      <c r="G425" s="181"/>
      <c r="H425" s="181"/>
      <c r="I425" s="130"/>
      <c r="J425" s="130"/>
      <c r="K425" s="130"/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</row>
    <row r="426" spans="1:26" ht="12.75" customHeight="1">
      <c r="A426" s="181"/>
      <c r="B426" s="181"/>
      <c r="C426" s="181"/>
      <c r="D426" s="181"/>
      <c r="E426" s="181"/>
      <c r="F426" s="181"/>
      <c r="G426" s="181"/>
      <c r="H426" s="181"/>
      <c r="I426" s="130"/>
      <c r="J426" s="130"/>
      <c r="K426" s="130"/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</row>
    <row r="427" spans="1:26" ht="12.75" customHeight="1">
      <c r="A427" s="181"/>
      <c r="B427" s="181"/>
      <c r="C427" s="181"/>
      <c r="D427" s="181"/>
      <c r="E427" s="181"/>
      <c r="F427" s="181"/>
      <c r="G427" s="181"/>
      <c r="H427" s="181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</row>
    <row r="428" spans="1:26" ht="12.75" customHeight="1">
      <c r="A428" s="181"/>
      <c r="B428" s="181"/>
      <c r="C428" s="181"/>
      <c r="D428" s="181"/>
      <c r="E428" s="181"/>
      <c r="F428" s="181"/>
      <c r="G428" s="181"/>
      <c r="H428" s="181"/>
      <c r="I428" s="130"/>
      <c r="J428" s="130"/>
      <c r="K428" s="130"/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</row>
    <row r="429" spans="1:26" ht="12.75" customHeight="1">
      <c r="A429" s="181"/>
      <c r="B429" s="181"/>
      <c r="C429" s="181"/>
      <c r="D429" s="181"/>
      <c r="E429" s="181"/>
      <c r="F429" s="181"/>
      <c r="G429" s="181"/>
      <c r="H429" s="181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</row>
    <row r="430" spans="1:26" ht="12.75" customHeight="1">
      <c r="A430" s="181"/>
      <c r="B430" s="181"/>
      <c r="C430" s="181"/>
      <c r="D430" s="181"/>
      <c r="E430" s="181"/>
      <c r="F430" s="181"/>
      <c r="G430" s="181"/>
      <c r="H430" s="181"/>
      <c r="I430" s="130"/>
      <c r="J430" s="130"/>
      <c r="K430" s="130"/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</row>
    <row r="431" spans="1:26" ht="12.75" customHeight="1">
      <c r="A431" s="181"/>
      <c r="B431" s="181"/>
      <c r="C431" s="181"/>
      <c r="D431" s="181"/>
      <c r="E431" s="181"/>
      <c r="F431" s="181"/>
      <c r="G431" s="181"/>
      <c r="H431" s="181"/>
      <c r="I431" s="130"/>
      <c r="J431" s="130"/>
      <c r="K431" s="130"/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</row>
    <row r="432" spans="1:26" ht="12.75" customHeight="1">
      <c r="A432" s="181"/>
      <c r="B432" s="181"/>
      <c r="C432" s="181"/>
      <c r="D432" s="181"/>
      <c r="E432" s="181"/>
      <c r="F432" s="181"/>
      <c r="G432" s="181"/>
      <c r="H432" s="181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</row>
    <row r="433" spans="1:26" ht="12.75" customHeight="1">
      <c r="A433" s="181"/>
      <c r="B433" s="181"/>
      <c r="C433" s="181"/>
      <c r="D433" s="181"/>
      <c r="E433" s="181"/>
      <c r="F433" s="181"/>
      <c r="G433" s="181"/>
      <c r="H433" s="181"/>
      <c r="I433" s="130"/>
      <c r="J433" s="130"/>
      <c r="K433" s="130"/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</row>
    <row r="434" spans="1:26" ht="12.75" customHeight="1">
      <c r="A434" s="181"/>
      <c r="B434" s="181"/>
      <c r="C434" s="181"/>
      <c r="D434" s="181"/>
      <c r="E434" s="181"/>
      <c r="F434" s="181"/>
      <c r="G434" s="181"/>
      <c r="H434" s="181"/>
      <c r="I434" s="130"/>
      <c r="J434" s="130"/>
      <c r="K434" s="130"/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</row>
    <row r="435" spans="1:26" ht="12.75" customHeight="1">
      <c r="A435" s="181"/>
      <c r="B435" s="181"/>
      <c r="C435" s="181"/>
      <c r="D435" s="181"/>
      <c r="E435" s="181"/>
      <c r="F435" s="181"/>
      <c r="G435" s="181"/>
      <c r="H435" s="181"/>
      <c r="I435" s="130"/>
      <c r="J435" s="130"/>
      <c r="K435" s="130"/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</row>
    <row r="436" spans="1:26" ht="12.75" customHeight="1">
      <c r="A436" s="181"/>
      <c r="B436" s="181"/>
      <c r="C436" s="181"/>
      <c r="D436" s="181"/>
      <c r="E436" s="181"/>
      <c r="F436" s="181"/>
      <c r="G436" s="181"/>
      <c r="H436" s="181"/>
      <c r="I436" s="130"/>
      <c r="J436" s="130"/>
      <c r="K436" s="130"/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</row>
    <row r="437" spans="1:26" ht="12.75" customHeight="1">
      <c r="A437" s="181"/>
      <c r="B437" s="181"/>
      <c r="C437" s="181"/>
      <c r="D437" s="181"/>
      <c r="E437" s="181"/>
      <c r="F437" s="181"/>
      <c r="G437" s="181"/>
      <c r="H437" s="181"/>
      <c r="I437" s="130"/>
      <c r="J437" s="130"/>
      <c r="K437" s="130"/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</row>
    <row r="438" spans="1:26" ht="12.75" customHeight="1">
      <c r="A438" s="181"/>
      <c r="B438" s="181"/>
      <c r="C438" s="181"/>
      <c r="D438" s="181"/>
      <c r="E438" s="181"/>
      <c r="F438" s="181"/>
      <c r="G438" s="181"/>
      <c r="H438" s="181"/>
      <c r="I438" s="130"/>
      <c r="J438" s="130"/>
      <c r="K438" s="130"/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</row>
    <row r="439" spans="1:26" ht="12.75" customHeight="1">
      <c r="A439" s="181"/>
      <c r="B439" s="181"/>
      <c r="C439" s="181"/>
      <c r="D439" s="181"/>
      <c r="E439" s="181"/>
      <c r="F439" s="181"/>
      <c r="G439" s="181"/>
      <c r="H439" s="181"/>
      <c r="I439" s="130"/>
      <c r="J439" s="130"/>
      <c r="K439" s="130"/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</row>
    <row r="440" spans="1:26" ht="12.75" customHeight="1">
      <c r="A440" s="181"/>
      <c r="B440" s="181"/>
      <c r="C440" s="181"/>
      <c r="D440" s="181"/>
      <c r="E440" s="181"/>
      <c r="F440" s="181"/>
      <c r="G440" s="181"/>
      <c r="H440" s="181"/>
      <c r="I440" s="130"/>
      <c r="J440" s="130"/>
      <c r="K440" s="130"/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</row>
    <row r="441" spans="1:26" ht="12.75" customHeight="1">
      <c r="A441" s="181"/>
      <c r="B441" s="181"/>
      <c r="C441" s="181"/>
      <c r="D441" s="181"/>
      <c r="E441" s="181"/>
      <c r="F441" s="181"/>
      <c r="G441" s="181"/>
      <c r="H441" s="181"/>
      <c r="I441" s="130"/>
      <c r="J441" s="130"/>
      <c r="K441" s="130"/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</row>
    <row r="442" spans="1:26" ht="12.75" customHeight="1">
      <c r="A442" s="181"/>
      <c r="B442" s="181"/>
      <c r="C442" s="181"/>
      <c r="D442" s="181"/>
      <c r="E442" s="181"/>
      <c r="F442" s="181"/>
      <c r="G442" s="181"/>
      <c r="H442" s="181"/>
      <c r="I442" s="130"/>
      <c r="J442" s="130"/>
      <c r="K442" s="130"/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</row>
    <row r="443" spans="1:26" ht="12.75" customHeight="1">
      <c r="A443" s="181"/>
      <c r="B443" s="181"/>
      <c r="C443" s="181"/>
      <c r="D443" s="181"/>
      <c r="E443" s="181"/>
      <c r="F443" s="181"/>
      <c r="G443" s="181"/>
      <c r="H443" s="181"/>
      <c r="I443" s="130"/>
      <c r="J443" s="130"/>
      <c r="K443" s="130"/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</row>
    <row r="444" spans="1:26" ht="12.75" customHeight="1">
      <c r="A444" s="181"/>
      <c r="B444" s="181"/>
      <c r="C444" s="181"/>
      <c r="D444" s="181"/>
      <c r="E444" s="181"/>
      <c r="F444" s="181"/>
      <c r="G444" s="181"/>
      <c r="H444" s="181"/>
      <c r="I444" s="130"/>
      <c r="J444" s="130"/>
      <c r="K444" s="130"/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</row>
    <row r="445" spans="1:26" ht="12.75" customHeight="1">
      <c r="A445" s="181"/>
      <c r="B445" s="181"/>
      <c r="C445" s="181"/>
      <c r="D445" s="181"/>
      <c r="E445" s="181"/>
      <c r="F445" s="181"/>
      <c r="G445" s="181"/>
      <c r="H445" s="181"/>
      <c r="I445" s="130"/>
      <c r="J445" s="130"/>
      <c r="K445" s="130"/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</row>
    <row r="446" spans="1:26" ht="12.75" customHeight="1">
      <c r="A446" s="181"/>
      <c r="B446" s="181"/>
      <c r="C446" s="181"/>
      <c r="D446" s="181"/>
      <c r="E446" s="181"/>
      <c r="F446" s="181"/>
      <c r="G446" s="181"/>
      <c r="H446" s="181"/>
      <c r="I446" s="130"/>
      <c r="J446" s="130"/>
      <c r="K446" s="130"/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</row>
    <row r="447" spans="1:26" ht="12.75" customHeight="1">
      <c r="A447" s="181"/>
      <c r="B447" s="181"/>
      <c r="C447" s="181"/>
      <c r="D447" s="181"/>
      <c r="E447" s="181"/>
      <c r="F447" s="181"/>
      <c r="G447" s="181"/>
      <c r="H447" s="181"/>
      <c r="I447" s="130"/>
      <c r="J447" s="130"/>
      <c r="K447" s="130"/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</row>
    <row r="448" spans="1:26" ht="12.75" customHeight="1">
      <c r="A448" s="181"/>
      <c r="B448" s="181"/>
      <c r="C448" s="181"/>
      <c r="D448" s="181"/>
      <c r="E448" s="181"/>
      <c r="F448" s="181"/>
      <c r="G448" s="181"/>
      <c r="H448" s="181"/>
      <c r="I448" s="130"/>
      <c r="J448" s="130"/>
      <c r="K448" s="130"/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</row>
    <row r="449" spans="1:26" ht="12.75" customHeight="1">
      <c r="A449" s="181"/>
      <c r="B449" s="181"/>
      <c r="C449" s="181"/>
      <c r="D449" s="181"/>
      <c r="E449" s="181"/>
      <c r="F449" s="181"/>
      <c r="G449" s="181"/>
      <c r="H449" s="181"/>
      <c r="I449" s="130"/>
      <c r="J449" s="130"/>
      <c r="K449" s="130"/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</row>
    <row r="450" spans="1:26" ht="12.75" customHeight="1">
      <c r="A450" s="181"/>
      <c r="B450" s="181"/>
      <c r="C450" s="181"/>
      <c r="D450" s="181"/>
      <c r="E450" s="181"/>
      <c r="F450" s="181"/>
      <c r="G450" s="181"/>
      <c r="H450" s="181"/>
      <c r="I450" s="130"/>
      <c r="J450" s="130"/>
      <c r="K450" s="130"/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</row>
    <row r="451" spans="1:26" ht="12.75" customHeight="1">
      <c r="A451" s="181"/>
      <c r="B451" s="181"/>
      <c r="C451" s="181"/>
      <c r="D451" s="181"/>
      <c r="E451" s="181"/>
      <c r="F451" s="181"/>
      <c r="G451" s="181"/>
      <c r="H451" s="181"/>
      <c r="I451" s="130"/>
      <c r="J451" s="130"/>
      <c r="K451" s="130"/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</row>
    <row r="452" spans="1:26" ht="12.75" customHeight="1">
      <c r="A452" s="181"/>
      <c r="B452" s="181"/>
      <c r="C452" s="181"/>
      <c r="D452" s="181"/>
      <c r="E452" s="181"/>
      <c r="F452" s="181"/>
      <c r="G452" s="181"/>
      <c r="H452" s="181"/>
      <c r="I452" s="130"/>
      <c r="J452" s="130"/>
      <c r="K452" s="130"/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</row>
    <row r="453" spans="1:26" ht="12.75" customHeight="1">
      <c r="A453" s="181"/>
      <c r="B453" s="181"/>
      <c r="C453" s="181"/>
      <c r="D453" s="181"/>
      <c r="E453" s="181"/>
      <c r="F453" s="181"/>
      <c r="G453" s="181"/>
      <c r="H453" s="181"/>
      <c r="I453" s="130"/>
      <c r="J453" s="130"/>
      <c r="K453" s="130"/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</row>
    <row r="454" spans="1:26" ht="12.75" customHeight="1">
      <c r="A454" s="181"/>
      <c r="B454" s="181"/>
      <c r="C454" s="181"/>
      <c r="D454" s="181"/>
      <c r="E454" s="181"/>
      <c r="F454" s="181"/>
      <c r="G454" s="181"/>
      <c r="H454" s="181"/>
      <c r="I454" s="130"/>
      <c r="J454" s="130"/>
      <c r="K454" s="130"/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</row>
    <row r="455" spans="1:26" ht="12.75" customHeight="1">
      <c r="A455" s="181"/>
      <c r="B455" s="181"/>
      <c r="C455" s="181"/>
      <c r="D455" s="181"/>
      <c r="E455" s="181"/>
      <c r="F455" s="181"/>
      <c r="G455" s="181"/>
      <c r="H455" s="181"/>
      <c r="I455" s="130"/>
      <c r="J455" s="130"/>
      <c r="K455" s="130"/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</row>
    <row r="456" spans="1:26" ht="12.75" customHeight="1">
      <c r="A456" s="181"/>
      <c r="B456" s="181"/>
      <c r="C456" s="181"/>
      <c r="D456" s="181"/>
      <c r="E456" s="181"/>
      <c r="F456" s="181"/>
      <c r="G456" s="181"/>
      <c r="H456" s="181"/>
      <c r="I456" s="130"/>
      <c r="J456" s="130"/>
      <c r="K456" s="130"/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</row>
    <row r="457" spans="1:26" ht="12.75" customHeight="1">
      <c r="A457" s="181"/>
      <c r="B457" s="181"/>
      <c r="C457" s="181"/>
      <c r="D457" s="181"/>
      <c r="E457" s="181"/>
      <c r="F457" s="181"/>
      <c r="G457" s="181"/>
      <c r="H457" s="181"/>
      <c r="I457" s="130"/>
      <c r="J457" s="130"/>
      <c r="K457" s="130"/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</row>
    <row r="458" spans="1:26" ht="12.75" customHeight="1">
      <c r="A458" s="181"/>
      <c r="B458" s="181"/>
      <c r="C458" s="181"/>
      <c r="D458" s="181"/>
      <c r="E458" s="181"/>
      <c r="F458" s="181"/>
      <c r="G458" s="181"/>
      <c r="H458" s="181"/>
      <c r="I458" s="130"/>
      <c r="J458" s="130"/>
      <c r="K458" s="130"/>
      <c r="L458" s="130"/>
      <c r="M458" s="130"/>
      <c r="N458" s="130"/>
      <c r="O458" s="130"/>
      <c r="P458" s="130"/>
      <c r="Q458" s="130"/>
      <c r="R458" s="130"/>
      <c r="S458" s="130"/>
      <c r="T458" s="130"/>
      <c r="U458" s="130"/>
      <c r="V458" s="130"/>
      <c r="W458" s="130"/>
      <c r="X458" s="130"/>
      <c r="Y458" s="130"/>
      <c r="Z458" s="130"/>
    </row>
    <row r="459" spans="1:26" ht="12.75" customHeight="1">
      <c r="A459" s="181"/>
      <c r="B459" s="181"/>
      <c r="C459" s="181"/>
      <c r="D459" s="181"/>
      <c r="E459" s="181"/>
      <c r="F459" s="181"/>
      <c r="G459" s="181"/>
      <c r="H459" s="181"/>
      <c r="I459" s="130"/>
      <c r="J459" s="130"/>
      <c r="K459" s="130"/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</row>
    <row r="460" spans="1:26" ht="12.75" customHeight="1">
      <c r="A460" s="181"/>
      <c r="B460" s="181"/>
      <c r="C460" s="181"/>
      <c r="D460" s="181"/>
      <c r="E460" s="181"/>
      <c r="F460" s="181"/>
      <c r="G460" s="181"/>
      <c r="H460" s="181"/>
      <c r="I460" s="130"/>
      <c r="J460" s="130"/>
      <c r="K460" s="130"/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</row>
    <row r="461" spans="1:26" ht="12.75" customHeight="1">
      <c r="A461" s="181"/>
      <c r="B461" s="181"/>
      <c r="C461" s="181"/>
      <c r="D461" s="181"/>
      <c r="E461" s="181"/>
      <c r="F461" s="181"/>
      <c r="G461" s="181"/>
      <c r="H461" s="181"/>
      <c r="I461" s="130"/>
      <c r="J461" s="130"/>
      <c r="K461" s="130"/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</row>
    <row r="462" spans="1:26" ht="12.75" customHeight="1">
      <c r="A462" s="181"/>
      <c r="B462" s="181"/>
      <c r="C462" s="181"/>
      <c r="D462" s="181"/>
      <c r="E462" s="181"/>
      <c r="F462" s="181"/>
      <c r="G462" s="181"/>
      <c r="H462" s="181"/>
      <c r="I462" s="130"/>
      <c r="J462" s="130"/>
      <c r="K462" s="130"/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</row>
    <row r="463" spans="1:26" ht="12.75" customHeight="1">
      <c r="A463" s="181"/>
      <c r="B463" s="181"/>
      <c r="C463" s="181"/>
      <c r="D463" s="181"/>
      <c r="E463" s="181"/>
      <c r="F463" s="181"/>
      <c r="G463" s="181"/>
      <c r="H463" s="181"/>
      <c r="I463" s="130"/>
      <c r="J463" s="130"/>
      <c r="K463" s="130"/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</row>
    <row r="464" spans="1:26" ht="12.75" customHeight="1">
      <c r="A464" s="181"/>
      <c r="B464" s="181"/>
      <c r="C464" s="181"/>
      <c r="D464" s="181"/>
      <c r="E464" s="181"/>
      <c r="F464" s="181"/>
      <c r="G464" s="181"/>
      <c r="H464" s="181"/>
      <c r="I464" s="130"/>
      <c r="J464" s="130"/>
      <c r="K464" s="130"/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</row>
    <row r="465" spans="1:26" ht="12.75" customHeight="1">
      <c r="A465" s="181"/>
      <c r="B465" s="181"/>
      <c r="C465" s="181"/>
      <c r="D465" s="181"/>
      <c r="E465" s="181"/>
      <c r="F465" s="181"/>
      <c r="G465" s="181"/>
      <c r="H465" s="181"/>
      <c r="I465" s="130"/>
      <c r="J465" s="130"/>
      <c r="K465" s="130"/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</row>
    <row r="466" spans="1:26" ht="12.75" customHeight="1">
      <c r="A466" s="181"/>
      <c r="B466" s="181"/>
      <c r="C466" s="181"/>
      <c r="D466" s="181"/>
      <c r="E466" s="181"/>
      <c r="F466" s="181"/>
      <c r="G466" s="181"/>
      <c r="H466" s="181"/>
      <c r="I466" s="130"/>
      <c r="J466" s="130"/>
      <c r="K466" s="130"/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</row>
    <row r="467" spans="1:26" ht="12.75" customHeight="1">
      <c r="A467" s="181"/>
      <c r="B467" s="181"/>
      <c r="C467" s="181"/>
      <c r="D467" s="181"/>
      <c r="E467" s="181"/>
      <c r="F467" s="181"/>
      <c r="G467" s="181"/>
      <c r="H467" s="181"/>
      <c r="I467" s="130"/>
      <c r="J467" s="130"/>
      <c r="K467" s="130"/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</row>
    <row r="468" spans="1:26" ht="12.75" customHeight="1">
      <c r="A468" s="181"/>
      <c r="B468" s="181"/>
      <c r="C468" s="181"/>
      <c r="D468" s="181"/>
      <c r="E468" s="181"/>
      <c r="F468" s="181"/>
      <c r="G468" s="181"/>
      <c r="H468" s="181"/>
      <c r="I468" s="130"/>
      <c r="J468" s="130"/>
      <c r="K468" s="130"/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</row>
    <row r="469" spans="1:26" ht="12.75" customHeight="1">
      <c r="A469" s="181"/>
      <c r="B469" s="181"/>
      <c r="C469" s="181"/>
      <c r="D469" s="181"/>
      <c r="E469" s="181"/>
      <c r="F469" s="181"/>
      <c r="G469" s="181"/>
      <c r="H469" s="181"/>
      <c r="I469" s="130"/>
      <c r="J469" s="130"/>
      <c r="K469" s="130"/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</row>
    <row r="470" spans="1:26" ht="12.75" customHeight="1">
      <c r="A470" s="181"/>
      <c r="B470" s="181"/>
      <c r="C470" s="181"/>
      <c r="D470" s="181"/>
      <c r="E470" s="181"/>
      <c r="F470" s="181"/>
      <c r="G470" s="181"/>
      <c r="H470" s="181"/>
      <c r="I470" s="130"/>
      <c r="J470" s="130"/>
      <c r="K470" s="130"/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</row>
    <row r="471" spans="1:26" ht="12.75" customHeight="1">
      <c r="A471" s="181"/>
      <c r="B471" s="181"/>
      <c r="C471" s="181"/>
      <c r="D471" s="181"/>
      <c r="E471" s="181"/>
      <c r="F471" s="181"/>
      <c r="G471" s="181"/>
      <c r="H471" s="181"/>
      <c r="I471" s="130"/>
      <c r="J471" s="130"/>
      <c r="K471" s="130"/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</row>
    <row r="472" spans="1:26" ht="12.75" customHeight="1">
      <c r="A472" s="181"/>
      <c r="B472" s="181"/>
      <c r="C472" s="181"/>
      <c r="D472" s="181"/>
      <c r="E472" s="181"/>
      <c r="F472" s="181"/>
      <c r="G472" s="181"/>
      <c r="H472" s="181"/>
      <c r="I472" s="130"/>
      <c r="J472" s="130"/>
      <c r="K472" s="130"/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</row>
    <row r="473" spans="1:26" ht="12.75" customHeight="1">
      <c r="A473" s="181"/>
      <c r="B473" s="181"/>
      <c r="C473" s="181"/>
      <c r="D473" s="181"/>
      <c r="E473" s="181"/>
      <c r="F473" s="181"/>
      <c r="G473" s="181"/>
      <c r="H473" s="181"/>
      <c r="I473" s="130"/>
      <c r="J473" s="130"/>
      <c r="K473" s="130"/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</row>
    <row r="474" spans="1:26" ht="12.75" customHeight="1">
      <c r="A474" s="181"/>
      <c r="B474" s="181"/>
      <c r="C474" s="181"/>
      <c r="D474" s="181"/>
      <c r="E474" s="181"/>
      <c r="F474" s="181"/>
      <c r="G474" s="181"/>
      <c r="H474" s="181"/>
      <c r="I474" s="130"/>
      <c r="J474" s="130"/>
      <c r="K474" s="130"/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</row>
    <row r="475" spans="1:26" ht="12.75" customHeight="1">
      <c r="A475" s="181"/>
      <c r="B475" s="181"/>
      <c r="C475" s="181"/>
      <c r="D475" s="181"/>
      <c r="E475" s="181"/>
      <c r="F475" s="181"/>
      <c r="G475" s="181"/>
      <c r="H475" s="181"/>
      <c r="I475" s="130"/>
      <c r="J475" s="130"/>
      <c r="K475" s="130"/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</row>
    <row r="476" spans="1:26" ht="12.75" customHeight="1">
      <c r="A476" s="181"/>
      <c r="B476" s="181"/>
      <c r="C476" s="181"/>
      <c r="D476" s="181"/>
      <c r="E476" s="181"/>
      <c r="F476" s="181"/>
      <c r="G476" s="181"/>
      <c r="H476" s="181"/>
      <c r="I476" s="130"/>
      <c r="J476" s="130"/>
      <c r="K476" s="130"/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</row>
    <row r="477" spans="1:26" ht="12.75" customHeight="1">
      <c r="A477" s="181"/>
      <c r="B477" s="181"/>
      <c r="C477" s="181"/>
      <c r="D477" s="181"/>
      <c r="E477" s="181"/>
      <c r="F477" s="181"/>
      <c r="G477" s="181"/>
      <c r="H477" s="181"/>
      <c r="I477" s="130"/>
      <c r="J477" s="130"/>
      <c r="K477" s="130"/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</row>
    <row r="478" spans="1:26" ht="12.75" customHeight="1">
      <c r="A478" s="181"/>
      <c r="B478" s="181"/>
      <c r="C478" s="181"/>
      <c r="D478" s="181"/>
      <c r="E478" s="181"/>
      <c r="F478" s="181"/>
      <c r="G478" s="181"/>
      <c r="H478" s="181"/>
      <c r="I478" s="130"/>
      <c r="J478" s="130"/>
      <c r="K478" s="130"/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</row>
    <row r="479" spans="1:26" ht="12.75" customHeight="1">
      <c r="A479" s="181"/>
      <c r="B479" s="181"/>
      <c r="C479" s="181"/>
      <c r="D479" s="181"/>
      <c r="E479" s="181"/>
      <c r="F479" s="181"/>
      <c r="G479" s="181"/>
      <c r="H479" s="181"/>
      <c r="I479" s="130"/>
      <c r="J479" s="130"/>
      <c r="K479" s="130"/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</row>
    <row r="480" spans="1:26" ht="12.75" customHeight="1">
      <c r="A480" s="181"/>
      <c r="B480" s="181"/>
      <c r="C480" s="181"/>
      <c r="D480" s="181"/>
      <c r="E480" s="181"/>
      <c r="F480" s="181"/>
      <c r="G480" s="181"/>
      <c r="H480" s="181"/>
      <c r="I480" s="130"/>
      <c r="J480" s="130"/>
      <c r="K480" s="130"/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</row>
    <row r="481" spans="1:26" ht="12.75" customHeight="1">
      <c r="A481" s="181"/>
      <c r="B481" s="181"/>
      <c r="C481" s="181"/>
      <c r="D481" s="181"/>
      <c r="E481" s="181"/>
      <c r="F481" s="181"/>
      <c r="G481" s="181"/>
      <c r="H481" s="181"/>
      <c r="I481" s="130"/>
      <c r="J481" s="130"/>
      <c r="K481" s="130"/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</row>
    <row r="482" spans="1:26" ht="12.75" customHeight="1">
      <c r="A482" s="181"/>
      <c r="B482" s="181"/>
      <c r="C482" s="181"/>
      <c r="D482" s="181"/>
      <c r="E482" s="181"/>
      <c r="F482" s="181"/>
      <c r="G482" s="181"/>
      <c r="H482" s="181"/>
      <c r="I482" s="130"/>
      <c r="J482" s="130"/>
      <c r="K482" s="130"/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</row>
    <row r="483" spans="1:26" ht="12.75" customHeight="1">
      <c r="A483" s="181"/>
      <c r="B483" s="181"/>
      <c r="C483" s="181"/>
      <c r="D483" s="181"/>
      <c r="E483" s="181"/>
      <c r="F483" s="181"/>
      <c r="G483" s="181"/>
      <c r="H483" s="181"/>
      <c r="I483" s="130"/>
      <c r="J483" s="130"/>
      <c r="K483" s="130"/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</row>
    <row r="484" spans="1:26" ht="12.75" customHeight="1">
      <c r="A484" s="181"/>
      <c r="B484" s="181"/>
      <c r="C484" s="181"/>
      <c r="D484" s="181"/>
      <c r="E484" s="181"/>
      <c r="F484" s="181"/>
      <c r="G484" s="181"/>
      <c r="H484" s="181"/>
      <c r="I484" s="130"/>
      <c r="J484" s="130"/>
      <c r="K484" s="130"/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</row>
    <row r="485" spans="1:26" ht="12.75" customHeight="1">
      <c r="A485" s="181"/>
      <c r="B485" s="181"/>
      <c r="C485" s="181"/>
      <c r="D485" s="181"/>
      <c r="E485" s="181"/>
      <c r="F485" s="181"/>
      <c r="G485" s="181"/>
      <c r="H485" s="181"/>
      <c r="I485" s="130"/>
      <c r="J485" s="130"/>
      <c r="K485" s="130"/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</row>
    <row r="486" spans="1:26" ht="12.75" customHeight="1">
      <c r="A486" s="181"/>
      <c r="B486" s="181"/>
      <c r="C486" s="181"/>
      <c r="D486" s="181"/>
      <c r="E486" s="181"/>
      <c r="F486" s="181"/>
      <c r="G486" s="181"/>
      <c r="H486" s="181"/>
      <c r="I486" s="130"/>
      <c r="J486" s="130"/>
      <c r="K486" s="130"/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</row>
    <row r="487" spans="1:26" ht="12.75" customHeight="1">
      <c r="A487" s="181"/>
      <c r="B487" s="181"/>
      <c r="C487" s="181"/>
      <c r="D487" s="181"/>
      <c r="E487" s="181"/>
      <c r="F487" s="181"/>
      <c r="G487" s="181"/>
      <c r="H487" s="181"/>
      <c r="I487" s="130"/>
      <c r="J487" s="130"/>
      <c r="K487" s="130"/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</row>
    <row r="488" spans="1:26" ht="12.75" customHeight="1">
      <c r="A488" s="181"/>
      <c r="B488" s="181"/>
      <c r="C488" s="181"/>
      <c r="D488" s="181"/>
      <c r="E488" s="181"/>
      <c r="F488" s="181"/>
      <c r="G488" s="181"/>
      <c r="H488" s="181"/>
      <c r="I488" s="130"/>
      <c r="J488" s="130"/>
      <c r="K488" s="130"/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</row>
    <row r="489" spans="1:26" ht="12.75" customHeight="1">
      <c r="A489" s="181"/>
      <c r="B489" s="181"/>
      <c r="C489" s="181"/>
      <c r="D489" s="181"/>
      <c r="E489" s="181"/>
      <c r="F489" s="181"/>
      <c r="G489" s="181"/>
      <c r="H489" s="181"/>
      <c r="I489" s="130"/>
      <c r="J489" s="130"/>
      <c r="K489" s="130"/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</row>
    <row r="490" spans="1:26" ht="12.75" customHeight="1">
      <c r="A490" s="181"/>
      <c r="B490" s="181"/>
      <c r="C490" s="181"/>
      <c r="D490" s="181"/>
      <c r="E490" s="181"/>
      <c r="F490" s="181"/>
      <c r="G490" s="181"/>
      <c r="H490" s="181"/>
      <c r="I490" s="130"/>
      <c r="J490" s="130"/>
      <c r="K490" s="130"/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</row>
    <row r="491" spans="1:26" ht="12.75" customHeight="1">
      <c r="A491" s="181"/>
      <c r="B491" s="181"/>
      <c r="C491" s="181"/>
      <c r="D491" s="181"/>
      <c r="E491" s="181"/>
      <c r="F491" s="181"/>
      <c r="G491" s="181"/>
      <c r="H491" s="181"/>
      <c r="I491" s="130"/>
      <c r="J491" s="130"/>
      <c r="K491" s="130"/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</row>
    <row r="492" spans="1:26" ht="12.75" customHeight="1">
      <c r="A492" s="181"/>
      <c r="B492" s="181"/>
      <c r="C492" s="181"/>
      <c r="D492" s="181"/>
      <c r="E492" s="181"/>
      <c r="F492" s="181"/>
      <c r="G492" s="181"/>
      <c r="H492" s="181"/>
      <c r="I492" s="130"/>
      <c r="J492" s="130"/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</row>
    <row r="493" spans="1:26" ht="12.75" customHeight="1">
      <c r="A493" s="181"/>
      <c r="B493" s="181"/>
      <c r="C493" s="181"/>
      <c r="D493" s="181"/>
      <c r="E493" s="181"/>
      <c r="F493" s="181"/>
      <c r="G493" s="181"/>
      <c r="H493" s="181"/>
      <c r="I493" s="130"/>
      <c r="J493" s="130"/>
      <c r="K493" s="130"/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</row>
    <row r="494" spans="1:26" ht="12.75" customHeight="1">
      <c r="A494" s="181"/>
      <c r="B494" s="181"/>
      <c r="C494" s="181"/>
      <c r="D494" s="181"/>
      <c r="E494" s="181"/>
      <c r="F494" s="181"/>
      <c r="G494" s="181"/>
      <c r="H494" s="181"/>
      <c r="I494" s="130"/>
      <c r="J494" s="130"/>
      <c r="K494" s="130"/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</row>
    <row r="495" spans="1:26" ht="12.75" customHeight="1">
      <c r="A495" s="181"/>
      <c r="B495" s="181"/>
      <c r="C495" s="181"/>
      <c r="D495" s="181"/>
      <c r="E495" s="181"/>
      <c r="F495" s="181"/>
      <c r="G495" s="181"/>
      <c r="H495" s="181"/>
      <c r="I495" s="130"/>
      <c r="J495" s="130"/>
      <c r="K495" s="130"/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</row>
    <row r="496" spans="1:26" ht="12.75" customHeight="1">
      <c r="A496" s="181"/>
      <c r="B496" s="181"/>
      <c r="C496" s="181"/>
      <c r="D496" s="181"/>
      <c r="E496" s="181"/>
      <c r="F496" s="181"/>
      <c r="G496" s="181"/>
      <c r="H496" s="181"/>
      <c r="I496" s="130"/>
      <c r="J496" s="130"/>
      <c r="K496" s="130"/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</row>
    <row r="497" spans="1:26" ht="12.75" customHeight="1">
      <c r="A497" s="181"/>
      <c r="B497" s="181"/>
      <c r="C497" s="181"/>
      <c r="D497" s="181"/>
      <c r="E497" s="181"/>
      <c r="F497" s="181"/>
      <c r="G497" s="181"/>
      <c r="H497" s="181"/>
      <c r="I497" s="130"/>
      <c r="J497" s="130"/>
      <c r="K497" s="130"/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</row>
    <row r="498" spans="1:26" ht="12.75" customHeight="1">
      <c r="A498" s="181"/>
      <c r="B498" s="181"/>
      <c r="C498" s="181"/>
      <c r="D498" s="181"/>
      <c r="E498" s="181"/>
      <c r="F498" s="181"/>
      <c r="G498" s="181"/>
      <c r="H498" s="181"/>
      <c r="I498" s="130"/>
      <c r="J498" s="130"/>
      <c r="K498" s="130"/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</row>
    <row r="499" spans="1:26" ht="12.75" customHeight="1">
      <c r="A499" s="181"/>
      <c r="B499" s="181"/>
      <c r="C499" s="181"/>
      <c r="D499" s="181"/>
      <c r="E499" s="181"/>
      <c r="F499" s="181"/>
      <c r="G499" s="181"/>
      <c r="H499" s="181"/>
      <c r="I499" s="130"/>
      <c r="J499" s="130"/>
      <c r="K499" s="130"/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</row>
    <row r="500" spans="1:26" ht="12.75" customHeight="1">
      <c r="A500" s="181"/>
      <c r="B500" s="181"/>
      <c r="C500" s="181"/>
      <c r="D500" s="181"/>
      <c r="E500" s="181"/>
      <c r="F500" s="181"/>
      <c r="G500" s="181"/>
      <c r="H500" s="181"/>
      <c r="I500" s="130"/>
      <c r="J500" s="130"/>
      <c r="K500" s="130"/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</row>
    <row r="501" spans="1:26" ht="12.75" customHeight="1">
      <c r="A501" s="181"/>
      <c r="B501" s="181"/>
      <c r="C501" s="181"/>
      <c r="D501" s="181"/>
      <c r="E501" s="181"/>
      <c r="F501" s="181"/>
      <c r="G501" s="181"/>
      <c r="H501" s="181"/>
      <c r="I501" s="130"/>
      <c r="J501" s="130"/>
      <c r="K501" s="130"/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</row>
    <row r="502" spans="1:26" ht="12.75" customHeight="1">
      <c r="A502" s="181"/>
      <c r="B502" s="181"/>
      <c r="C502" s="181"/>
      <c r="D502" s="181"/>
      <c r="E502" s="181"/>
      <c r="F502" s="181"/>
      <c r="G502" s="181"/>
      <c r="H502" s="181"/>
      <c r="I502" s="130"/>
      <c r="J502" s="130"/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</row>
    <row r="503" spans="1:26" ht="12.75" customHeight="1">
      <c r="A503" s="181"/>
      <c r="B503" s="181"/>
      <c r="C503" s="181"/>
      <c r="D503" s="181"/>
      <c r="E503" s="181"/>
      <c r="F503" s="181"/>
      <c r="G503" s="181"/>
      <c r="H503" s="181"/>
      <c r="I503" s="130"/>
      <c r="J503" s="130"/>
      <c r="K503" s="130"/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</row>
    <row r="504" spans="1:26" ht="12.75" customHeight="1">
      <c r="A504" s="181"/>
      <c r="B504" s="181"/>
      <c r="C504" s="181"/>
      <c r="D504" s="181"/>
      <c r="E504" s="181"/>
      <c r="F504" s="181"/>
      <c r="G504" s="181"/>
      <c r="H504" s="181"/>
      <c r="I504" s="130"/>
      <c r="J504" s="130"/>
      <c r="K504" s="130"/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</row>
    <row r="505" spans="1:26" ht="12.75" customHeight="1">
      <c r="A505" s="181"/>
      <c r="B505" s="181"/>
      <c r="C505" s="181"/>
      <c r="D505" s="181"/>
      <c r="E505" s="181"/>
      <c r="F505" s="181"/>
      <c r="G505" s="181"/>
      <c r="H505" s="181"/>
      <c r="I505" s="130"/>
      <c r="J505" s="130"/>
      <c r="K505" s="130"/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</row>
    <row r="506" spans="1:26" ht="12.75" customHeight="1">
      <c r="A506" s="181"/>
      <c r="B506" s="181"/>
      <c r="C506" s="181"/>
      <c r="D506" s="181"/>
      <c r="E506" s="181"/>
      <c r="F506" s="181"/>
      <c r="G506" s="181"/>
      <c r="H506" s="181"/>
      <c r="I506" s="130"/>
      <c r="J506" s="130"/>
      <c r="K506" s="130"/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</row>
    <row r="507" spans="1:26" ht="12.75" customHeight="1">
      <c r="A507" s="181"/>
      <c r="B507" s="181"/>
      <c r="C507" s="181"/>
      <c r="D507" s="181"/>
      <c r="E507" s="181"/>
      <c r="F507" s="181"/>
      <c r="G507" s="181"/>
      <c r="H507" s="181"/>
      <c r="I507" s="130"/>
      <c r="J507" s="130"/>
      <c r="K507" s="130"/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</row>
    <row r="508" spans="1:26" ht="12.75" customHeight="1">
      <c r="A508" s="181"/>
      <c r="B508" s="181"/>
      <c r="C508" s="181"/>
      <c r="D508" s="181"/>
      <c r="E508" s="181"/>
      <c r="F508" s="181"/>
      <c r="G508" s="181"/>
      <c r="H508" s="181"/>
      <c r="I508" s="130"/>
      <c r="J508" s="130"/>
      <c r="K508" s="130"/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</row>
    <row r="509" spans="1:26" ht="12.75" customHeight="1">
      <c r="A509" s="181"/>
      <c r="B509" s="181"/>
      <c r="C509" s="181"/>
      <c r="D509" s="181"/>
      <c r="E509" s="181"/>
      <c r="F509" s="181"/>
      <c r="G509" s="181"/>
      <c r="H509" s="181"/>
      <c r="I509" s="130"/>
      <c r="J509" s="130"/>
      <c r="K509" s="130"/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</row>
    <row r="510" spans="1:26" ht="12.75" customHeight="1">
      <c r="A510" s="181"/>
      <c r="B510" s="181"/>
      <c r="C510" s="181"/>
      <c r="D510" s="181"/>
      <c r="E510" s="181"/>
      <c r="F510" s="181"/>
      <c r="G510" s="181"/>
      <c r="H510" s="181"/>
      <c r="I510" s="130"/>
      <c r="J510" s="130"/>
      <c r="K510" s="130"/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</row>
    <row r="511" spans="1:26" ht="12.75" customHeight="1">
      <c r="A511" s="181"/>
      <c r="B511" s="181"/>
      <c r="C511" s="181"/>
      <c r="D511" s="181"/>
      <c r="E511" s="181"/>
      <c r="F511" s="181"/>
      <c r="G511" s="181"/>
      <c r="H511" s="181"/>
      <c r="I511" s="130"/>
      <c r="J511" s="130"/>
      <c r="K511" s="130"/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</row>
    <row r="512" spans="1:26" ht="12.75" customHeight="1">
      <c r="A512" s="181"/>
      <c r="B512" s="181"/>
      <c r="C512" s="181"/>
      <c r="D512" s="181"/>
      <c r="E512" s="181"/>
      <c r="F512" s="181"/>
      <c r="G512" s="181"/>
      <c r="H512" s="181"/>
      <c r="I512" s="130"/>
      <c r="J512" s="130"/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</row>
    <row r="513" spans="1:26" ht="12.75" customHeight="1">
      <c r="A513" s="181"/>
      <c r="B513" s="181"/>
      <c r="C513" s="181"/>
      <c r="D513" s="181"/>
      <c r="E513" s="181"/>
      <c r="F513" s="181"/>
      <c r="G513" s="181"/>
      <c r="H513" s="181"/>
      <c r="I513" s="130"/>
      <c r="J513" s="130"/>
      <c r="K513" s="130"/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</row>
    <row r="514" spans="1:26" ht="12.75" customHeight="1">
      <c r="A514" s="181"/>
      <c r="B514" s="181"/>
      <c r="C514" s="181"/>
      <c r="D514" s="181"/>
      <c r="E514" s="181"/>
      <c r="F514" s="181"/>
      <c r="G514" s="181"/>
      <c r="H514" s="181"/>
      <c r="I514" s="130"/>
      <c r="J514" s="130"/>
      <c r="K514" s="130"/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</row>
    <row r="515" spans="1:26" ht="12.75" customHeight="1">
      <c r="A515" s="181"/>
      <c r="B515" s="181"/>
      <c r="C515" s="181"/>
      <c r="D515" s="181"/>
      <c r="E515" s="181"/>
      <c r="F515" s="181"/>
      <c r="G515" s="181"/>
      <c r="H515" s="181"/>
      <c r="I515" s="130"/>
      <c r="J515" s="130"/>
      <c r="K515" s="130"/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</row>
    <row r="516" spans="1:26" ht="12.75" customHeight="1">
      <c r="A516" s="181"/>
      <c r="B516" s="181"/>
      <c r="C516" s="181"/>
      <c r="D516" s="181"/>
      <c r="E516" s="181"/>
      <c r="F516" s="181"/>
      <c r="G516" s="181"/>
      <c r="H516" s="181"/>
      <c r="I516" s="130"/>
      <c r="J516" s="130"/>
      <c r="K516" s="130"/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</row>
    <row r="517" spans="1:26" ht="12.75" customHeight="1">
      <c r="A517" s="181"/>
      <c r="B517" s="181"/>
      <c r="C517" s="181"/>
      <c r="D517" s="181"/>
      <c r="E517" s="181"/>
      <c r="F517" s="181"/>
      <c r="G517" s="181"/>
      <c r="H517" s="181"/>
      <c r="I517" s="130"/>
      <c r="J517" s="130"/>
      <c r="K517" s="130"/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</row>
    <row r="518" spans="1:26" ht="12.75" customHeight="1">
      <c r="A518" s="181"/>
      <c r="B518" s="181"/>
      <c r="C518" s="181"/>
      <c r="D518" s="181"/>
      <c r="E518" s="181"/>
      <c r="F518" s="181"/>
      <c r="G518" s="181"/>
      <c r="H518" s="181"/>
      <c r="I518" s="130"/>
      <c r="J518" s="130"/>
      <c r="K518" s="130"/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</row>
    <row r="519" spans="1:26" ht="12.75" customHeight="1">
      <c r="A519" s="181"/>
      <c r="B519" s="181"/>
      <c r="C519" s="181"/>
      <c r="D519" s="181"/>
      <c r="E519" s="181"/>
      <c r="F519" s="181"/>
      <c r="G519" s="181"/>
      <c r="H519" s="181"/>
      <c r="I519" s="130"/>
      <c r="J519" s="130"/>
      <c r="K519" s="130"/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</row>
    <row r="520" spans="1:26" ht="12.75" customHeight="1">
      <c r="A520" s="181"/>
      <c r="B520" s="181"/>
      <c r="C520" s="181"/>
      <c r="D520" s="181"/>
      <c r="E520" s="181"/>
      <c r="F520" s="181"/>
      <c r="G520" s="181"/>
      <c r="H520" s="181"/>
      <c r="I520" s="130"/>
      <c r="J520" s="130"/>
      <c r="K520" s="130"/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</row>
    <row r="521" spans="1:26" ht="12.75" customHeight="1">
      <c r="A521" s="181"/>
      <c r="B521" s="181"/>
      <c r="C521" s="181"/>
      <c r="D521" s="181"/>
      <c r="E521" s="181"/>
      <c r="F521" s="181"/>
      <c r="G521" s="181"/>
      <c r="H521" s="181"/>
      <c r="I521" s="130"/>
      <c r="J521" s="130"/>
      <c r="K521" s="130"/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</row>
    <row r="522" spans="1:26" ht="12.75" customHeight="1">
      <c r="A522" s="181"/>
      <c r="B522" s="181"/>
      <c r="C522" s="181"/>
      <c r="D522" s="181"/>
      <c r="E522" s="181"/>
      <c r="F522" s="181"/>
      <c r="G522" s="181"/>
      <c r="H522" s="181"/>
      <c r="I522" s="130"/>
      <c r="J522" s="130"/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</row>
    <row r="523" spans="1:26" ht="12.75" customHeight="1">
      <c r="A523" s="181"/>
      <c r="B523" s="181"/>
      <c r="C523" s="181"/>
      <c r="D523" s="181"/>
      <c r="E523" s="181"/>
      <c r="F523" s="181"/>
      <c r="G523" s="181"/>
      <c r="H523" s="181"/>
      <c r="I523" s="130"/>
      <c r="J523" s="130"/>
      <c r="K523" s="130"/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</row>
    <row r="524" spans="1:26" ht="12.75" customHeight="1">
      <c r="A524" s="181"/>
      <c r="B524" s="181"/>
      <c r="C524" s="181"/>
      <c r="D524" s="181"/>
      <c r="E524" s="181"/>
      <c r="F524" s="181"/>
      <c r="G524" s="181"/>
      <c r="H524" s="181"/>
      <c r="I524" s="130"/>
      <c r="J524" s="130"/>
      <c r="K524" s="130"/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</row>
    <row r="525" spans="1:26" ht="12.75" customHeight="1">
      <c r="A525" s="181"/>
      <c r="B525" s="181"/>
      <c r="C525" s="181"/>
      <c r="D525" s="181"/>
      <c r="E525" s="181"/>
      <c r="F525" s="181"/>
      <c r="G525" s="181"/>
      <c r="H525" s="181"/>
      <c r="I525" s="130"/>
      <c r="J525" s="130"/>
      <c r="K525" s="130"/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</row>
    <row r="526" spans="1:26" ht="12.75" customHeight="1">
      <c r="A526" s="181"/>
      <c r="B526" s="181"/>
      <c r="C526" s="181"/>
      <c r="D526" s="181"/>
      <c r="E526" s="181"/>
      <c r="F526" s="181"/>
      <c r="G526" s="181"/>
      <c r="H526" s="181"/>
      <c r="I526" s="130"/>
      <c r="J526" s="130"/>
      <c r="K526" s="130"/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</row>
    <row r="527" spans="1:26" ht="12.75" customHeight="1">
      <c r="A527" s="181"/>
      <c r="B527" s="181"/>
      <c r="C527" s="181"/>
      <c r="D527" s="181"/>
      <c r="E527" s="181"/>
      <c r="F527" s="181"/>
      <c r="G527" s="181"/>
      <c r="H527" s="181"/>
      <c r="I527" s="130"/>
      <c r="J527" s="130"/>
      <c r="K527" s="130"/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</row>
    <row r="528" spans="1:26" ht="12.75" customHeight="1">
      <c r="A528" s="181"/>
      <c r="B528" s="181"/>
      <c r="C528" s="181"/>
      <c r="D528" s="181"/>
      <c r="E528" s="181"/>
      <c r="F528" s="181"/>
      <c r="G528" s="181"/>
      <c r="H528" s="181"/>
      <c r="I528" s="130"/>
      <c r="J528" s="130"/>
      <c r="K528" s="130"/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</row>
    <row r="529" spans="1:26" ht="12.75" customHeight="1">
      <c r="A529" s="181"/>
      <c r="B529" s="181"/>
      <c r="C529" s="181"/>
      <c r="D529" s="181"/>
      <c r="E529" s="181"/>
      <c r="F529" s="181"/>
      <c r="G529" s="181"/>
      <c r="H529" s="181"/>
      <c r="I529" s="130"/>
      <c r="J529" s="130"/>
      <c r="K529" s="130"/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</row>
    <row r="530" spans="1:26" ht="12.75" customHeight="1">
      <c r="A530" s="181"/>
      <c r="B530" s="181"/>
      <c r="C530" s="181"/>
      <c r="D530" s="181"/>
      <c r="E530" s="181"/>
      <c r="F530" s="181"/>
      <c r="G530" s="181"/>
      <c r="H530" s="181"/>
      <c r="I530" s="130"/>
      <c r="J530" s="130"/>
      <c r="K530" s="130"/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</row>
    <row r="531" spans="1:26" ht="12.75" customHeight="1">
      <c r="A531" s="181"/>
      <c r="B531" s="181"/>
      <c r="C531" s="181"/>
      <c r="D531" s="181"/>
      <c r="E531" s="181"/>
      <c r="F531" s="181"/>
      <c r="G531" s="181"/>
      <c r="H531" s="181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</row>
    <row r="532" spans="1:26" ht="12.75" customHeight="1">
      <c r="A532" s="181"/>
      <c r="B532" s="181"/>
      <c r="C532" s="181"/>
      <c r="D532" s="181"/>
      <c r="E532" s="181"/>
      <c r="F532" s="181"/>
      <c r="G532" s="181"/>
      <c r="H532" s="181"/>
      <c r="I532" s="130"/>
      <c r="J532" s="130"/>
      <c r="K532" s="130"/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</row>
    <row r="533" spans="1:26" ht="12.75" customHeight="1">
      <c r="A533" s="181"/>
      <c r="B533" s="181"/>
      <c r="C533" s="181"/>
      <c r="D533" s="181"/>
      <c r="E533" s="181"/>
      <c r="F533" s="181"/>
      <c r="G533" s="181"/>
      <c r="H533" s="181"/>
      <c r="I533" s="130"/>
      <c r="J533" s="130"/>
      <c r="K533" s="130"/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</row>
    <row r="534" spans="1:26" ht="12.75" customHeight="1">
      <c r="A534" s="181"/>
      <c r="B534" s="181"/>
      <c r="C534" s="181"/>
      <c r="D534" s="181"/>
      <c r="E534" s="181"/>
      <c r="F534" s="181"/>
      <c r="G534" s="181"/>
      <c r="H534" s="181"/>
      <c r="I534" s="130"/>
      <c r="J534" s="130"/>
      <c r="K534" s="130"/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</row>
    <row r="535" spans="1:26" ht="12.75" customHeight="1">
      <c r="A535" s="181"/>
      <c r="B535" s="181"/>
      <c r="C535" s="181"/>
      <c r="D535" s="181"/>
      <c r="E535" s="181"/>
      <c r="F535" s="181"/>
      <c r="G535" s="181"/>
      <c r="H535" s="181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</row>
    <row r="536" spans="1:26" ht="12.75" customHeight="1">
      <c r="A536" s="181"/>
      <c r="B536" s="181"/>
      <c r="C536" s="181"/>
      <c r="D536" s="181"/>
      <c r="E536" s="181"/>
      <c r="F536" s="181"/>
      <c r="G536" s="181"/>
      <c r="H536" s="181"/>
      <c r="I536" s="130"/>
      <c r="J536" s="130"/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</row>
    <row r="537" spans="1:26" ht="12.75" customHeight="1">
      <c r="A537" s="181"/>
      <c r="B537" s="181"/>
      <c r="C537" s="181"/>
      <c r="D537" s="181"/>
      <c r="E537" s="181"/>
      <c r="F537" s="181"/>
      <c r="G537" s="181"/>
      <c r="H537" s="181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</row>
    <row r="538" spans="1:26" ht="12.75" customHeight="1">
      <c r="A538" s="181"/>
      <c r="B538" s="181"/>
      <c r="C538" s="181"/>
      <c r="D538" s="181"/>
      <c r="E538" s="181"/>
      <c r="F538" s="181"/>
      <c r="G538" s="181"/>
      <c r="H538" s="181"/>
      <c r="I538" s="130"/>
      <c r="J538" s="130"/>
      <c r="K538" s="130"/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</row>
    <row r="539" spans="1:26" ht="12.75" customHeight="1">
      <c r="A539" s="181"/>
      <c r="B539" s="181"/>
      <c r="C539" s="181"/>
      <c r="D539" s="181"/>
      <c r="E539" s="181"/>
      <c r="F539" s="181"/>
      <c r="G539" s="181"/>
      <c r="H539" s="181"/>
      <c r="I539" s="130"/>
      <c r="J539" s="130"/>
      <c r="K539" s="130"/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</row>
    <row r="540" spans="1:26" ht="12.75" customHeight="1">
      <c r="A540" s="181"/>
      <c r="B540" s="181"/>
      <c r="C540" s="181"/>
      <c r="D540" s="181"/>
      <c r="E540" s="181"/>
      <c r="F540" s="181"/>
      <c r="G540" s="181"/>
      <c r="H540" s="181"/>
      <c r="I540" s="130"/>
      <c r="J540" s="130"/>
      <c r="K540" s="130"/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</row>
    <row r="541" spans="1:26" ht="12.75" customHeight="1">
      <c r="A541" s="181"/>
      <c r="B541" s="181"/>
      <c r="C541" s="181"/>
      <c r="D541" s="181"/>
      <c r="E541" s="181"/>
      <c r="F541" s="181"/>
      <c r="G541" s="181"/>
      <c r="H541" s="181"/>
      <c r="I541" s="130"/>
      <c r="J541" s="130"/>
      <c r="K541" s="130"/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</row>
    <row r="542" spans="1:26" ht="12.75" customHeight="1">
      <c r="A542" s="181"/>
      <c r="B542" s="181"/>
      <c r="C542" s="181"/>
      <c r="D542" s="181"/>
      <c r="E542" s="181"/>
      <c r="F542" s="181"/>
      <c r="G542" s="181"/>
      <c r="H542" s="181"/>
      <c r="I542" s="130"/>
      <c r="J542" s="130"/>
      <c r="K542" s="130"/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</row>
    <row r="543" spans="1:26" ht="12.75" customHeight="1">
      <c r="A543" s="181"/>
      <c r="B543" s="181"/>
      <c r="C543" s="181"/>
      <c r="D543" s="181"/>
      <c r="E543" s="181"/>
      <c r="F543" s="181"/>
      <c r="G543" s="181"/>
      <c r="H543" s="181"/>
      <c r="I543" s="130"/>
      <c r="J543" s="130"/>
      <c r="K543" s="130"/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</row>
    <row r="544" spans="1:26" ht="12.75" customHeight="1">
      <c r="A544" s="181"/>
      <c r="B544" s="181"/>
      <c r="C544" s="181"/>
      <c r="D544" s="181"/>
      <c r="E544" s="181"/>
      <c r="F544" s="181"/>
      <c r="G544" s="181"/>
      <c r="H544" s="181"/>
      <c r="I544" s="130"/>
      <c r="J544" s="130"/>
      <c r="K544" s="130"/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</row>
    <row r="545" spans="1:26" ht="12.75" customHeight="1">
      <c r="A545" s="181"/>
      <c r="B545" s="181"/>
      <c r="C545" s="181"/>
      <c r="D545" s="181"/>
      <c r="E545" s="181"/>
      <c r="F545" s="181"/>
      <c r="G545" s="181"/>
      <c r="H545" s="181"/>
      <c r="I545" s="130"/>
      <c r="J545" s="130"/>
      <c r="K545" s="130"/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</row>
    <row r="546" spans="1:26" ht="12.75" customHeight="1">
      <c r="A546" s="181"/>
      <c r="B546" s="181"/>
      <c r="C546" s="181"/>
      <c r="D546" s="181"/>
      <c r="E546" s="181"/>
      <c r="F546" s="181"/>
      <c r="G546" s="181"/>
      <c r="H546" s="181"/>
      <c r="I546" s="130"/>
      <c r="J546" s="130"/>
      <c r="K546" s="130"/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</row>
    <row r="547" spans="1:26" ht="12.75" customHeight="1">
      <c r="A547" s="181"/>
      <c r="B547" s="181"/>
      <c r="C547" s="181"/>
      <c r="D547" s="181"/>
      <c r="E547" s="181"/>
      <c r="F547" s="181"/>
      <c r="G547" s="181"/>
      <c r="H547" s="181"/>
      <c r="I547" s="130"/>
      <c r="J547" s="130"/>
      <c r="K547" s="130"/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</row>
    <row r="548" spans="1:26" ht="12.75" customHeight="1">
      <c r="A548" s="181"/>
      <c r="B548" s="181"/>
      <c r="C548" s="181"/>
      <c r="D548" s="181"/>
      <c r="E548" s="181"/>
      <c r="F548" s="181"/>
      <c r="G548" s="181"/>
      <c r="H548" s="181"/>
      <c r="I548" s="130"/>
      <c r="J548" s="130"/>
      <c r="K548" s="130"/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</row>
    <row r="549" spans="1:26" ht="12.75" customHeight="1">
      <c r="A549" s="181"/>
      <c r="B549" s="181"/>
      <c r="C549" s="181"/>
      <c r="D549" s="181"/>
      <c r="E549" s="181"/>
      <c r="F549" s="181"/>
      <c r="G549" s="181"/>
      <c r="H549" s="181"/>
      <c r="I549" s="130"/>
      <c r="J549" s="130"/>
      <c r="K549" s="130"/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</row>
    <row r="550" spans="1:26" ht="12.75" customHeight="1">
      <c r="A550" s="181"/>
      <c r="B550" s="181"/>
      <c r="C550" s="181"/>
      <c r="D550" s="181"/>
      <c r="E550" s="181"/>
      <c r="F550" s="181"/>
      <c r="G550" s="181"/>
      <c r="H550" s="181"/>
      <c r="I550" s="130"/>
      <c r="J550" s="130"/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</row>
    <row r="551" spans="1:26" ht="12.75" customHeight="1">
      <c r="A551" s="181"/>
      <c r="B551" s="181"/>
      <c r="C551" s="181"/>
      <c r="D551" s="181"/>
      <c r="E551" s="181"/>
      <c r="F551" s="181"/>
      <c r="G551" s="181"/>
      <c r="H551" s="181"/>
      <c r="I551" s="130"/>
      <c r="J551" s="130"/>
      <c r="K551" s="130"/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</row>
    <row r="552" spans="1:26" ht="12.75" customHeight="1">
      <c r="A552" s="181"/>
      <c r="B552" s="181"/>
      <c r="C552" s="181"/>
      <c r="D552" s="181"/>
      <c r="E552" s="181"/>
      <c r="F552" s="181"/>
      <c r="G552" s="181"/>
      <c r="H552" s="181"/>
      <c r="I552" s="130"/>
      <c r="J552" s="130"/>
      <c r="K552" s="130"/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</row>
    <row r="553" spans="1:26" ht="12.75" customHeight="1">
      <c r="A553" s="181"/>
      <c r="B553" s="181"/>
      <c r="C553" s="181"/>
      <c r="D553" s="181"/>
      <c r="E553" s="181"/>
      <c r="F553" s="181"/>
      <c r="G553" s="181"/>
      <c r="H553" s="181"/>
      <c r="I553" s="130"/>
      <c r="J553" s="130"/>
      <c r="K553" s="130"/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</row>
    <row r="554" spans="1:26" ht="12.75" customHeight="1">
      <c r="A554" s="181"/>
      <c r="B554" s="181"/>
      <c r="C554" s="181"/>
      <c r="D554" s="181"/>
      <c r="E554" s="181"/>
      <c r="F554" s="181"/>
      <c r="G554" s="181"/>
      <c r="H554" s="181"/>
      <c r="I554" s="130"/>
      <c r="J554" s="130"/>
      <c r="K554" s="130"/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</row>
    <row r="555" spans="1:26" ht="12.75" customHeight="1">
      <c r="A555" s="181"/>
      <c r="B555" s="181"/>
      <c r="C555" s="181"/>
      <c r="D555" s="181"/>
      <c r="E555" s="181"/>
      <c r="F555" s="181"/>
      <c r="G555" s="181"/>
      <c r="H555" s="181"/>
      <c r="I555" s="130"/>
      <c r="J555" s="130"/>
      <c r="K555" s="130"/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</row>
    <row r="556" spans="1:26" ht="12.75" customHeight="1">
      <c r="A556" s="181"/>
      <c r="B556" s="181"/>
      <c r="C556" s="181"/>
      <c r="D556" s="181"/>
      <c r="E556" s="181"/>
      <c r="F556" s="181"/>
      <c r="G556" s="181"/>
      <c r="H556" s="181"/>
      <c r="I556" s="130"/>
      <c r="J556" s="130"/>
      <c r="K556" s="130"/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</row>
    <row r="557" spans="1:26" ht="12.75" customHeight="1">
      <c r="A557" s="181"/>
      <c r="B557" s="181"/>
      <c r="C557" s="181"/>
      <c r="D557" s="181"/>
      <c r="E557" s="181"/>
      <c r="F557" s="181"/>
      <c r="G557" s="181"/>
      <c r="H557" s="181"/>
      <c r="I557" s="130"/>
      <c r="J557" s="130"/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</row>
    <row r="558" spans="1:26" ht="12.75" customHeight="1">
      <c r="A558" s="181"/>
      <c r="B558" s="181"/>
      <c r="C558" s="181"/>
      <c r="D558" s="181"/>
      <c r="E558" s="181"/>
      <c r="F558" s="181"/>
      <c r="G558" s="181"/>
      <c r="H558" s="181"/>
      <c r="I558" s="130"/>
      <c r="J558" s="130"/>
      <c r="K558" s="130"/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</row>
    <row r="559" spans="1:26" ht="12.75" customHeight="1">
      <c r="A559" s="181"/>
      <c r="B559" s="181"/>
      <c r="C559" s="181"/>
      <c r="D559" s="181"/>
      <c r="E559" s="181"/>
      <c r="F559" s="181"/>
      <c r="G559" s="181"/>
      <c r="H559" s="181"/>
      <c r="I559" s="130"/>
      <c r="J559" s="130"/>
      <c r="K559" s="130"/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</row>
    <row r="560" spans="1:26" ht="12.75" customHeight="1">
      <c r="A560" s="181"/>
      <c r="B560" s="181"/>
      <c r="C560" s="181"/>
      <c r="D560" s="181"/>
      <c r="E560" s="181"/>
      <c r="F560" s="181"/>
      <c r="G560" s="181"/>
      <c r="H560" s="181"/>
      <c r="I560" s="130"/>
      <c r="J560" s="130"/>
      <c r="K560" s="130"/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</row>
    <row r="561" spans="1:26" ht="12.75" customHeight="1">
      <c r="A561" s="181"/>
      <c r="B561" s="181"/>
      <c r="C561" s="181"/>
      <c r="D561" s="181"/>
      <c r="E561" s="181"/>
      <c r="F561" s="181"/>
      <c r="G561" s="181"/>
      <c r="H561" s="181"/>
      <c r="I561" s="130"/>
      <c r="J561" s="130"/>
      <c r="K561" s="130"/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</row>
    <row r="562" spans="1:26" ht="12.75" customHeight="1">
      <c r="A562" s="181"/>
      <c r="B562" s="181"/>
      <c r="C562" s="181"/>
      <c r="D562" s="181"/>
      <c r="E562" s="181"/>
      <c r="F562" s="181"/>
      <c r="G562" s="181"/>
      <c r="H562" s="181"/>
      <c r="I562" s="130"/>
      <c r="J562" s="130"/>
      <c r="K562" s="130"/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</row>
    <row r="563" spans="1:26" ht="12.75" customHeight="1">
      <c r="A563" s="181"/>
      <c r="B563" s="181"/>
      <c r="C563" s="181"/>
      <c r="D563" s="181"/>
      <c r="E563" s="181"/>
      <c r="F563" s="181"/>
      <c r="G563" s="181"/>
      <c r="H563" s="181"/>
      <c r="I563" s="130"/>
      <c r="J563" s="130"/>
      <c r="K563" s="130"/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</row>
    <row r="564" spans="1:26" ht="12.75" customHeight="1">
      <c r="A564" s="181"/>
      <c r="B564" s="181"/>
      <c r="C564" s="181"/>
      <c r="D564" s="181"/>
      <c r="E564" s="181"/>
      <c r="F564" s="181"/>
      <c r="G564" s="181"/>
      <c r="H564" s="181"/>
      <c r="I564" s="130"/>
      <c r="J564" s="130"/>
      <c r="K564" s="130"/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</row>
    <row r="565" spans="1:26" ht="12.75" customHeight="1">
      <c r="A565" s="181"/>
      <c r="B565" s="181"/>
      <c r="C565" s="181"/>
      <c r="D565" s="181"/>
      <c r="E565" s="181"/>
      <c r="F565" s="181"/>
      <c r="G565" s="181"/>
      <c r="H565" s="181"/>
      <c r="I565" s="130"/>
      <c r="J565" s="130"/>
      <c r="K565" s="130"/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</row>
    <row r="566" spans="1:26" ht="12.75" customHeight="1">
      <c r="A566" s="181"/>
      <c r="B566" s="181"/>
      <c r="C566" s="181"/>
      <c r="D566" s="181"/>
      <c r="E566" s="181"/>
      <c r="F566" s="181"/>
      <c r="G566" s="181"/>
      <c r="H566" s="181"/>
      <c r="I566" s="130"/>
      <c r="J566" s="130"/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</row>
    <row r="567" spans="1:26" ht="12.75" customHeight="1">
      <c r="A567" s="181"/>
      <c r="B567" s="181"/>
      <c r="C567" s="181"/>
      <c r="D567" s="181"/>
      <c r="E567" s="181"/>
      <c r="F567" s="181"/>
      <c r="G567" s="181"/>
      <c r="H567" s="181"/>
      <c r="I567" s="130"/>
      <c r="J567" s="130"/>
      <c r="K567" s="130"/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</row>
    <row r="568" spans="1:26" ht="12.75" customHeight="1">
      <c r="A568" s="181"/>
      <c r="B568" s="181"/>
      <c r="C568" s="181"/>
      <c r="D568" s="181"/>
      <c r="E568" s="181"/>
      <c r="F568" s="181"/>
      <c r="G568" s="181"/>
      <c r="H568" s="181"/>
      <c r="I568" s="130"/>
      <c r="J568" s="130"/>
      <c r="K568" s="130"/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</row>
    <row r="569" spans="1:26" ht="12.75" customHeight="1">
      <c r="A569" s="181"/>
      <c r="B569" s="181"/>
      <c r="C569" s="181"/>
      <c r="D569" s="181"/>
      <c r="E569" s="181"/>
      <c r="F569" s="181"/>
      <c r="G569" s="181"/>
      <c r="H569" s="181"/>
      <c r="I569" s="130"/>
      <c r="J569" s="130"/>
      <c r="K569" s="130"/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</row>
    <row r="570" spans="1:26" ht="12.75" customHeight="1">
      <c r="A570" s="181"/>
      <c r="B570" s="181"/>
      <c r="C570" s="181"/>
      <c r="D570" s="181"/>
      <c r="E570" s="181"/>
      <c r="F570" s="181"/>
      <c r="G570" s="181"/>
      <c r="H570" s="181"/>
      <c r="I570" s="130"/>
      <c r="J570" s="130"/>
      <c r="K570" s="130"/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</row>
    <row r="571" spans="1:26" ht="12.75" customHeight="1">
      <c r="A571" s="181"/>
      <c r="B571" s="181"/>
      <c r="C571" s="181"/>
      <c r="D571" s="181"/>
      <c r="E571" s="181"/>
      <c r="F571" s="181"/>
      <c r="G571" s="181"/>
      <c r="H571" s="181"/>
      <c r="I571" s="130"/>
      <c r="J571" s="130"/>
      <c r="K571" s="130"/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</row>
    <row r="572" spans="1:26" ht="12.75" customHeight="1">
      <c r="A572" s="181"/>
      <c r="B572" s="181"/>
      <c r="C572" s="181"/>
      <c r="D572" s="181"/>
      <c r="E572" s="181"/>
      <c r="F572" s="181"/>
      <c r="G572" s="181"/>
      <c r="H572" s="181"/>
      <c r="I572" s="130"/>
      <c r="J572" s="130"/>
      <c r="K572" s="130"/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</row>
    <row r="573" spans="1:26" ht="12.75" customHeight="1">
      <c r="A573" s="181"/>
      <c r="B573" s="181"/>
      <c r="C573" s="181"/>
      <c r="D573" s="181"/>
      <c r="E573" s="181"/>
      <c r="F573" s="181"/>
      <c r="G573" s="181"/>
      <c r="H573" s="181"/>
      <c r="I573" s="130"/>
      <c r="J573" s="130"/>
      <c r="K573" s="130"/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</row>
    <row r="574" spans="1:26" ht="12.75" customHeight="1">
      <c r="A574" s="181"/>
      <c r="B574" s="181"/>
      <c r="C574" s="181"/>
      <c r="D574" s="181"/>
      <c r="E574" s="181"/>
      <c r="F574" s="181"/>
      <c r="G574" s="181"/>
      <c r="H574" s="181"/>
      <c r="I574" s="130"/>
      <c r="J574" s="130"/>
      <c r="K574" s="130"/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</row>
    <row r="575" spans="1:26" ht="12.75" customHeight="1">
      <c r="A575" s="181"/>
      <c r="B575" s="181"/>
      <c r="C575" s="181"/>
      <c r="D575" s="181"/>
      <c r="E575" s="181"/>
      <c r="F575" s="181"/>
      <c r="G575" s="181"/>
      <c r="H575" s="181"/>
      <c r="I575" s="130"/>
      <c r="J575" s="130"/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</row>
    <row r="576" spans="1:26" ht="12.75" customHeight="1">
      <c r="A576" s="181"/>
      <c r="B576" s="181"/>
      <c r="C576" s="181"/>
      <c r="D576" s="181"/>
      <c r="E576" s="181"/>
      <c r="F576" s="181"/>
      <c r="G576" s="181"/>
      <c r="H576" s="181"/>
      <c r="I576" s="130"/>
      <c r="J576" s="130"/>
      <c r="K576" s="130"/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</row>
    <row r="577" spans="1:26" ht="12.75" customHeight="1">
      <c r="A577" s="181"/>
      <c r="B577" s="181"/>
      <c r="C577" s="181"/>
      <c r="D577" s="181"/>
      <c r="E577" s="181"/>
      <c r="F577" s="181"/>
      <c r="G577" s="181"/>
      <c r="H577" s="181"/>
      <c r="I577" s="130"/>
      <c r="J577" s="130"/>
      <c r="K577" s="130"/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</row>
    <row r="578" spans="1:26" ht="12.75" customHeight="1">
      <c r="A578" s="181"/>
      <c r="B578" s="181"/>
      <c r="C578" s="181"/>
      <c r="D578" s="181"/>
      <c r="E578" s="181"/>
      <c r="F578" s="181"/>
      <c r="G578" s="181"/>
      <c r="H578" s="181"/>
      <c r="I578" s="130"/>
      <c r="J578" s="130"/>
      <c r="K578" s="130"/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</row>
    <row r="579" spans="1:26" ht="12.75" customHeight="1">
      <c r="A579" s="181"/>
      <c r="B579" s="181"/>
      <c r="C579" s="181"/>
      <c r="D579" s="181"/>
      <c r="E579" s="181"/>
      <c r="F579" s="181"/>
      <c r="G579" s="181"/>
      <c r="H579" s="181"/>
      <c r="I579" s="130"/>
      <c r="J579" s="130"/>
      <c r="K579" s="130"/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</row>
    <row r="580" spans="1:26" ht="12.75" customHeight="1">
      <c r="A580" s="181"/>
      <c r="B580" s="181"/>
      <c r="C580" s="181"/>
      <c r="D580" s="181"/>
      <c r="E580" s="181"/>
      <c r="F580" s="181"/>
      <c r="G580" s="181"/>
      <c r="H580" s="181"/>
      <c r="I580" s="130"/>
      <c r="J580" s="130"/>
      <c r="K580" s="130"/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</row>
    <row r="581" spans="1:26" ht="12.75" customHeight="1">
      <c r="A581" s="181"/>
      <c r="B581" s="181"/>
      <c r="C581" s="181"/>
      <c r="D581" s="181"/>
      <c r="E581" s="181"/>
      <c r="F581" s="181"/>
      <c r="G581" s="181"/>
      <c r="H581" s="181"/>
      <c r="I581" s="130"/>
      <c r="J581" s="130"/>
      <c r="K581" s="130"/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</row>
    <row r="582" spans="1:26" ht="12.75" customHeight="1">
      <c r="A582" s="181"/>
      <c r="B582" s="181"/>
      <c r="C582" s="181"/>
      <c r="D582" s="181"/>
      <c r="E582" s="181"/>
      <c r="F582" s="181"/>
      <c r="G582" s="181"/>
      <c r="H582" s="181"/>
      <c r="I582" s="130"/>
      <c r="J582" s="130"/>
      <c r="K582" s="130"/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</row>
    <row r="583" spans="1:26" ht="12.75" customHeight="1">
      <c r="A583" s="181"/>
      <c r="B583" s="181"/>
      <c r="C583" s="181"/>
      <c r="D583" s="181"/>
      <c r="E583" s="181"/>
      <c r="F583" s="181"/>
      <c r="G583" s="181"/>
      <c r="H583" s="181"/>
      <c r="I583" s="130"/>
      <c r="J583" s="130"/>
      <c r="K583" s="130"/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</row>
    <row r="584" spans="1:26" ht="12.75" customHeight="1">
      <c r="A584" s="181"/>
      <c r="B584" s="181"/>
      <c r="C584" s="181"/>
      <c r="D584" s="181"/>
      <c r="E584" s="181"/>
      <c r="F584" s="181"/>
      <c r="G584" s="181"/>
      <c r="H584" s="181"/>
      <c r="I584" s="130"/>
      <c r="J584" s="130"/>
      <c r="K584" s="130"/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</row>
    <row r="585" spans="1:26" ht="12.75" customHeight="1">
      <c r="A585" s="181"/>
      <c r="B585" s="181"/>
      <c r="C585" s="181"/>
      <c r="D585" s="181"/>
      <c r="E585" s="181"/>
      <c r="F585" s="181"/>
      <c r="G585" s="181"/>
      <c r="H585" s="181"/>
      <c r="I585" s="130"/>
      <c r="J585" s="130"/>
      <c r="K585" s="130"/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</row>
    <row r="586" spans="1:26" ht="12.75" customHeight="1">
      <c r="A586" s="181"/>
      <c r="B586" s="181"/>
      <c r="C586" s="181"/>
      <c r="D586" s="181"/>
      <c r="E586" s="181"/>
      <c r="F586" s="181"/>
      <c r="G586" s="181"/>
      <c r="H586" s="181"/>
      <c r="I586" s="130"/>
      <c r="J586" s="130"/>
      <c r="K586" s="130"/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</row>
    <row r="587" spans="1:26" ht="12.75" customHeight="1">
      <c r="A587" s="181"/>
      <c r="B587" s="181"/>
      <c r="C587" s="181"/>
      <c r="D587" s="181"/>
      <c r="E587" s="181"/>
      <c r="F587" s="181"/>
      <c r="G587" s="181"/>
      <c r="H587" s="181"/>
      <c r="I587" s="130"/>
      <c r="J587" s="130"/>
      <c r="K587" s="130"/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</row>
    <row r="588" spans="1:26" ht="12.75" customHeight="1">
      <c r="A588" s="181"/>
      <c r="B588" s="181"/>
      <c r="C588" s="181"/>
      <c r="D588" s="181"/>
      <c r="E588" s="181"/>
      <c r="F588" s="181"/>
      <c r="G588" s="181"/>
      <c r="H588" s="181"/>
      <c r="I588" s="130"/>
      <c r="J588" s="130"/>
      <c r="K588" s="130"/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</row>
    <row r="589" spans="1:26" ht="12.75" customHeight="1">
      <c r="A589" s="181"/>
      <c r="B589" s="181"/>
      <c r="C589" s="181"/>
      <c r="D589" s="181"/>
      <c r="E589" s="181"/>
      <c r="F589" s="181"/>
      <c r="G589" s="181"/>
      <c r="H589" s="181"/>
      <c r="I589" s="130"/>
      <c r="J589" s="130"/>
      <c r="K589" s="130"/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</row>
    <row r="590" spans="1:26" ht="12.75" customHeight="1">
      <c r="A590" s="181"/>
      <c r="B590" s="181"/>
      <c r="C590" s="181"/>
      <c r="D590" s="181"/>
      <c r="E590" s="181"/>
      <c r="F590" s="181"/>
      <c r="G590" s="181"/>
      <c r="H590" s="181"/>
      <c r="I590" s="130"/>
      <c r="J590" s="130"/>
      <c r="K590" s="130"/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</row>
    <row r="591" spans="1:26" ht="12.75" customHeight="1">
      <c r="A591" s="181"/>
      <c r="B591" s="181"/>
      <c r="C591" s="181"/>
      <c r="D591" s="181"/>
      <c r="E591" s="181"/>
      <c r="F591" s="181"/>
      <c r="G591" s="181"/>
      <c r="H591" s="181"/>
      <c r="I591" s="130"/>
      <c r="J591" s="130"/>
      <c r="K591" s="130"/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</row>
    <row r="592" spans="1:26" ht="12.75" customHeight="1">
      <c r="A592" s="181"/>
      <c r="B592" s="181"/>
      <c r="C592" s="181"/>
      <c r="D592" s="181"/>
      <c r="E592" s="181"/>
      <c r="F592" s="181"/>
      <c r="G592" s="181"/>
      <c r="H592" s="181"/>
      <c r="I592" s="130"/>
      <c r="J592" s="130"/>
      <c r="K592" s="130"/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</row>
    <row r="593" spans="1:26" ht="12.75" customHeight="1">
      <c r="A593" s="181"/>
      <c r="B593" s="181"/>
      <c r="C593" s="181"/>
      <c r="D593" s="181"/>
      <c r="E593" s="181"/>
      <c r="F593" s="181"/>
      <c r="G593" s="181"/>
      <c r="H593" s="181"/>
      <c r="I593" s="130"/>
      <c r="J593" s="130"/>
      <c r="K593" s="130"/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</row>
    <row r="594" spans="1:26" ht="12.75" customHeight="1">
      <c r="A594" s="181"/>
      <c r="B594" s="181"/>
      <c r="C594" s="181"/>
      <c r="D594" s="181"/>
      <c r="E594" s="181"/>
      <c r="F594" s="181"/>
      <c r="G594" s="181"/>
      <c r="H594" s="181"/>
      <c r="I594" s="130"/>
      <c r="J594" s="130"/>
      <c r="K594" s="130"/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</row>
    <row r="595" spans="1:26" ht="12.75" customHeight="1">
      <c r="A595" s="181"/>
      <c r="B595" s="181"/>
      <c r="C595" s="181"/>
      <c r="D595" s="181"/>
      <c r="E595" s="181"/>
      <c r="F595" s="181"/>
      <c r="G595" s="181"/>
      <c r="H595" s="181"/>
      <c r="I595" s="130"/>
      <c r="J595" s="130"/>
      <c r="K595" s="130"/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</row>
    <row r="596" spans="1:26" ht="12.75" customHeight="1">
      <c r="A596" s="181"/>
      <c r="B596" s="181"/>
      <c r="C596" s="181"/>
      <c r="D596" s="181"/>
      <c r="E596" s="181"/>
      <c r="F596" s="181"/>
      <c r="G596" s="181"/>
      <c r="H596" s="181"/>
      <c r="I596" s="130"/>
      <c r="J596" s="130"/>
      <c r="K596" s="130"/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</row>
    <row r="597" spans="1:26" ht="12.75" customHeight="1">
      <c r="A597" s="181"/>
      <c r="B597" s="181"/>
      <c r="C597" s="181"/>
      <c r="D597" s="181"/>
      <c r="E597" s="181"/>
      <c r="F597" s="181"/>
      <c r="G597" s="181"/>
      <c r="H597" s="181"/>
      <c r="I597" s="130"/>
      <c r="J597" s="130"/>
      <c r="K597" s="130"/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</row>
    <row r="598" spans="1:26" ht="12.75" customHeight="1">
      <c r="A598" s="181"/>
      <c r="B598" s="181"/>
      <c r="C598" s="181"/>
      <c r="D598" s="181"/>
      <c r="E598" s="181"/>
      <c r="F598" s="181"/>
      <c r="G598" s="181"/>
      <c r="H598" s="181"/>
      <c r="I598" s="130"/>
      <c r="J598" s="130"/>
      <c r="K598" s="130"/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</row>
    <row r="599" spans="1:26" ht="12.75" customHeight="1">
      <c r="A599" s="181"/>
      <c r="B599" s="181"/>
      <c r="C599" s="181"/>
      <c r="D599" s="181"/>
      <c r="E599" s="181"/>
      <c r="F599" s="181"/>
      <c r="G599" s="181"/>
      <c r="H599" s="181"/>
      <c r="I599" s="130"/>
      <c r="J599" s="130"/>
      <c r="K599" s="130"/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</row>
    <row r="600" spans="1:26" ht="12.75" customHeight="1">
      <c r="A600" s="181"/>
      <c r="B600" s="181"/>
      <c r="C600" s="181"/>
      <c r="D600" s="181"/>
      <c r="E600" s="181"/>
      <c r="F600" s="181"/>
      <c r="G600" s="181"/>
      <c r="H600" s="181"/>
      <c r="I600" s="130"/>
      <c r="J600" s="130"/>
      <c r="K600" s="130"/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</row>
    <row r="601" spans="1:26" ht="12.75" customHeight="1">
      <c r="A601" s="181"/>
      <c r="B601" s="181"/>
      <c r="C601" s="181"/>
      <c r="D601" s="181"/>
      <c r="E601" s="181"/>
      <c r="F601" s="181"/>
      <c r="G601" s="181"/>
      <c r="H601" s="181"/>
      <c r="I601" s="130"/>
      <c r="J601" s="130"/>
      <c r="K601" s="130"/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</row>
    <row r="602" spans="1:26" ht="12.75" customHeight="1">
      <c r="A602" s="181"/>
      <c r="B602" s="181"/>
      <c r="C602" s="181"/>
      <c r="D602" s="181"/>
      <c r="E602" s="181"/>
      <c r="F602" s="181"/>
      <c r="G602" s="181"/>
      <c r="H602" s="181"/>
      <c r="I602" s="130"/>
      <c r="J602" s="130"/>
      <c r="K602" s="130"/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</row>
    <row r="603" spans="1:26" ht="12.75" customHeight="1">
      <c r="A603" s="181"/>
      <c r="B603" s="181"/>
      <c r="C603" s="181"/>
      <c r="D603" s="181"/>
      <c r="E603" s="181"/>
      <c r="F603" s="181"/>
      <c r="G603" s="181"/>
      <c r="H603" s="181"/>
      <c r="I603" s="130"/>
      <c r="J603" s="130"/>
      <c r="K603" s="130"/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</row>
    <row r="604" spans="1:26" ht="12.75" customHeight="1">
      <c r="A604" s="181"/>
      <c r="B604" s="181"/>
      <c r="C604" s="181"/>
      <c r="D604" s="181"/>
      <c r="E604" s="181"/>
      <c r="F604" s="181"/>
      <c r="G604" s="181"/>
      <c r="H604" s="181"/>
      <c r="I604" s="130"/>
      <c r="J604" s="130"/>
      <c r="K604" s="130"/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</row>
    <row r="605" spans="1:26" ht="12.75" customHeight="1">
      <c r="A605" s="181"/>
      <c r="B605" s="181"/>
      <c r="C605" s="181"/>
      <c r="D605" s="181"/>
      <c r="E605" s="181"/>
      <c r="F605" s="181"/>
      <c r="G605" s="181"/>
      <c r="H605" s="181"/>
      <c r="I605" s="130"/>
      <c r="J605" s="130"/>
      <c r="K605" s="130"/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</row>
    <row r="606" spans="1:26" ht="12.75" customHeight="1">
      <c r="A606" s="181"/>
      <c r="B606" s="181"/>
      <c r="C606" s="181"/>
      <c r="D606" s="181"/>
      <c r="E606" s="181"/>
      <c r="F606" s="181"/>
      <c r="G606" s="181"/>
      <c r="H606" s="181"/>
      <c r="I606" s="130"/>
      <c r="J606" s="130"/>
      <c r="K606" s="130"/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</row>
    <row r="607" spans="1:26" ht="12.75" customHeight="1">
      <c r="A607" s="181"/>
      <c r="B607" s="181"/>
      <c r="C607" s="181"/>
      <c r="D607" s="181"/>
      <c r="E607" s="181"/>
      <c r="F607" s="181"/>
      <c r="G607" s="181"/>
      <c r="H607" s="181"/>
      <c r="I607" s="130"/>
      <c r="J607" s="130"/>
      <c r="K607" s="130"/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</row>
    <row r="608" spans="1:26" ht="12.75" customHeight="1">
      <c r="A608" s="181"/>
      <c r="B608" s="181"/>
      <c r="C608" s="181"/>
      <c r="D608" s="181"/>
      <c r="E608" s="181"/>
      <c r="F608" s="181"/>
      <c r="G608" s="181"/>
      <c r="H608" s="181"/>
      <c r="I608" s="130"/>
      <c r="J608" s="130"/>
      <c r="K608" s="130"/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</row>
    <row r="609" spans="1:26" ht="12.75" customHeight="1">
      <c r="A609" s="181"/>
      <c r="B609" s="181"/>
      <c r="C609" s="181"/>
      <c r="D609" s="181"/>
      <c r="E609" s="181"/>
      <c r="F609" s="181"/>
      <c r="G609" s="181"/>
      <c r="H609" s="181"/>
      <c r="I609" s="130"/>
      <c r="J609" s="130"/>
      <c r="K609" s="130"/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</row>
    <row r="610" spans="1:26" ht="12.75" customHeight="1">
      <c r="A610" s="181"/>
      <c r="B610" s="181"/>
      <c r="C610" s="181"/>
      <c r="D610" s="181"/>
      <c r="E610" s="181"/>
      <c r="F610" s="181"/>
      <c r="G610" s="181"/>
      <c r="H610" s="181"/>
      <c r="I610" s="130"/>
      <c r="J610" s="130"/>
      <c r="K610" s="130"/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</row>
    <row r="611" spans="1:26" ht="12.75" customHeight="1">
      <c r="A611" s="181"/>
      <c r="B611" s="181"/>
      <c r="C611" s="181"/>
      <c r="D611" s="181"/>
      <c r="E611" s="181"/>
      <c r="F611" s="181"/>
      <c r="G611" s="181"/>
      <c r="H611" s="181"/>
      <c r="I611" s="130"/>
      <c r="J611" s="130"/>
      <c r="K611" s="130"/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</row>
    <row r="612" spans="1:26" ht="12.75" customHeight="1">
      <c r="A612" s="181"/>
      <c r="B612" s="181"/>
      <c r="C612" s="181"/>
      <c r="D612" s="181"/>
      <c r="E612" s="181"/>
      <c r="F612" s="181"/>
      <c r="G612" s="181"/>
      <c r="H612" s="181"/>
      <c r="I612" s="130"/>
      <c r="J612" s="130"/>
      <c r="K612" s="130"/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</row>
    <row r="613" spans="1:26" ht="12.75" customHeight="1">
      <c r="A613" s="181"/>
      <c r="B613" s="181"/>
      <c r="C613" s="181"/>
      <c r="D613" s="181"/>
      <c r="E613" s="181"/>
      <c r="F613" s="181"/>
      <c r="G613" s="181"/>
      <c r="H613" s="181"/>
      <c r="I613" s="130"/>
      <c r="J613" s="130"/>
      <c r="K613" s="130"/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</row>
    <row r="614" spans="1:26" ht="12.75" customHeight="1">
      <c r="A614" s="181"/>
      <c r="B614" s="181"/>
      <c r="C614" s="181"/>
      <c r="D614" s="181"/>
      <c r="E614" s="181"/>
      <c r="F614" s="181"/>
      <c r="G614" s="181"/>
      <c r="H614" s="181"/>
      <c r="I614" s="130"/>
      <c r="J614" s="130"/>
      <c r="K614" s="130"/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</row>
    <row r="615" spans="1:26" ht="12.75" customHeight="1">
      <c r="A615" s="181"/>
      <c r="B615" s="181"/>
      <c r="C615" s="181"/>
      <c r="D615" s="181"/>
      <c r="E615" s="181"/>
      <c r="F615" s="181"/>
      <c r="G615" s="181"/>
      <c r="H615" s="181"/>
      <c r="I615" s="130"/>
      <c r="J615" s="130"/>
      <c r="K615" s="130"/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</row>
    <row r="616" spans="1:26" ht="12.75" customHeight="1">
      <c r="A616" s="181"/>
      <c r="B616" s="181"/>
      <c r="C616" s="181"/>
      <c r="D616" s="181"/>
      <c r="E616" s="181"/>
      <c r="F616" s="181"/>
      <c r="G616" s="181"/>
      <c r="H616" s="181"/>
      <c r="I616" s="130"/>
      <c r="J616" s="130"/>
      <c r="K616" s="130"/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</row>
    <row r="617" spans="1:26" ht="12.75" customHeight="1">
      <c r="A617" s="181"/>
      <c r="B617" s="181"/>
      <c r="C617" s="181"/>
      <c r="D617" s="181"/>
      <c r="E617" s="181"/>
      <c r="F617" s="181"/>
      <c r="G617" s="181"/>
      <c r="H617" s="181"/>
      <c r="I617" s="130"/>
      <c r="J617" s="130"/>
      <c r="K617" s="130"/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</row>
    <row r="618" spans="1:26" ht="12.75" customHeight="1">
      <c r="A618" s="181"/>
      <c r="B618" s="181"/>
      <c r="C618" s="181"/>
      <c r="D618" s="181"/>
      <c r="E618" s="181"/>
      <c r="F618" s="181"/>
      <c r="G618" s="181"/>
      <c r="H618" s="181"/>
      <c r="I618" s="130"/>
      <c r="J618" s="130"/>
      <c r="K618" s="130"/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</row>
    <row r="619" spans="1:26" ht="12.75" customHeight="1">
      <c r="A619" s="181"/>
      <c r="B619" s="181"/>
      <c r="C619" s="181"/>
      <c r="D619" s="181"/>
      <c r="E619" s="181"/>
      <c r="F619" s="181"/>
      <c r="G619" s="181"/>
      <c r="H619" s="181"/>
      <c r="I619" s="130"/>
      <c r="J619" s="130"/>
      <c r="K619" s="130"/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</row>
    <row r="620" spans="1:26" ht="12.75" customHeight="1">
      <c r="A620" s="181"/>
      <c r="B620" s="181"/>
      <c r="C620" s="181"/>
      <c r="D620" s="181"/>
      <c r="E620" s="181"/>
      <c r="F620" s="181"/>
      <c r="G620" s="181"/>
      <c r="H620" s="181"/>
      <c r="I620" s="130"/>
      <c r="J620" s="130"/>
      <c r="K620" s="130"/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</row>
    <row r="621" spans="1:26" ht="12.75" customHeight="1">
      <c r="A621" s="181"/>
      <c r="B621" s="181"/>
      <c r="C621" s="181"/>
      <c r="D621" s="181"/>
      <c r="E621" s="181"/>
      <c r="F621" s="181"/>
      <c r="G621" s="181"/>
      <c r="H621" s="181"/>
      <c r="I621" s="130"/>
      <c r="J621" s="130"/>
      <c r="K621" s="130"/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</row>
    <row r="622" spans="1:26" ht="12.75" customHeight="1">
      <c r="A622" s="181"/>
      <c r="B622" s="181"/>
      <c r="C622" s="181"/>
      <c r="D622" s="181"/>
      <c r="E622" s="181"/>
      <c r="F622" s="181"/>
      <c r="G622" s="181"/>
      <c r="H622" s="181"/>
      <c r="I622" s="130"/>
      <c r="J622" s="130"/>
      <c r="K622" s="130"/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</row>
    <row r="623" spans="1:26" ht="12.75" customHeight="1">
      <c r="A623" s="181"/>
      <c r="B623" s="181"/>
      <c r="C623" s="181"/>
      <c r="D623" s="181"/>
      <c r="E623" s="181"/>
      <c r="F623" s="181"/>
      <c r="G623" s="181"/>
      <c r="H623" s="181"/>
      <c r="I623" s="130"/>
      <c r="J623" s="130"/>
      <c r="K623" s="130"/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</row>
    <row r="624" spans="1:26" ht="12.75" customHeight="1">
      <c r="A624" s="181"/>
      <c r="B624" s="181"/>
      <c r="C624" s="181"/>
      <c r="D624" s="181"/>
      <c r="E624" s="181"/>
      <c r="F624" s="181"/>
      <c r="G624" s="181"/>
      <c r="H624" s="181"/>
      <c r="I624" s="130"/>
      <c r="J624" s="130"/>
      <c r="K624" s="130"/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</row>
    <row r="625" spans="1:26" ht="12.75" customHeight="1">
      <c r="A625" s="181"/>
      <c r="B625" s="181"/>
      <c r="C625" s="181"/>
      <c r="D625" s="181"/>
      <c r="E625" s="181"/>
      <c r="F625" s="181"/>
      <c r="G625" s="181"/>
      <c r="H625" s="181"/>
      <c r="I625" s="130"/>
      <c r="J625" s="130"/>
      <c r="K625" s="130"/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</row>
    <row r="626" spans="1:26" ht="12.75" customHeight="1">
      <c r="A626" s="181"/>
      <c r="B626" s="181"/>
      <c r="C626" s="181"/>
      <c r="D626" s="181"/>
      <c r="E626" s="181"/>
      <c r="F626" s="181"/>
      <c r="G626" s="181"/>
      <c r="H626" s="181"/>
      <c r="I626" s="130"/>
      <c r="J626" s="130"/>
      <c r="K626" s="130"/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</row>
    <row r="627" spans="1:26" ht="12.75" customHeight="1">
      <c r="A627" s="181"/>
      <c r="B627" s="181"/>
      <c r="C627" s="181"/>
      <c r="D627" s="181"/>
      <c r="E627" s="181"/>
      <c r="F627" s="181"/>
      <c r="G627" s="181"/>
      <c r="H627" s="181"/>
      <c r="I627" s="130"/>
      <c r="J627" s="130"/>
      <c r="K627" s="130"/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</row>
    <row r="628" spans="1:26" ht="12.75" customHeight="1">
      <c r="A628" s="181"/>
      <c r="B628" s="181"/>
      <c r="C628" s="181"/>
      <c r="D628" s="181"/>
      <c r="E628" s="181"/>
      <c r="F628" s="181"/>
      <c r="G628" s="181"/>
      <c r="H628" s="181"/>
      <c r="I628" s="130"/>
      <c r="J628" s="130"/>
      <c r="K628" s="130"/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</row>
    <row r="629" spans="1:26" ht="12.75" customHeight="1">
      <c r="A629" s="181"/>
      <c r="B629" s="181"/>
      <c r="C629" s="181"/>
      <c r="D629" s="181"/>
      <c r="E629" s="181"/>
      <c r="F629" s="181"/>
      <c r="G629" s="181"/>
      <c r="H629" s="181"/>
      <c r="I629" s="130"/>
      <c r="J629" s="130"/>
      <c r="K629" s="130"/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</row>
    <row r="630" spans="1:26" ht="12.75" customHeight="1">
      <c r="A630" s="181"/>
      <c r="B630" s="181"/>
      <c r="C630" s="181"/>
      <c r="D630" s="181"/>
      <c r="E630" s="181"/>
      <c r="F630" s="181"/>
      <c r="G630" s="181"/>
      <c r="H630" s="181"/>
      <c r="I630" s="130"/>
      <c r="J630" s="130"/>
      <c r="K630" s="130"/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</row>
    <row r="631" spans="1:26" ht="12.75" customHeight="1">
      <c r="A631" s="181"/>
      <c r="B631" s="181"/>
      <c r="C631" s="181"/>
      <c r="D631" s="181"/>
      <c r="E631" s="181"/>
      <c r="F631" s="181"/>
      <c r="G631" s="181"/>
      <c r="H631" s="181"/>
      <c r="I631" s="130"/>
      <c r="J631" s="130"/>
      <c r="K631" s="130"/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</row>
    <row r="632" spans="1:26" ht="12.75" customHeight="1">
      <c r="A632" s="181"/>
      <c r="B632" s="181"/>
      <c r="C632" s="181"/>
      <c r="D632" s="181"/>
      <c r="E632" s="181"/>
      <c r="F632" s="181"/>
      <c r="G632" s="181"/>
      <c r="H632" s="181"/>
      <c r="I632" s="130"/>
      <c r="J632" s="130"/>
      <c r="K632" s="130"/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</row>
    <row r="633" spans="1:26" ht="12.75" customHeight="1">
      <c r="A633" s="181"/>
      <c r="B633" s="181"/>
      <c r="C633" s="181"/>
      <c r="D633" s="181"/>
      <c r="E633" s="181"/>
      <c r="F633" s="181"/>
      <c r="G633" s="181"/>
      <c r="H633" s="181"/>
      <c r="I633" s="130"/>
      <c r="J633" s="130"/>
      <c r="K633" s="130"/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</row>
    <row r="634" spans="1:26" ht="12.75" customHeight="1">
      <c r="A634" s="181"/>
      <c r="B634" s="181"/>
      <c r="C634" s="181"/>
      <c r="D634" s="181"/>
      <c r="E634" s="181"/>
      <c r="F634" s="181"/>
      <c r="G634" s="181"/>
      <c r="H634" s="181"/>
      <c r="I634" s="130"/>
      <c r="J634" s="130"/>
      <c r="K634" s="130"/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</row>
    <row r="635" spans="1:26" ht="12.75" customHeight="1">
      <c r="A635" s="181"/>
      <c r="B635" s="181"/>
      <c r="C635" s="181"/>
      <c r="D635" s="181"/>
      <c r="E635" s="181"/>
      <c r="F635" s="181"/>
      <c r="G635" s="181"/>
      <c r="H635" s="181"/>
      <c r="I635" s="130"/>
      <c r="J635" s="130"/>
      <c r="K635" s="130"/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</row>
    <row r="636" spans="1:26" ht="12.75" customHeight="1">
      <c r="A636" s="181"/>
      <c r="B636" s="181"/>
      <c r="C636" s="181"/>
      <c r="D636" s="181"/>
      <c r="E636" s="181"/>
      <c r="F636" s="181"/>
      <c r="G636" s="181"/>
      <c r="H636" s="181"/>
      <c r="I636" s="130"/>
      <c r="J636" s="130"/>
      <c r="K636" s="130"/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</row>
    <row r="637" spans="1:26" ht="12.75" customHeight="1">
      <c r="A637" s="181"/>
      <c r="B637" s="181"/>
      <c r="C637" s="181"/>
      <c r="D637" s="181"/>
      <c r="E637" s="181"/>
      <c r="F637" s="181"/>
      <c r="G637" s="181"/>
      <c r="H637" s="181"/>
      <c r="I637" s="130"/>
      <c r="J637" s="130"/>
      <c r="K637" s="130"/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</row>
    <row r="638" spans="1:26" ht="12.75" customHeight="1">
      <c r="A638" s="181"/>
      <c r="B638" s="181"/>
      <c r="C638" s="181"/>
      <c r="D638" s="181"/>
      <c r="E638" s="181"/>
      <c r="F638" s="181"/>
      <c r="G638" s="181"/>
      <c r="H638" s="181"/>
      <c r="I638" s="130"/>
      <c r="J638" s="130"/>
      <c r="K638" s="130"/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</row>
    <row r="639" spans="1:26" ht="12.75" customHeight="1">
      <c r="A639" s="181"/>
      <c r="B639" s="181"/>
      <c r="C639" s="181"/>
      <c r="D639" s="181"/>
      <c r="E639" s="181"/>
      <c r="F639" s="181"/>
      <c r="G639" s="181"/>
      <c r="H639" s="181"/>
      <c r="I639" s="130"/>
      <c r="J639" s="130"/>
      <c r="K639" s="130"/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</row>
    <row r="640" spans="1:26" ht="12.75" customHeight="1">
      <c r="A640" s="181"/>
      <c r="B640" s="181"/>
      <c r="C640" s="181"/>
      <c r="D640" s="181"/>
      <c r="E640" s="181"/>
      <c r="F640" s="181"/>
      <c r="G640" s="181"/>
      <c r="H640" s="181"/>
      <c r="I640" s="130"/>
      <c r="J640" s="130"/>
      <c r="K640" s="130"/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</row>
    <row r="641" spans="1:26" ht="12.75" customHeight="1">
      <c r="A641" s="181"/>
      <c r="B641" s="181"/>
      <c r="C641" s="181"/>
      <c r="D641" s="181"/>
      <c r="E641" s="181"/>
      <c r="F641" s="181"/>
      <c r="G641" s="181"/>
      <c r="H641" s="181"/>
      <c r="I641" s="130"/>
      <c r="J641" s="130"/>
      <c r="K641" s="130"/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</row>
    <row r="642" spans="1:26" ht="12.75" customHeight="1">
      <c r="A642" s="181"/>
      <c r="B642" s="181"/>
      <c r="C642" s="181"/>
      <c r="D642" s="181"/>
      <c r="E642" s="181"/>
      <c r="F642" s="181"/>
      <c r="G642" s="181"/>
      <c r="H642" s="181"/>
      <c r="I642" s="130"/>
      <c r="J642" s="130"/>
      <c r="K642" s="130"/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</row>
    <row r="643" spans="1:26" ht="12.75" customHeight="1">
      <c r="A643" s="181"/>
      <c r="B643" s="181"/>
      <c r="C643" s="181"/>
      <c r="D643" s="181"/>
      <c r="E643" s="181"/>
      <c r="F643" s="181"/>
      <c r="G643" s="181"/>
      <c r="H643" s="181"/>
      <c r="I643" s="130"/>
      <c r="J643" s="130"/>
      <c r="K643" s="130"/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</row>
    <row r="644" spans="1:26" ht="12.75" customHeight="1">
      <c r="A644" s="181"/>
      <c r="B644" s="181"/>
      <c r="C644" s="181"/>
      <c r="D644" s="181"/>
      <c r="E644" s="181"/>
      <c r="F644" s="181"/>
      <c r="G644" s="181"/>
      <c r="H644" s="181"/>
      <c r="I644" s="130"/>
      <c r="J644" s="130"/>
      <c r="K644" s="130"/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</row>
    <row r="645" spans="1:26" ht="12.75" customHeight="1">
      <c r="A645" s="181"/>
      <c r="B645" s="181"/>
      <c r="C645" s="181"/>
      <c r="D645" s="181"/>
      <c r="E645" s="181"/>
      <c r="F645" s="181"/>
      <c r="G645" s="181"/>
      <c r="H645" s="181"/>
      <c r="I645" s="130"/>
      <c r="J645" s="130"/>
      <c r="K645" s="130"/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</row>
    <row r="646" spans="1:26" ht="12.75" customHeight="1">
      <c r="A646" s="181"/>
      <c r="B646" s="181"/>
      <c r="C646" s="181"/>
      <c r="D646" s="181"/>
      <c r="E646" s="181"/>
      <c r="F646" s="181"/>
      <c r="G646" s="181"/>
      <c r="H646" s="181"/>
      <c r="I646" s="130"/>
      <c r="J646" s="130"/>
      <c r="K646" s="130"/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</row>
    <row r="647" spans="1:26" ht="12.75" customHeight="1">
      <c r="A647" s="181"/>
      <c r="B647" s="181"/>
      <c r="C647" s="181"/>
      <c r="D647" s="181"/>
      <c r="E647" s="181"/>
      <c r="F647" s="181"/>
      <c r="G647" s="181"/>
      <c r="H647" s="181"/>
      <c r="I647" s="130"/>
      <c r="J647" s="130"/>
      <c r="K647" s="130"/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</row>
    <row r="648" spans="1:26" ht="12.75" customHeight="1">
      <c r="A648" s="181"/>
      <c r="B648" s="181"/>
      <c r="C648" s="181"/>
      <c r="D648" s="181"/>
      <c r="E648" s="181"/>
      <c r="F648" s="181"/>
      <c r="G648" s="181"/>
      <c r="H648" s="181"/>
      <c r="I648" s="130"/>
      <c r="J648" s="130"/>
      <c r="K648" s="130"/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</row>
    <row r="649" spans="1:26" ht="12.75" customHeight="1">
      <c r="A649" s="181"/>
      <c r="B649" s="181"/>
      <c r="C649" s="181"/>
      <c r="D649" s="181"/>
      <c r="E649" s="181"/>
      <c r="F649" s="181"/>
      <c r="G649" s="181"/>
      <c r="H649" s="181"/>
      <c r="I649" s="130"/>
      <c r="J649" s="130"/>
      <c r="K649" s="130"/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</row>
    <row r="650" spans="1:26" ht="12.75" customHeight="1">
      <c r="A650" s="181"/>
      <c r="B650" s="181"/>
      <c r="C650" s="181"/>
      <c r="D650" s="181"/>
      <c r="E650" s="181"/>
      <c r="F650" s="181"/>
      <c r="G650" s="181"/>
      <c r="H650" s="181"/>
      <c r="I650" s="130"/>
      <c r="J650" s="130"/>
      <c r="K650" s="130"/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</row>
    <row r="651" spans="1:26" ht="12.75" customHeight="1">
      <c r="A651" s="181"/>
      <c r="B651" s="181"/>
      <c r="C651" s="181"/>
      <c r="D651" s="181"/>
      <c r="E651" s="181"/>
      <c r="F651" s="181"/>
      <c r="G651" s="181"/>
      <c r="H651" s="181"/>
      <c r="I651" s="130"/>
      <c r="J651" s="130"/>
      <c r="K651" s="130"/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</row>
    <row r="652" spans="1:26" ht="12.75" customHeight="1">
      <c r="A652" s="181"/>
      <c r="B652" s="181"/>
      <c r="C652" s="181"/>
      <c r="D652" s="181"/>
      <c r="E652" s="181"/>
      <c r="F652" s="181"/>
      <c r="G652" s="181"/>
      <c r="H652" s="181"/>
      <c r="I652" s="130"/>
      <c r="J652" s="130"/>
      <c r="K652" s="130"/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</row>
    <row r="653" spans="1:26" ht="12.75" customHeight="1">
      <c r="A653" s="181"/>
      <c r="B653" s="181"/>
      <c r="C653" s="181"/>
      <c r="D653" s="181"/>
      <c r="E653" s="181"/>
      <c r="F653" s="181"/>
      <c r="G653" s="181"/>
      <c r="H653" s="181"/>
      <c r="I653" s="130"/>
      <c r="J653" s="130"/>
      <c r="K653" s="130"/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</row>
    <row r="654" spans="1:26" ht="12.75" customHeight="1">
      <c r="A654" s="181"/>
      <c r="B654" s="181"/>
      <c r="C654" s="181"/>
      <c r="D654" s="181"/>
      <c r="E654" s="181"/>
      <c r="F654" s="181"/>
      <c r="G654" s="181"/>
      <c r="H654" s="181"/>
      <c r="I654" s="130"/>
      <c r="J654" s="130"/>
      <c r="K654" s="130"/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</row>
    <row r="655" spans="1:26" ht="12.75" customHeight="1">
      <c r="A655" s="181"/>
      <c r="B655" s="181"/>
      <c r="C655" s="181"/>
      <c r="D655" s="181"/>
      <c r="E655" s="181"/>
      <c r="F655" s="181"/>
      <c r="G655" s="181"/>
      <c r="H655" s="181"/>
      <c r="I655" s="130"/>
      <c r="J655" s="130"/>
      <c r="K655" s="130"/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</row>
    <row r="656" spans="1:26" ht="12.75" customHeight="1">
      <c r="A656" s="181"/>
      <c r="B656" s="181"/>
      <c r="C656" s="181"/>
      <c r="D656" s="181"/>
      <c r="E656" s="181"/>
      <c r="F656" s="181"/>
      <c r="G656" s="181"/>
      <c r="H656" s="181"/>
      <c r="I656" s="130"/>
      <c r="J656" s="130"/>
      <c r="K656" s="130"/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</row>
    <row r="657" spans="1:26" ht="12.75" customHeight="1">
      <c r="A657" s="181"/>
      <c r="B657" s="181"/>
      <c r="C657" s="181"/>
      <c r="D657" s="181"/>
      <c r="E657" s="181"/>
      <c r="F657" s="181"/>
      <c r="G657" s="181"/>
      <c r="H657" s="181"/>
      <c r="I657" s="130"/>
      <c r="J657" s="130"/>
      <c r="K657" s="130"/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</row>
    <row r="658" spans="1:26" ht="12.75" customHeight="1">
      <c r="A658" s="181"/>
      <c r="B658" s="181"/>
      <c r="C658" s="181"/>
      <c r="D658" s="181"/>
      <c r="E658" s="181"/>
      <c r="F658" s="181"/>
      <c r="G658" s="181"/>
      <c r="H658" s="181"/>
      <c r="I658" s="130"/>
      <c r="J658" s="130"/>
      <c r="K658" s="130"/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</row>
    <row r="659" spans="1:26" ht="12.75" customHeight="1">
      <c r="A659" s="181"/>
      <c r="B659" s="181"/>
      <c r="C659" s="181"/>
      <c r="D659" s="181"/>
      <c r="E659" s="181"/>
      <c r="F659" s="181"/>
      <c r="G659" s="181"/>
      <c r="H659" s="181"/>
      <c r="I659" s="130"/>
      <c r="J659" s="130"/>
      <c r="K659" s="130"/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</row>
    <row r="660" spans="1:26" ht="12.75" customHeight="1">
      <c r="A660" s="181"/>
      <c r="B660" s="181"/>
      <c r="C660" s="181"/>
      <c r="D660" s="181"/>
      <c r="E660" s="181"/>
      <c r="F660" s="181"/>
      <c r="G660" s="181"/>
      <c r="H660" s="181"/>
      <c r="I660" s="130"/>
      <c r="J660" s="130"/>
      <c r="K660" s="130"/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</row>
    <row r="661" spans="1:26" ht="12.75" customHeight="1">
      <c r="A661" s="181"/>
      <c r="B661" s="181"/>
      <c r="C661" s="181"/>
      <c r="D661" s="181"/>
      <c r="E661" s="181"/>
      <c r="F661" s="181"/>
      <c r="G661" s="181"/>
      <c r="H661" s="181"/>
      <c r="I661" s="130"/>
      <c r="J661" s="130"/>
      <c r="K661" s="130"/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</row>
    <row r="662" spans="1:26" ht="12.75" customHeight="1">
      <c r="A662" s="181"/>
      <c r="B662" s="181"/>
      <c r="C662" s="181"/>
      <c r="D662" s="181"/>
      <c r="E662" s="181"/>
      <c r="F662" s="181"/>
      <c r="G662" s="181"/>
      <c r="H662" s="181"/>
      <c r="I662" s="130"/>
      <c r="J662" s="130"/>
      <c r="K662" s="130"/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</row>
    <row r="663" spans="1:26" ht="12.75" customHeight="1">
      <c r="A663" s="181"/>
      <c r="B663" s="181"/>
      <c r="C663" s="181"/>
      <c r="D663" s="181"/>
      <c r="E663" s="181"/>
      <c r="F663" s="181"/>
      <c r="G663" s="181"/>
      <c r="H663" s="181"/>
      <c r="I663" s="130"/>
      <c r="J663" s="130"/>
      <c r="K663" s="130"/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</row>
    <row r="664" spans="1:26" ht="12.75" customHeight="1">
      <c r="A664" s="181"/>
      <c r="B664" s="181"/>
      <c r="C664" s="181"/>
      <c r="D664" s="181"/>
      <c r="E664" s="181"/>
      <c r="F664" s="181"/>
      <c r="G664" s="181"/>
      <c r="H664" s="181"/>
      <c r="I664" s="130"/>
      <c r="J664" s="130"/>
      <c r="K664" s="130"/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</row>
    <row r="665" spans="1:26" ht="12.75" customHeight="1">
      <c r="A665" s="181"/>
      <c r="B665" s="181"/>
      <c r="C665" s="181"/>
      <c r="D665" s="181"/>
      <c r="E665" s="181"/>
      <c r="F665" s="181"/>
      <c r="G665" s="181"/>
      <c r="H665" s="181"/>
      <c r="I665" s="130"/>
      <c r="J665" s="130"/>
      <c r="K665" s="130"/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</row>
    <row r="666" spans="1:26" ht="12.75" customHeight="1">
      <c r="A666" s="181"/>
      <c r="B666" s="181"/>
      <c r="C666" s="181"/>
      <c r="D666" s="181"/>
      <c r="E666" s="181"/>
      <c r="F666" s="181"/>
      <c r="G666" s="181"/>
      <c r="H666" s="181"/>
      <c r="I666" s="130"/>
      <c r="J666" s="130"/>
      <c r="K666" s="130"/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</row>
    <row r="667" spans="1:26" ht="12.75" customHeight="1">
      <c r="A667" s="181"/>
      <c r="B667" s="181"/>
      <c r="C667" s="181"/>
      <c r="D667" s="181"/>
      <c r="E667" s="181"/>
      <c r="F667" s="181"/>
      <c r="G667" s="181"/>
      <c r="H667" s="181"/>
      <c r="I667" s="130"/>
      <c r="J667" s="130"/>
      <c r="K667" s="130"/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</row>
    <row r="668" spans="1:26" ht="12.75" customHeight="1">
      <c r="A668" s="181"/>
      <c r="B668" s="181"/>
      <c r="C668" s="181"/>
      <c r="D668" s="181"/>
      <c r="E668" s="181"/>
      <c r="F668" s="181"/>
      <c r="G668" s="181"/>
      <c r="H668" s="181"/>
      <c r="I668" s="130"/>
      <c r="J668" s="130"/>
      <c r="K668" s="130"/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</row>
    <row r="669" spans="1:26" ht="12.75" customHeight="1">
      <c r="A669" s="181"/>
      <c r="B669" s="181"/>
      <c r="C669" s="181"/>
      <c r="D669" s="181"/>
      <c r="E669" s="181"/>
      <c r="F669" s="181"/>
      <c r="G669" s="181"/>
      <c r="H669" s="181"/>
      <c r="I669" s="130"/>
      <c r="J669" s="130"/>
      <c r="K669" s="130"/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</row>
    <row r="670" spans="1:26" ht="12.75" customHeight="1">
      <c r="A670" s="181"/>
      <c r="B670" s="181"/>
      <c r="C670" s="181"/>
      <c r="D670" s="181"/>
      <c r="E670" s="181"/>
      <c r="F670" s="181"/>
      <c r="G670" s="181"/>
      <c r="H670" s="181"/>
      <c r="I670" s="130"/>
      <c r="J670" s="130"/>
      <c r="K670" s="130"/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</row>
    <row r="671" spans="1:26" ht="12.75" customHeight="1">
      <c r="A671" s="181"/>
      <c r="B671" s="181"/>
      <c r="C671" s="181"/>
      <c r="D671" s="181"/>
      <c r="E671" s="181"/>
      <c r="F671" s="181"/>
      <c r="G671" s="181"/>
      <c r="H671" s="181"/>
      <c r="I671" s="130"/>
      <c r="J671" s="130"/>
      <c r="K671" s="130"/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</row>
    <row r="672" spans="1:26" ht="12.75" customHeight="1">
      <c r="A672" s="181"/>
      <c r="B672" s="181"/>
      <c r="C672" s="181"/>
      <c r="D672" s="181"/>
      <c r="E672" s="181"/>
      <c r="F672" s="181"/>
      <c r="G672" s="181"/>
      <c r="H672" s="181"/>
      <c r="I672" s="130"/>
      <c r="J672" s="130"/>
      <c r="K672" s="130"/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</row>
    <row r="673" spans="1:26" ht="12.75" customHeight="1">
      <c r="A673" s="181"/>
      <c r="B673" s="181"/>
      <c r="C673" s="181"/>
      <c r="D673" s="181"/>
      <c r="E673" s="181"/>
      <c r="F673" s="181"/>
      <c r="G673" s="181"/>
      <c r="H673" s="181"/>
      <c r="I673" s="130"/>
      <c r="J673" s="130"/>
      <c r="K673" s="130"/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</row>
    <row r="674" spans="1:26" ht="12.75" customHeight="1">
      <c r="A674" s="181"/>
      <c r="B674" s="181"/>
      <c r="C674" s="181"/>
      <c r="D674" s="181"/>
      <c r="E674" s="181"/>
      <c r="F674" s="181"/>
      <c r="G674" s="181"/>
      <c r="H674" s="181"/>
      <c r="I674" s="130"/>
      <c r="J674" s="130"/>
      <c r="K674" s="130"/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</row>
    <row r="675" spans="1:26" ht="12.75" customHeight="1">
      <c r="A675" s="181"/>
      <c r="B675" s="181"/>
      <c r="C675" s="181"/>
      <c r="D675" s="181"/>
      <c r="E675" s="181"/>
      <c r="F675" s="181"/>
      <c r="G675" s="181"/>
      <c r="H675" s="181"/>
      <c r="I675" s="130"/>
      <c r="J675" s="130"/>
      <c r="K675" s="130"/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</row>
    <row r="676" spans="1:26" ht="12.75" customHeight="1">
      <c r="A676" s="181"/>
      <c r="B676" s="181"/>
      <c r="C676" s="181"/>
      <c r="D676" s="181"/>
      <c r="E676" s="181"/>
      <c r="F676" s="181"/>
      <c r="G676" s="181"/>
      <c r="H676" s="181"/>
      <c r="I676" s="130"/>
      <c r="J676" s="130"/>
      <c r="K676" s="130"/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</row>
    <row r="677" spans="1:26" ht="12.75" customHeight="1">
      <c r="A677" s="181"/>
      <c r="B677" s="181"/>
      <c r="C677" s="181"/>
      <c r="D677" s="181"/>
      <c r="E677" s="181"/>
      <c r="F677" s="181"/>
      <c r="G677" s="181"/>
      <c r="H677" s="181"/>
      <c r="I677" s="130"/>
      <c r="J677" s="130"/>
      <c r="K677" s="130"/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</row>
    <row r="678" spans="1:26" ht="12.75" customHeight="1">
      <c r="A678" s="181"/>
      <c r="B678" s="181"/>
      <c r="C678" s="181"/>
      <c r="D678" s="181"/>
      <c r="E678" s="181"/>
      <c r="F678" s="181"/>
      <c r="G678" s="181"/>
      <c r="H678" s="181"/>
      <c r="I678" s="130"/>
      <c r="J678" s="130"/>
      <c r="K678" s="130"/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</row>
    <row r="679" spans="1:26" ht="12.75" customHeight="1">
      <c r="A679" s="181"/>
      <c r="B679" s="181"/>
      <c r="C679" s="181"/>
      <c r="D679" s="181"/>
      <c r="E679" s="181"/>
      <c r="F679" s="181"/>
      <c r="G679" s="181"/>
      <c r="H679" s="181"/>
      <c r="I679" s="130"/>
      <c r="J679" s="130"/>
      <c r="K679" s="130"/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</row>
    <row r="680" spans="1:26" ht="12.75" customHeight="1">
      <c r="A680" s="181"/>
      <c r="B680" s="181"/>
      <c r="C680" s="181"/>
      <c r="D680" s="181"/>
      <c r="E680" s="181"/>
      <c r="F680" s="181"/>
      <c r="G680" s="181"/>
      <c r="H680" s="181"/>
      <c r="I680" s="130"/>
      <c r="J680" s="130"/>
      <c r="K680" s="130"/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</row>
    <row r="681" spans="1:26" ht="12.75" customHeight="1">
      <c r="A681" s="181"/>
      <c r="B681" s="181"/>
      <c r="C681" s="181"/>
      <c r="D681" s="181"/>
      <c r="E681" s="181"/>
      <c r="F681" s="181"/>
      <c r="G681" s="181"/>
      <c r="H681" s="181"/>
      <c r="I681" s="130"/>
      <c r="J681" s="130"/>
      <c r="K681" s="130"/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</row>
    <row r="682" spans="1:26" ht="12.75" customHeight="1">
      <c r="A682" s="181"/>
      <c r="B682" s="181"/>
      <c r="C682" s="181"/>
      <c r="D682" s="181"/>
      <c r="E682" s="181"/>
      <c r="F682" s="181"/>
      <c r="G682" s="181"/>
      <c r="H682" s="181"/>
      <c r="I682" s="130"/>
      <c r="J682" s="130"/>
      <c r="K682" s="130"/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</row>
    <row r="683" spans="1:26" ht="12.75" customHeight="1">
      <c r="A683" s="181"/>
      <c r="B683" s="181"/>
      <c r="C683" s="181"/>
      <c r="D683" s="181"/>
      <c r="E683" s="181"/>
      <c r="F683" s="181"/>
      <c r="G683" s="181"/>
      <c r="H683" s="181"/>
      <c r="I683" s="130"/>
      <c r="J683" s="130"/>
      <c r="K683" s="130"/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</row>
    <row r="684" spans="1:26" ht="12.75" customHeight="1">
      <c r="A684" s="181"/>
      <c r="B684" s="181"/>
      <c r="C684" s="181"/>
      <c r="D684" s="181"/>
      <c r="E684" s="181"/>
      <c r="F684" s="181"/>
      <c r="G684" s="181"/>
      <c r="H684" s="181"/>
      <c r="I684" s="130"/>
      <c r="J684" s="130"/>
      <c r="K684" s="130"/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</row>
    <row r="685" spans="1:26" ht="12.75" customHeight="1">
      <c r="A685" s="181"/>
      <c r="B685" s="181"/>
      <c r="C685" s="181"/>
      <c r="D685" s="181"/>
      <c r="E685" s="181"/>
      <c r="F685" s="181"/>
      <c r="G685" s="181"/>
      <c r="H685" s="181"/>
      <c r="I685" s="130"/>
      <c r="J685" s="130"/>
      <c r="K685" s="130"/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</row>
    <row r="686" spans="1:26" ht="12.75" customHeight="1">
      <c r="A686" s="181"/>
      <c r="B686" s="181"/>
      <c r="C686" s="181"/>
      <c r="D686" s="181"/>
      <c r="E686" s="181"/>
      <c r="F686" s="181"/>
      <c r="G686" s="181"/>
      <c r="H686" s="181"/>
      <c r="I686" s="130"/>
      <c r="J686" s="130"/>
      <c r="K686" s="130"/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</row>
    <row r="687" spans="1:26" ht="12.75" customHeight="1">
      <c r="A687" s="181"/>
      <c r="B687" s="181"/>
      <c r="C687" s="181"/>
      <c r="D687" s="181"/>
      <c r="E687" s="181"/>
      <c r="F687" s="181"/>
      <c r="G687" s="181"/>
      <c r="H687" s="181"/>
      <c r="I687" s="130"/>
      <c r="J687" s="130"/>
      <c r="K687" s="130"/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</row>
    <row r="688" spans="1:26" ht="12.75" customHeight="1">
      <c r="A688" s="181"/>
      <c r="B688" s="181"/>
      <c r="C688" s="181"/>
      <c r="D688" s="181"/>
      <c r="E688" s="181"/>
      <c r="F688" s="181"/>
      <c r="G688" s="181"/>
      <c r="H688" s="181"/>
      <c r="I688" s="130"/>
      <c r="J688" s="130"/>
      <c r="K688" s="130"/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</row>
    <row r="689" spans="1:26" ht="12.75" customHeight="1">
      <c r="A689" s="181"/>
      <c r="B689" s="181"/>
      <c r="C689" s="181"/>
      <c r="D689" s="181"/>
      <c r="E689" s="181"/>
      <c r="F689" s="181"/>
      <c r="G689" s="181"/>
      <c r="H689" s="181"/>
      <c r="I689" s="130"/>
      <c r="J689" s="130"/>
      <c r="K689" s="130"/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</row>
    <row r="690" spans="1:26" ht="12.75" customHeight="1">
      <c r="A690" s="181"/>
      <c r="B690" s="181"/>
      <c r="C690" s="181"/>
      <c r="D690" s="181"/>
      <c r="E690" s="181"/>
      <c r="F690" s="181"/>
      <c r="G690" s="181"/>
      <c r="H690" s="181"/>
      <c r="I690" s="130"/>
      <c r="J690" s="130"/>
      <c r="K690" s="130"/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</row>
    <row r="691" spans="1:26" ht="12.75" customHeight="1">
      <c r="A691" s="181"/>
      <c r="B691" s="181"/>
      <c r="C691" s="181"/>
      <c r="D691" s="181"/>
      <c r="E691" s="181"/>
      <c r="F691" s="181"/>
      <c r="G691" s="181"/>
      <c r="H691" s="181"/>
      <c r="I691" s="130"/>
      <c r="J691" s="130"/>
      <c r="K691" s="130"/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</row>
    <row r="692" spans="1:26" ht="12.75" customHeight="1">
      <c r="A692" s="181"/>
      <c r="B692" s="181"/>
      <c r="C692" s="181"/>
      <c r="D692" s="181"/>
      <c r="E692" s="181"/>
      <c r="F692" s="181"/>
      <c r="G692" s="181"/>
      <c r="H692" s="181"/>
      <c r="I692" s="130"/>
      <c r="J692" s="130"/>
      <c r="K692" s="130"/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</row>
    <row r="693" spans="1:26" ht="12.75" customHeight="1">
      <c r="A693" s="181"/>
      <c r="B693" s="181"/>
      <c r="C693" s="181"/>
      <c r="D693" s="181"/>
      <c r="E693" s="181"/>
      <c r="F693" s="181"/>
      <c r="G693" s="181"/>
      <c r="H693" s="181"/>
      <c r="I693" s="130"/>
      <c r="J693" s="130"/>
      <c r="K693" s="130"/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</row>
    <row r="694" spans="1:26" ht="12.75" customHeight="1">
      <c r="A694" s="181"/>
      <c r="B694" s="181"/>
      <c r="C694" s="181"/>
      <c r="D694" s="181"/>
      <c r="E694" s="181"/>
      <c r="F694" s="181"/>
      <c r="G694" s="181"/>
      <c r="H694" s="181"/>
      <c r="I694" s="130"/>
      <c r="J694" s="130"/>
      <c r="K694" s="130"/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</row>
    <row r="695" spans="1:26" ht="12.75" customHeight="1">
      <c r="A695" s="181"/>
      <c r="B695" s="181"/>
      <c r="C695" s="181"/>
      <c r="D695" s="181"/>
      <c r="E695" s="181"/>
      <c r="F695" s="181"/>
      <c r="G695" s="181"/>
      <c r="H695" s="181"/>
      <c r="I695" s="130"/>
      <c r="J695" s="130"/>
      <c r="K695" s="130"/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</row>
    <row r="696" spans="1:26" ht="12.75" customHeight="1">
      <c r="A696" s="181"/>
      <c r="B696" s="181"/>
      <c r="C696" s="181"/>
      <c r="D696" s="181"/>
      <c r="E696" s="181"/>
      <c r="F696" s="181"/>
      <c r="G696" s="181"/>
      <c r="H696" s="181"/>
      <c r="I696" s="130"/>
      <c r="J696" s="130"/>
      <c r="K696" s="130"/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</row>
    <row r="697" spans="1:26" ht="12.75" customHeight="1">
      <c r="A697" s="181"/>
      <c r="B697" s="181"/>
      <c r="C697" s="181"/>
      <c r="D697" s="181"/>
      <c r="E697" s="181"/>
      <c r="F697" s="181"/>
      <c r="G697" s="181"/>
      <c r="H697" s="181"/>
      <c r="I697" s="130"/>
      <c r="J697" s="130"/>
      <c r="K697" s="130"/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</row>
    <row r="698" spans="1:26" ht="12.75" customHeight="1">
      <c r="A698" s="181"/>
      <c r="B698" s="181"/>
      <c r="C698" s="181"/>
      <c r="D698" s="181"/>
      <c r="E698" s="181"/>
      <c r="F698" s="181"/>
      <c r="G698" s="181"/>
      <c r="H698" s="181"/>
      <c r="I698" s="130"/>
      <c r="J698" s="130"/>
      <c r="K698" s="130"/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</row>
    <row r="699" spans="1:26" ht="12.75" customHeight="1">
      <c r="A699" s="181"/>
      <c r="B699" s="181"/>
      <c r="C699" s="181"/>
      <c r="D699" s="181"/>
      <c r="E699" s="181"/>
      <c r="F699" s="181"/>
      <c r="G699" s="181"/>
      <c r="H699" s="181"/>
      <c r="I699" s="130"/>
      <c r="J699" s="130"/>
      <c r="K699" s="130"/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</row>
    <row r="700" spans="1:26" ht="12.75" customHeight="1">
      <c r="A700" s="181"/>
      <c r="B700" s="181"/>
      <c r="C700" s="181"/>
      <c r="D700" s="181"/>
      <c r="E700" s="181"/>
      <c r="F700" s="181"/>
      <c r="G700" s="181"/>
      <c r="H700" s="181"/>
      <c r="I700" s="130"/>
      <c r="J700" s="130"/>
      <c r="K700" s="130"/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</row>
    <row r="701" spans="1:26" ht="12.75" customHeight="1">
      <c r="A701" s="181"/>
      <c r="B701" s="181"/>
      <c r="C701" s="181"/>
      <c r="D701" s="181"/>
      <c r="E701" s="181"/>
      <c r="F701" s="181"/>
      <c r="G701" s="181"/>
      <c r="H701" s="181"/>
      <c r="I701" s="130"/>
      <c r="J701" s="130"/>
      <c r="K701" s="130"/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</row>
    <row r="702" spans="1:26" ht="12.75" customHeight="1">
      <c r="A702" s="181"/>
      <c r="B702" s="181"/>
      <c r="C702" s="181"/>
      <c r="D702" s="181"/>
      <c r="E702" s="181"/>
      <c r="F702" s="181"/>
      <c r="G702" s="181"/>
      <c r="H702" s="181"/>
      <c r="I702" s="130"/>
      <c r="J702" s="130"/>
      <c r="K702" s="130"/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</row>
    <row r="703" spans="1:26" ht="12.75" customHeight="1">
      <c r="A703" s="181"/>
      <c r="B703" s="181"/>
      <c r="C703" s="181"/>
      <c r="D703" s="181"/>
      <c r="E703" s="181"/>
      <c r="F703" s="181"/>
      <c r="G703" s="181"/>
      <c r="H703" s="181"/>
      <c r="I703" s="130"/>
      <c r="J703" s="130"/>
      <c r="K703" s="130"/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</row>
    <row r="704" spans="1:26" ht="12.75" customHeight="1">
      <c r="A704" s="181"/>
      <c r="B704" s="181"/>
      <c r="C704" s="181"/>
      <c r="D704" s="181"/>
      <c r="E704" s="181"/>
      <c r="F704" s="181"/>
      <c r="G704" s="181"/>
      <c r="H704" s="181"/>
      <c r="I704" s="130"/>
      <c r="J704" s="130"/>
      <c r="K704" s="130"/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</row>
    <row r="705" spans="1:26" ht="12.75" customHeight="1">
      <c r="A705" s="181"/>
      <c r="B705" s="181"/>
      <c r="C705" s="181"/>
      <c r="D705" s="181"/>
      <c r="E705" s="181"/>
      <c r="F705" s="181"/>
      <c r="G705" s="181"/>
      <c r="H705" s="181"/>
      <c r="I705" s="130"/>
      <c r="J705" s="130"/>
      <c r="K705" s="130"/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</row>
    <row r="706" spans="1:26" ht="12.75" customHeight="1">
      <c r="A706" s="181"/>
      <c r="B706" s="181"/>
      <c r="C706" s="181"/>
      <c r="D706" s="181"/>
      <c r="E706" s="181"/>
      <c r="F706" s="181"/>
      <c r="G706" s="181"/>
      <c r="H706" s="181"/>
      <c r="I706" s="130"/>
      <c r="J706" s="130"/>
      <c r="K706" s="130"/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</row>
    <row r="707" spans="1:26" ht="12.75" customHeight="1">
      <c r="A707" s="181"/>
      <c r="B707" s="181"/>
      <c r="C707" s="181"/>
      <c r="D707" s="181"/>
      <c r="E707" s="181"/>
      <c r="F707" s="181"/>
      <c r="G707" s="181"/>
      <c r="H707" s="181"/>
      <c r="I707" s="130"/>
      <c r="J707" s="130"/>
      <c r="K707" s="130"/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</row>
    <row r="708" spans="1:26" ht="12.75" customHeight="1">
      <c r="A708" s="181"/>
      <c r="B708" s="181"/>
      <c r="C708" s="181"/>
      <c r="D708" s="181"/>
      <c r="E708" s="181"/>
      <c r="F708" s="181"/>
      <c r="G708" s="181"/>
      <c r="H708" s="181"/>
      <c r="I708" s="130"/>
      <c r="J708" s="130"/>
      <c r="K708" s="130"/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</row>
    <row r="709" spans="1:26" ht="12.75" customHeight="1">
      <c r="A709" s="181"/>
      <c r="B709" s="181"/>
      <c r="C709" s="181"/>
      <c r="D709" s="181"/>
      <c r="E709" s="181"/>
      <c r="F709" s="181"/>
      <c r="G709" s="181"/>
      <c r="H709" s="181"/>
      <c r="I709" s="130"/>
      <c r="J709" s="130"/>
      <c r="K709" s="130"/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</row>
    <row r="710" spans="1:26" ht="12.75" customHeight="1">
      <c r="A710" s="181"/>
      <c r="B710" s="181"/>
      <c r="C710" s="181"/>
      <c r="D710" s="181"/>
      <c r="E710" s="181"/>
      <c r="F710" s="181"/>
      <c r="G710" s="181"/>
      <c r="H710" s="181"/>
      <c r="I710" s="130"/>
      <c r="J710" s="130"/>
      <c r="K710" s="130"/>
      <c r="L710" s="130"/>
      <c r="M710" s="130"/>
      <c r="N710" s="130"/>
      <c r="O710" s="130"/>
      <c r="P710" s="130"/>
      <c r="Q710" s="130"/>
      <c r="R710" s="130"/>
      <c r="S710" s="130"/>
      <c r="T710" s="130"/>
      <c r="U710" s="130"/>
      <c r="V710" s="130"/>
      <c r="W710" s="130"/>
      <c r="X710" s="130"/>
      <c r="Y710" s="130"/>
      <c r="Z710" s="130"/>
    </row>
    <row r="711" spans="1:26" ht="12.75" customHeight="1">
      <c r="A711" s="181"/>
      <c r="B711" s="181"/>
      <c r="C711" s="181"/>
      <c r="D711" s="181"/>
      <c r="E711" s="181"/>
      <c r="F711" s="181"/>
      <c r="G711" s="181"/>
      <c r="H711" s="181"/>
      <c r="I711" s="130"/>
      <c r="J711" s="130"/>
      <c r="K711" s="130"/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</row>
    <row r="712" spans="1:26" ht="12.75" customHeight="1">
      <c r="A712" s="181"/>
      <c r="B712" s="181"/>
      <c r="C712" s="181"/>
      <c r="D712" s="181"/>
      <c r="E712" s="181"/>
      <c r="F712" s="181"/>
      <c r="G712" s="181"/>
      <c r="H712" s="181"/>
      <c r="I712" s="130"/>
      <c r="J712" s="130"/>
      <c r="K712" s="130"/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</row>
    <row r="713" spans="1:26" ht="12.75" customHeight="1">
      <c r="A713" s="181"/>
      <c r="B713" s="181"/>
      <c r="C713" s="181"/>
      <c r="D713" s="181"/>
      <c r="E713" s="181"/>
      <c r="F713" s="181"/>
      <c r="G713" s="181"/>
      <c r="H713" s="181"/>
      <c r="I713" s="130"/>
      <c r="J713" s="130"/>
      <c r="K713" s="130"/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</row>
    <row r="714" spans="1:26" ht="12.75" customHeight="1">
      <c r="A714" s="181"/>
      <c r="B714" s="181"/>
      <c r="C714" s="181"/>
      <c r="D714" s="181"/>
      <c r="E714" s="181"/>
      <c r="F714" s="181"/>
      <c r="G714" s="181"/>
      <c r="H714" s="181"/>
      <c r="I714" s="130"/>
      <c r="J714" s="130"/>
      <c r="K714" s="130"/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</row>
    <row r="715" spans="1:26" ht="12.75" customHeight="1">
      <c r="A715" s="181"/>
      <c r="B715" s="181"/>
      <c r="C715" s="181"/>
      <c r="D715" s="181"/>
      <c r="E715" s="181"/>
      <c r="F715" s="181"/>
      <c r="G715" s="181"/>
      <c r="H715" s="181"/>
      <c r="I715" s="130"/>
      <c r="J715" s="130"/>
      <c r="K715" s="130"/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</row>
    <row r="716" spans="1:26" ht="12.75" customHeight="1">
      <c r="A716" s="181"/>
      <c r="B716" s="181"/>
      <c r="C716" s="181"/>
      <c r="D716" s="181"/>
      <c r="E716" s="181"/>
      <c r="F716" s="181"/>
      <c r="G716" s="181"/>
      <c r="H716" s="181"/>
      <c r="I716" s="130"/>
      <c r="J716" s="130"/>
      <c r="K716" s="130"/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</row>
    <row r="717" spans="1:26" ht="12.75" customHeight="1">
      <c r="A717" s="181"/>
      <c r="B717" s="181"/>
      <c r="C717" s="181"/>
      <c r="D717" s="181"/>
      <c r="E717" s="181"/>
      <c r="F717" s="181"/>
      <c r="G717" s="181"/>
      <c r="H717" s="181"/>
      <c r="I717" s="130"/>
      <c r="J717" s="130"/>
      <c r="K717" s="130"/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</row>
    <row r="718" spans="1:26" ht="12.75" customHeight="1">
      <c r="A718" s="181"/>
      <c r="B718" s="181"/>
      <c r="C718" s="181"/>
      <c r="D718" s="181"/>
      <c r="E718" s="181"/>
      <c r="F718" s="181"/>
      <c r="G718" s="181"/>
      <c r="H718" s="181"/>
      <c r="I718" s="130"/>
      <c r="J718" s="130"/>
      <c r="K718" s="130"/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</row>
    <row r="719" spans="1:26" ht="12.75" customHeight="1">
      <c r="A719" s="181"/>
      <c r="B719" s="181"/>
      <c r="C719" s="181"/>
      <c r="D719" s="181"/>
      <c r="E719" s="181"/>
      <c r="F719" s="181"/>
      <c r="G719" s="181"/>
      <c r="H719" s="181"/>
      <c r="I719" s="130"/>
      <c r="J719" s="130"/>
      <c r="K719" s="130"/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</row>
    <row r="720" spans="1:26" ht="12.75" customHeight="1">
      <c r="A720" s="181"/>
      <c r="B720" s="181"/>
      <c r="C720" s="181"/>
      <c r="D720" s="181"/>
      <c r="E720" s="181"/>
      <c r="F720" s="181"/>
      <c r="G720" s="181"/>
      <c r="H720" s="181"/>
      <c r="I720" s="130"/>
      <c r="J720" s="130"/>
      <c r="K720" s="130"/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</row>
    <row r="721" spans="1:26" ht="12.75" customHeight="1">
      <c r="A721" s="181"/>
      <c r="B721" s="181"/>
      <c r="C721" s="181"/>
      <c r="D721" s="181"/>
      <c r="E721" s="181"/>
      <c r="F721" s="181"/>
      <c r="G721" s="181"/>
      <c r="H721" s="181"/>
      <c r="I721" s="130"/>
      <c r="J721" s="130"/>
      <c r="K721" s="130"/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</row>
    <row r="722" spans="1:26" ht="12.75" customHeight="1">
      <c r="A722" s="181"/>
      <c r="B722" s="181"/>
      <c r="C722" s="181"/>
      <c r="D722" s="181"/>
      <c r="E722" s="181"/>
      <c r="F722" s="181"/>
      <c r="G722" s="181"/>
      <c r="H722" s="181"/>
      <c r="I722" s="130"/>
      <c r="J722" s="130"/>
      <c r="K722" s="130"/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</row>
    <row r="723" spans="1:26" ht="12.75" customHeight="1">
      <c r="A723" s="181"/>
      <c r="B723" s="181"/>
      <c r="C723" s="181"/>
      <c r="D723" s="181"/>
      <c r="E723" s="181"/>
      <c r="F723" s="181"/>
      <c r="G723" s="181"/>
      <c r="H723" s="181"/>
      <c r="I723" s="130"/>
      <c r="J723" s="130"/>
      <c r="K723" s="130"/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</row>
    <row r="724" spans="1:26" ht="12.75" customHeight="1">
      <c r="A724" s="181"/>
      <c r="B724" s="181"/>
      <c r="C724" s="181"/>
      <c r="D724" s="181"/>
      <c r="E724" s="181"/>
      <c r="F724" s="181"/>
      <c r="G724" s="181"/>
      <c r="H724" s="181"/>
      <c r="I724" s="130"/>
      <c r="J724" s="130"/>
      <c r="K724" s="130"/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</row>
    <row r="725" spans="1:26" ht="12.75" customHeight="1">
      <c r="A725" s="181"/>
      <c r="B725" s="181"/>
      <c r="C725" s="181"/>
      <c r="D725" s="181"/>
      <c r="E725" s="181"/>
      <c r="F725" s="181"/>
      <c r="G725" s="181"/>
      <c r="H725" s="181"/>
      <c r="I725" s="130"/>
      <c r="J725" s="130"/>
      <c r="K725" s="130"/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</row>
    <row r="726" spans="1:26" ht="12.75" customHeight="1">
      <c r="A726" s="181"/>
      <c r="B726" s="181"/>
      <c r="C726" s="181"/>
      <c r="D726" s="181"/>
      <c r="E726" s="181"/>
      <c r="F726" s="181"/>
      <c r="G726" s="181"/>
      <c r="H726" s="181"/>
      <c r="I726" s="130"/>
      <c r="J726" s="130"/>
      <c r="K726" s="130"/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</row>
    <row r="727" spans="1:26" ht="12.75" customHeight="1">
      <c r="A727" s="181"/>
      <c r="B727" s="181"/>
      <c r="C727" s="181"/>
      <c r="D727" s="181"/>
      <c r="E727" s="181"/>
      <c r="F727" s="181"/>
      <c r="G727" s="181"/>
      <c r="H727" s="181"/>
      <c r="I727" s="130"/>
      <c r="J727" s="130"/>
      <c r="K727" s="130"/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</row>
    <row r="728" spans="1:26" ht="12.75" customHeight="1">
      <c r="A728" s="181"/>
      <c r="B728" s="181"/>
      <c r="C728" s="181"/>
      <c r="D728" s="181"/>
      <c r="E728" s="181"/>
      <c r="F728" s="181"/>
      <c r="G728" s="181"/>
      <c r="H728" s="181"/>
      <c r="I728" s="130"/>
      <c r="J728" s="130"/>
      <c r="K728" s="130"/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</row>
    <row r="729" spans="1:26" ht="12.75" customHeight="1">
      <c r="A729" s="181"/>
      <c r="B729" s="181"/>
      <c r="C729" s="181"/>
      <c r="D729" s="181"/>
      <c r="E729" s="181"/>
      <c r="F729" s="181"/>
      <c r="G729" s="181"/>
      <c r="H729" s="181"/>
      <c r="I729" s="130"/>
      <c r="J729" s="130"/>
      <c r="K729" s="130"/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</row>
    <row r="730" spans="1:26" ht="12.75" customHeight="1">
      <c r="A730" s="181"/>
      <c r="B730" s="181"/>
      <c r="C730" s="181"/>
      <c r="D730" s="181"/>
      <c r="E730" s="181"/>
      <c r="F730" s="181"/>
      <c r="G730" s="181"/>
      <c r="H730" s="181"/>
      <c r="I730" s="130"/>
      <c r="J730" s="130"/>
      <c r="K730" s="130"/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</row>
    <row r="731" spans="1:26" ht="12.75" customHeight="1">
      <c r="A731" s="181"/>
      <c r="B731" s="181"/>
      <c r="C731" s="181"/>
      <c r="D731" s="181"/>
      <c r="E731" s="181"/>
      <c r="F731" s="181"/>
      <c r="G731" s="181"/>
      <c r="H731" s="181"/>
      <c r="I731" s="130"/>
      <c r="J731" s="130"/>
      <c r="K731" s="130"/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</row>
    <row r="732" spans="1:26" ht="12.75" customHeight="1">
      <c r="A732" s="181"/>
      <c r="B732" s="181"/>
      <c r="C732" s="181"/>
      <c r="D732" s="181"/>
      <c r="E732" s="181"/>
      <c r="F732" s="181"/>
      <c r="G732" s="181"/>
      <c r="H732" s="181"/>
      <c r="I732" s="130"/>
      <c r="J732" s="130"/>
      <c r="K732" s="130"/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</row>
    <row r="733" spans="1:26" ht="12.75" customHeight="1">
      <c r="A733" s="181"/>
      <c r="B733" s="181"/>
      <c r="C733" s="181"/>
      <c r="D733" s="181"/>
      <c r="E733" s="181"/>
      <c r="F733" s="181"/>
      <c r="G733" s="181"/>
      <c r="H733" s="181"/>
      <c r="I733" s="130"/>
      <c r="J733" s="130"/>
      <c r="K733" s="130"/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</row>
    <row r="734" spans="1:26" ht="12.75" customHeight="1">
      <c r="A734" s="181"/>
      <c r="B734" s="181"/>
      <c r="C734" s="181"/>
      <c r="D734" s="181"/>
      <c r="E734" s="181"/>
      <c r="F734" s="181"/>
      <c r="G734" s="181"/>
      <c r="H734" s="181"/>
      <c r="I734" s="130"/>
      <c r="J734" s="130"/>
      <c r="K734" s="130"/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</row>
    <row r="735" spans="1:26" ht="12.75" customHeight="1">
      <c r="A735" s="181"/>
      <c r="B735" s="181"/>
      <c r="C735" s="181"/>
      <c r="D735" s="181"/>
      <c r="E735" s="181"/>
      <c r="F735" s="181"/>
      <c r="G735" s="181"/>
      <c r="H735" s="181"/>
      <c r="I735" s="130"/>
      <c r="J735" s="130"/>
      <c r="K735" s="130"/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</row>
    <row r="736" spans="1:26" ht="12.75" customHeight="1">
      <c r="A736" s="181"/>
      <c r="B736" s="181"/>
      <c r="C736" s="181"/>
      <c r="D736" s="181"/>
      <c r="E736" s="181"/>
      <c r="F736" s="181"/>
      <c r="G736" s="181"/>
      <c r="H736" s="181"/>
      <c r="I736" s="130"/>
      <c r="J736" s="130"/>
      <c r="K736" s="130"/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</row>
    <row r="737" spans="1:26" ht="12.75" customHeight="1">
      <c r="A737" s="181"/>
      <c r="B737" s="181"/>
      <c r="C737" s="181"/>
      <c r="D737" s="181"/>
      <c r="E737" s="181"/>
      <c r="F737" s="181"/>
      <c r="G737" s="181"/>
      <c r="H737" s="181"/>
      <c r="I737" s="130"/>
      <c r="J737" s="130"/>
      <c r="K737" s="130"/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</row>
    <row r="738" spans="1:26" ht="12.75" customHeight="1">
      <c r="A738" s="181"/>
      <c r="B738" s="181"/>
      <c r="C738" s="181"/>
      <c r="D738" s="181"/>
      <c r="E738" s="181"/>
      <c r="F738" s="181"/>
      <c r="G738" s="181"/>
      <c r="H738" s="181"/>
      <c r="I738" s="130"/>
      <c r="J738" s="130"/>
      <c r="K738" s="130"/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</row>
    <row r="739" spans="1:26" ht="12.75" customHeight="1">
      <c r="A739" s="181"/>
      <c r="B739" s="181"/>
      <c r="C739" s="181"/>
      <c r="D739" s="181"/>
      <c r="E739" s="181"/>
      <c r="F739" s="181"/>
      <c r="G739" s="181"/>
      <c r="H739" s="181"/>
      <c r="I739" s="130"/>
      <c r="J739" s="130"/>
      <c r="K739" s="130"/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</row>
    <row r="740" spans="1:26" ht="12.75" customHeight="1">
      <c r="A740" s="181"/>
      <c r="B740" s="181"/>
      <c r="C740" s="181"/>
      <c r="D740" s="181"/>
      <c r="E740" s="181"/>
      <c r="F740" s="181"/>
      <c r="G740" s="181"/>
      <c r="H740" s="181"/>
      <c r="I740" s="130"/>
      <c r="J740" s="130"/>
      <c r="K740" s="130"/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</row>
    <row r="741" spans="1:26" ht="12.75" customHeight="1">
      <c r="A741" s="181"/>
      <c r="B741" s="181"/>
      <c r="C741" s="181"/>
      <c r="D741" s="181"/>
      <c r="E741" s="181"/>
      <c r="F741" s="181"/>
      <c r="G741" s="181"/>
      <c r="H741" s="181"/>
      <c r="I741" s="130"/>
      <c r="J741" s="130"/>
      <c r="K741" s="130"/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</row>
    <row r="742" spans="1:26" ht="12.75" customHeight="1">
      <c r="A742" s="181"/>
      <c r="B742" s="181"/>
      <c r="C742" s="181"/>
      <c r="D742" s="181"/>
      <c r="E742" s="181"/>
      <c r="F742" s="181"/>
      <c r="G742" s="181"/>
      <c r="H742" s="181"/>
      <c r="I742" s="130"/>
      <c r="J742" s="130"/>
      <c r="K742" s="130"/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</row>
    <row r="743" spans="1:26" ht="12.75" customHeight="1">
      <c r="A743" s="181"/>
      <c r="B743" s="181"/>
      <c r="C743" s="181"/>
      <c r="D743" s="181"/>
      <c r="E743" s="181"/>
      <c r="F743" s="181"/>
      <c r="G743" s="181"/>
      <c r="H743" s="181"/>
      <c r="I743" s="130"/>
      <c r="J743" s="130"/>
      <c r="K743" s="130"/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</row>
    <row r="744" spans="1:26" ht="12.75" customHeight="1">
      <c r="A744" s="181"/>
      <c r="B744" s="181"/>
      <c r="C744" s="181"/>
      <c r="D744" s="181"/>
      <c r="E744" s="181"/>
      <c r="F744" s="181"/>
      <c r="G744" s="181"/>
      <c r="H744" s="181"/>
      <c r="I744" s="130"/>
      <c r="J744" s="130"/>
      <c r="K744" s="130"/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</row>
    <row r="745" spans="1:26" ht="12.75" customHeight="1">
      <c r="A745" s="181"/>
      <c r="B745" s="181"/>
      <c r="C745" s="181"/>
      <c r="D745" s="181"/>
      <c r="E745" s="181"/>
      <c r="F745" s="181"/>
      <c r="G745" s="181"/>
      <c r="H745" s="181"/>
      <c r="I745" s="130"/>
      <c r="J745" s="130"/>
      <c r="K745" s="130"/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</row>
    <row r="746" spans="1:26" ht="12.75" customHeight="1">
      <c r="A746" s="181"/>
      <c r="B746" s="181"/>
      <c r="C746" s="181"/>
      <c r="D746" s="181"/>
      <c r="E746" s="181"/>
      <c r="F746" s="181"/>
      <c r="G746" s="181"/>
      <c r="H746" s="181"/>
      <c r="I746" s="130"/>
      <c r="J746" s="130"/>
      <c r="K746" s="130"/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</row>
    <row r="747" spans="1:26" ht="12.75" customHeight="1">
      <c r="A747" s="181"/>
      <c r="B747" s="181"/>
      <c r="C747" s="181"/>
      <c r="D747" s="181"/>
      <c r="E747" s="181"/>
      <c r="F747" s="181"/>
      <c r="G747" s="181"/>
      <c r="H747" s="181"/>
      <c r="I747" s="130"/>
      <c r="J747" s="130"/>
      <c r="K747" s="130"/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</row>
    <row r="748" spans="1:26" ht="12.75" customHeight="1">
      <c r="A748" s="181"/>
      <c r="B748" s="181"/>
      <c r="C748" s="181"/>
      <c r="D748" s="181"/>
      <c r="E748" s="181"/>
      <c r="F748" s="181"/>
      <c r="G748" s="181"/>
      <c r="H748" s="181"/>
      <c r="I748" s="130"/>
      <c r="J748" s="130"/>
      <c r="K748" s="130"/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</row>
    <row r="749" spans="1:26" ht="12.75" customHeight="1">
      <c r="A749" s="181"/>
      <c r="B749" s="181"/>
      <c r="C749" s="181"/>
      <c r="D749" s="181"/>
      <c r="E749" s="181"/>
      <c r="F749" s="181"/>
      <c r="G749" s="181"/>
      <c r="H749" s="181"/>
      <c r="I749" s="130"/>
      <c r="J749" s="130"/>
      <c r="K749" s="130"/>
      <c r="L749" s="130"/>
      <c r="M749" s="130"/>
      <c r="N749" s="130"/>
      <c r="O749" s="130"/>
      <c r="P749" s="130"/>
      <c r="Q749" s="130"/>
      <c r="R749" s="130"/>
      <c r="S749" s="130"/>
      <c r="T749" s="130"/>
      <c r="U749" s="130"/>
      <c r="V749" s="130"/>
      <c r="W749" s="130"/>
      <c r="X749" s="130"/>
      <c r="Y749" s="130"/>
      <c r="Z749" s="130"/>
    </row>
    <row r="750" spans="1:26" ht="12.75" customHeight="1">
      <c r="A750" s="181"/>
      <c r="B750" s="181"/>
      <c r="C750" s="181"/>
      <c r="D750" s="181"/>
      <c r="E750" s="181"/>
      <c r="F750" s="181"/>
      <c r="G750" s="181"/>
      <c r="H750" s="181"/>
      <c r="I750" s="130"/>
      <c r="J750" s="130"/>
      <c r="K750" s="130"/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</row>
    <row r="751" spans="1:26" ht="12.75" customHeight="1">
      <c r="A751" s="181"/>
      <c r="B751" s="181"/>
      <c r="C751" s="181"/>
      <c r="D751" s="181"/>
      <c r="E751" s="181"/>
      <c r="F751" s="181"/>
      <c r="G751" s="181"/>
      <c r="H751" s="181"/>
      <c r="I751" s="130"/>
      <c r="J751" s="130"/>
      <c r="K751" s="130"/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</row>
    <row r="752" spans="1:26" ht="12.75" customHeight="1">
      <c r="A752" s="181"/>
      <c r="B752" s="181"/>
      <c r="C752" s="181"/>
      <c r="D752" s="181"/>
      <c r="E752" s="181"/>
      <c r="F752" s="181"/>
      <c r="G752" s="181"/>
      <c r="H752" s="181"/>
      <c r="I752" s="130"/>
      <c r="J752" s="130"/>
      <c r="K752" s="130"/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</row>
    <row r="753" spans="1:26" ht="12.75" customHeight="1">
      <c r="A753" s="181"/>
      <c r="B753" s="181"/>
      <c r="C753" s="181"/>
      <c r="D753" s="181"/>
      <c r="E753" s="181"/>
      <c r="F753" s="181"/>
      <c r="G753" s="181"/>
      <c r="H753" s="181"/>
      <c r="I753" s="130"/>
      <c r="J753" s="130"/>
      <c r="K753" s="130"/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</row>
    <row r="754" spans="1:26" ht="12.75" customHeight="1">
      <c r="A754" s="181"/>
      <c r="B754" s="181"/>
      <c r="C754" s="181"/>
      <c r="D754" s="181"/>
      <c r="E754" s="181"/>
      <c r="F754" s="181"/>
      <c r="G754" s="181"/>
      <c r="H754" s="181"/>
      <c r="I754" s="130"/>
      <c r="J754" s="130"/>
      <c r="K754" s="130"/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</row>
    <row r="755" spans="1:26" ht="12.75" customHeight="1">
      <c r="A755" s="181"/>
      <c r="B755" s="181"/>
      <c r="C755" s="181"/>
      <c r="D755" s="181"/>
      <c r="E755" s="181"/>
      <c r="F755" s="181"/>
      <c r="G755" s="181"/>
      <c r="H755" s="181"/>
      <c r="I755" s="130"/>
      <c r="J755" s="130"/>
      <c r="K755" s="130"/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</row>
    <row r="756" spans="1:26" ht="12.75" customHeight="1">
      <c r="A756" s="181"/>
      <c r="B756" s="181"/>
      <c r="C756" s="181"/>
      <c r="D756" s="181"/>
      <c r="E756" s="181"/>
      <c r="F756" s="181"/>
      <c r="G756" s="181"/>
      <c r="H756" s="181"/>
      <c r="I756" s="130"/>
      <c r="J756" s="130"/>
      <c r="K756" s="130"/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</row>
    <row r="757" spans="1:26" ht="12.75" customHeight="1">
      <c r="A757" s="181"/>
      <c r="B757" s="181"/>
      <c r="C757" s="181"/>
      <c r="D757" s="181"/>
      <c r="E757" s="181"/>
      <c r="F757" s="181"/>
      <c r="G757" s="181"/>
      <c r="H757" s="181"/>
      <c r="I757" s="130"/>
      <c r="J757" s="130"/>
      <c r="K757" s="130"/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</row>
    <row r="758" spans="1:26" ht="12.75" customHeight="1">
      <c r="A758" s="181"/>
      <c r="B758" s="181"/>
      <c r="C758" s="181"/>
      <c r="D758" s="181"/>
      <c r="E758" s="181"/>
      <c r="F758" s="181"/>
      <c r="G758" s="181"/>
      <c r="H758" s="181"/>
      <c r="I758" s="130"/>
      <c r="J758" s="130"/>
      <c r="K758" s="130"/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</row>
    <row r="759" spans="1:26" ht="12.75" customHeight="1">
      <c r="A759" s="181"/>
      <c r="B759" s="181"/>
      <c r="C759" s="181"/>
      <c r="D759" s="181"/>
      <c r="E759" s="181"/>
      <c r="F759" s="181"/>
      <c r="G759" s="181"/>
      <c r="H759" s="181"/>
      <c r="I759" s="130"/>
      <c r="J759" s="130"/>
      <c r="K759" s="130"/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</row>
    <row r="760" spans="1:26" ht="12.75" customHeight="1">
      <c r="A760" s="181"/>
      <c r="B760" s="181"/>
      <c r="C760" s="181"/>
      <c r="D760" s="181"/>
      <c r="E760" s="181"/>
      <c r="F760" s="181"/>
      <c r="G760" s="181"/>
      <c r="H760" s="181"/>
      <c r="I760" s="130"/>
      <c r="J760" s="130"/>
      <c r="K760" s="130"/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</row>
    <row r="761" spans="1:26" ht="12.75" customHeight="1">
      <c r="A761" s="181"/>
      <c r="B761" s="181"/>
      <c r="C761" s="181"/>
      <c r="D761" s="181"/>
      <c r="E761" s="181"/>
      <c r="F761" s="181"/>
      <c r="G761" s="181"/>
      <c r="H761" s="181"/>
      <c r="I761" s="130"/>
      <c r="J761" s="130"/>
      <c r="K761" s="130"/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</row>
    <row r="762" spans="1:26" ht="12.75" customHeight="1">
      <c r="A762" s="181"/>
      <c r="B762" s="181"/>
      <c r="C762" s="181"/>
      <c r="D762" s="181"/>
      <c r="E762" s="181"/>
      <c r="F762" s="181"/>
      <c r="G762" s="181"/>
      <c r="H762" s="181"/>
      <c r="I762" s="130"/>
      <c r="J762" s="130"/>
      <c r="K762" s="130"/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</row>
    <row r="763" spans="1:26" ht="12.75" customHeight="1">
      <c r="A763" s="181"/>
      <c r="B763" s="181"/>
      <c r="C763" s="181"/>
      <c r="D763" s="181"/>
      <c r="E763" s="181"/>
      <c r="F763" s="181"/>
      <c r="G763" s="181"/>
      <c r="H763" s="181"/>
      <c r="I763" s="130"/>
      <c r="J763" s="130"/>
      <c r="K763" s="130"/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</row>
    <row r="764" spans="1:26" ht="12.75" customHeight="1">
      <c r="A764" s="181"/>
      <c r="B764" s="181"/>
      <c r="C764" s="181"/>
      <c r="D764" s="181"/>
      <c r="E764" s="181"/>
      <c r="F764" s="181"/>
      <c r="G764" s="181"/>
      <c r="H764" s="181"/>
      <c r="I764" s="130"/>
      <c r="J764" s="130"/>
      <c r="K764" s="130"/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</row>
    <row r="765" spans="1:26" ht="12.75" customHeight="1">
      <c r="A765" s="181"/>
      <c r="B765" s="181"/>
      <c r="C765" s="181"/>
      <c r="D765" s="181"/>
      <c r="E765" s="181"/>
      <c r="F765" s="181"/>
      <c r="G765" s="181"/>
      <c r="H765" s="181"/>
      <c r="I765" s="130"/>
      <c r="J765" s="130"/>
      <c r="K765" s="130"/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</row>
    <row r="766" spans="1:26" ht="12.75" customHeight="1">
      <c r="A766" s="181"/>
      <c r="B766" s="181"/>
      <c r="C766" s="181"/>
      <c r="D766" s="181"/>
      <c r="E766" s="181"/>
      <c r="F766" s="181"/>
      <c r="G766" s="181"/>
      <c r="H766" s="181"/>
      <c r="I766" s="130"/>
      <c r="J766" s="130"/>
      <c r="K766" s="130"/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</row>
    <row r="767" spans="1:26" ht="12.75" customHeight="1">
      <c r="A767" s="181"/>
      <c r="B767" s="181"/>
      <c r="C767" s="181"/>
      <c r="D767" s="181"/>
      <c r="E767" s="181"/>
      <c r="F767" s="181"/>
      <c r="G767" s="181"/>
      <c r="H767" s="181"/>
      <c r="I767" s="130"/>
      <c r="J767" s="130"/>
      <c r="K767" s="130"/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</row>
    <row r="768" spans="1:26" ht="12.75" customHeight="1">
      <c r="A768" s="181"/>
      <c r="B768" s="181"/>
      <c r="C768" s="181"/>
      <c r="D768" s="181"/>
      <c r="E768" s="181"/>
      <c r="F768" s="181"/>
      <c r="G768" s="181"/>
      <c r="H768" s="181"/>
      <c r="I768" s="130"/>
      <c r="J768" s="130"/>
      <c r="K768" s="130"/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</row>
    <row r="769" spans="1:26" ht="12.75" customHeight="1">
      <c r="A769" s="181"/>
      <c r="B769" s="181"/>
      <c r="C769" s="181"/>
      <c r="D769" s="181"/>
      <c r="E769" s="181"/>
      <c r="F769" s="181"/>
      <c r="G769" s="181"/>
      <c r="H769" s="181"/>
      <c r="I769" s="130"/>
      <c r="J769" s="130"/>
      <c r="K769" s="130"/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</row>
    <row r="770" spans="1:26" ht="12.75" customHeight="1">
      <c r="A770" s="181"/>
      <c r="B770" s="181"/>
      <c r="C770" s="181"/>
      <c r="D770" s="181"/>
      <c r="E770" s="181"/>
      <c r="F770" s="181"/>
      <c r="G770" s="181"/>
      <c r="H770" s="181"/>
      <c r="I770" s="130"/>
      <c r="J770" s="130"/>
      <c r="K770" s="130"/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</row>
    <row r="771" spans="1:26" ht="12.75" customHeight="1">
      <c r="A771" s="181"/>
      <c r="B771" s="181"/>
      <c r="C771" s="181"/>
      <c r="D771" s="181"/>
      <c r="E771" s="181"/>
      <c r="F771" s="181"/>
      <c r="G771" s="181"/>
      <c r="H771" s="181"/>
      <c r="I771" s="130"/>
      <c r="J771" s="130"/>
      <c r="K771" s="130"/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</row>
    <row r="772" spans="1:26" ht="12.75" customHeight="1">
      <c r="A772" s="181"/>
      <c r="B772" s="181"/>
      <c r="C772" s="181"/>
      <c r="D772" s="181"/>
      <c r="E772" s="181"/>
      <c r="F772" s="181"/>
      <c r="G772" s="181"/>
      <c r="H772" s="181"/>
      <c r="I772" s="130"/>
      <c r="J772" s="130"/>
      <c r="K772" s="130"/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</row>
    <row r="773" spans="1:26" ht="12.75" customHeight="1">
      <c r="A773" s="181"/>
      <c r="B773" s="181"/>
      <c r="C773" s="181"/>
      <c r="D773" s="181"/>
      <c r="E773" s="181"/>
      <c r="F773" s="181"/>
      <c r="G773" s="181"/>
      <c r="H773" s="181"/>
      <c r="I773" s="130"/>
      <c r="J773" s="130"/>
      <c r="K773" s="130"/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</row>
    <row r="774" spans="1:26" ht="12.75" customHeight="1">
      <c r="A774" s="181"/>
      <c r="B774" s="181"/>
      <c r="C774" s="181"/>
      <c r="D774" s="181"/>
      <c r="E774" s="181"/>
      <c r="F774" s="181"/>
      <c r="G774" s="181"/>
      <c r="H774" s="181"/>
      <c r="I774" s="130"/>
      <c r="J774" s="130"/>
      <c r="K774" s="130"/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</row>
    <row r="775" spans="1:26" ht="12.75" customHeight="1">
      <c r="A775" s="181"/>
      <c r="B775" s="181"/>
      <c r="C775" s="181"/>
      <c r="D775" s="181"/>
      <c r="E775" s="181"/>
      <c r="F775" s="181"/>
      <c r="G775" s="181"/>
      <c r="H775" s="181"/>
      <c r="I775" s="130"/>
      <c r="J775" s="130"/>
      <c r="K775" s="130"/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</row>
    <row r="776" spans="1:26" ht="12.75" customHeight="1">
      <c r="A776" s="181"/>
      <c r="B776" s="181"/>
      <c r="C776" s="181"/>
      <c r="D776" s="181"/>
      <c r="E776" s="181"/>
      <c r="F776" s="181"/>
      <c r="G776" s="181"/>
      <c r="H776" s="181"/>
      <c r="I776" s="130"/>
      <c r="J776" s="130"/>
      <c r="K776" s="130"/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</row>
    <row r="777" spans="1:26" ht="12.75" customHeight="1">
      <c r="A777" s="181"/>
      <c r="B777" s="181"/>
      <c r="C777" s="181"/>
      <c r="D777" s="181"/>
      <c r="E777" s="181"/>
      <c r="F777" s="181"/>
      <c r="G777" s="181"/>
      <c r="H777" s="181"/>
      <c r="I777" s="130"/>
      <c r="J777" s="130"/>
      <c r="K777" s="130"/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</row>
    <row r="778" spans="1:26" ht="12.75" customHeight="1">
      <c r="A778" s="181"/>
      <c r="B778" s="181"/>
      <c r="C778" s="181"/>
      <c r="D778" s="181"/>
      <c r="E778" s="181"/>
      <c r="F778" s="181"/>
      <c r="G778" s="181"/>
      <c r="H778" s="181"/>
      <c r="I778" s="130"/>
      <c r="J778" s="130"/>
      <c r="K778" s="130"/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</row>
    <row r="779" spans="1:26" ht="12.75" customHeight="1">
      <c r="A779" s="181"/>
      <c r="B779" s="181"/>
      <c r="C779" s="181"/>
      <c r="D779" s="181"/>
      <c r="E779" s="181"/>
      <c r="F779" s="181"/>
      <c r="G779" s="181"/>
      <c r="H779" s="181"/>
      <c r="I779" s="130"/>
      <c r="J779" s="130"/>
      <c r="K779" s="130"/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</row>
    <row r="780" spans="1:26" ht="12.75" customHeight="1">
      <c r="A780" s="181"/>
      <c r="B780" s="181"/>
      <c r="C780" s="181"/>
      <c r="D780" s="181"/>
      <c r="E780" s="181"/>
      <c r="F780" s="181"/>
      <c r="G780" s="181"/>
      <c r="H780" s="181"/>
      <c r="I780" s="130"/>
      <c r="J780" s="130"/>
      <c r="K780" s="130"/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</row>
    <row r="781" spans="1:26" ht="12.75" customHeight="1">
      <c r="A781" s="181"/>
      <c r="B781" s="181"/>
      <c r="C781" s="181"/>
      <c r="D781" s="181"/>
      <c r="E781" s="181"/>
      <c r="F781" s="181"/>
      <c r="G781" s="181"/>
      <c r="H781" s="181"/>
      <c r="I781" s="130"/>
      <c r="J781" s="130"/>
      <c r="K781" s="130"/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</row>
    <row r="782" spans="1:26" ht="12.75" customHeight="1">
      <c r="A782" s="181"/>
      <c r="B782" s="181"/>
      <c r="C782" s="181"/>
      <c r="D782" s="181"/>
      <c r="E782" s="181"/>
      <c r="F782" s="181"/>
      <c r="G782" s="181"/>
      <c r="H782" s="181"/>
      <c r="I782" s="130"/>
      <c r="J782" s="130"/>
      <c r="K782" s="130"/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</row>
    <row r="783" spans="1:26" ht="12.75" customHeight="1">
      <c r="A783" s="181"/>
      <c r="B783" s="181"/>
      <c r="C783" s="181"/>
      <c r="D783" s="181"/>
      <c r="E783" s="181"/>
      <c r="F783" s="181"/>
      <c r="G783" s="181"/>
      <c r="H783" s="181"/>
      <c r="I783" s="130"/>
      <c r="J783" s="130"/>
      <c r="K783" s="130"/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</row>
    <row r="784" spans="1:26" ht="12.75" customHeight="1">
      <c r="A784" s="181"/>
      <c r="B784" s="181"/>
      <c r="C784" s="181"/>
      <c r="D784" s="181"/>
      <c r="E784" s="181"/>
      <c r="F784" s="181"/>
      <c r="G784" s="181"/>
      <c r="H784" s="181"/>
      <c r="I784" s="130"/>
      <c r="J784" s="130"/>
      <c r="K784" s="130"/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</row>
    <row r="785" spans="1:26" ht="12.75" customHeight="1">
      <c r="A785" s="181"/>
      <c r="B785" s="181"/>
      <c r="C785" s="181"/>
      <c r="D785" s="181"/>
      <c r="E785" s="181"/>
      <c r="F785" s="181"/>
      <c r="G785" s="181"/>
      <c r="H785" s="181"/>
      <c r="I785" s="130"/>
      <c r="J785" s="130"/>
      <c r="K785" s="130"/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</row>
    <row r="786" spans="1:26" ht="12.75" customHeight="1">
      <c r="A786" s="181"/>
      <c r="B786" s="181"/>
      <c r="C786" s="181"/>
      <c r="D786" s="181"/>
      <c r="E786" s="181"/>
      <c r="F786" s="181"/>
      <c r="G786" s="181"/>
      <c r="H786" s="181"/>
      <c r="I786" s="130"/>
      <c r="J786" s="130"/>
      <c r="K786" s="130"/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</row>
    <row r="787" spans="1:26" ht="12.75" customHeight="1">
      <c r="A787" s="181"/>
      <c r="B787" s="181"/>
      <c r="C787" s="181"/>
      <c r="D787" s="181"/>
      <c r="E787" s="181"/>
      <c r="F787" s="181"/>
      <c r="G787" s="181"/>
      <c r="H787" s="181"/>
      <c r="I787" s="130"/>
      <c r="J787" s="130"/>
      <c r="K787" s="130"/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</row>
    <row r="788" spans="1:26" ht="12.75" customHeight="1">
      <c r="A788" s="181"/>
      <c r="B788" s="181"/>
      <c r="C788" s="181"/>
      <c r="D788" s="181"/>
      <c r="E788" s="181"/>
      <c r="F788" s="181"/>
      <c r="G788" s="181"/>
      <c r="H788" s="181"/>
      <c r="I788" s="130"/>
      <c r="J788" s="130"/>
      <c r="K788" s="130"/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</row>
    <row r="789" spans="1:26" ht="12.75" customHeight="1">
      <c r="A789" s="181"/>
      <c r="B789" s="181"/>
      <c r="C789" s="181"/>
      <c r="D789" s="181"/>
      <c r="E789" s="181"/>
      <c r="F789" s="181"/>
      <c r="G789" s="181"/>
      <c r="H789" s="181"/>
      <c r="I789" s="130"/>
      <c r="J789" s="130"/>
      <c r="K789" s="130"/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</row>
    <row r="790" spans="1:26" ht="12.75" customHeight="1">
      <c r="A790" s="181"/>
      <c r="B790" s="181"/>
      <c r="C790" s="181"/>
      <c r="D790" s="181"/>
      <c r="E790" s="181"/>
      <c r="F790" s="181"/>
      <c r="G790" s="181"/>
      <c r="H790" s="181"/>
      <c r="I790" s="130"/>
      <c r="J790" s="130"/>
      <c r="K790" s="130"/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</row>
    <row r="791" spans="1:26" ht="12.75" customHeight="1">
      <c r="A791" s="181"/>
      <c r="B791" s="181"/>
      <c r="C791" s="181"/>
      <c r="D791" s="181"/>
      <c r="E791" s="181"/>
      <c r="F791" s="181"/>
      <c r="G791" s="181"/>
      <c r="H791" s="181"/>
      <c r="I791" s="130"/>
      <c r="J791" s="130"/>
      <c r="K791" s="130"/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</row>
    <row r="792" spans="1:26" ht="12.75" customHeight="1">
      <c r="A792" s="181"/>
      <c r="B792" s="181"/>
      <c r="C792" s="181"/>
      <c r="D792" s="181"/>
      <c r="E792" s="181"/>
      <c r="F792" s="181"/>
      <c r="G792" s="181"/>
      <c r="H792" s="181"/>
      <c r="I792" s="130"/>
      <c r="J792" s="130"/>
      <c r="K792" s="130"/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</row>
    <row r="793" spans="1:26" ht="12.75" customHeight="1">
      <c r="A793" s="181"/>
      <c r="B793" s="181"/>
      <c r="C793" s="181"/>
      <c r="D793" s="181"/>
      <c r="E793" s="181"/>
      <c r="F793" s="181"/>
      <c r="G793" s="181"/>
      <c r="H793" s="181"/>
      <c r="I793" s="130"/>
      <c r="J793" s="130"/>
      <c r="K793" s="130"/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</row>
    <row r="794" spans="1:26" ht="12.75" customHeight="1">
      <c r="A794" s="181"/>
      <c r="B794" s="181"/>
      <c r="C794" s="181"/>
      <c r="D794" s="181"/>
      <c r="E794" s="181"/>
      <c r="F794" s="181"/>
      <c r="G794" s="181"/>
      <c r="H794" s="181"/>
      <c r="I794" s="130"/>
      <c r="J794" s="130"/>
      <c r="K794" s="130"/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</row>
    <row r="795" spans="1:26" ht="12.75" customHeight="1">
      <c r="A795" s="181"/>
      <c r="B795" s="181"/>
      <c r="C795" s="181"/>
      <c r="D795" s="181"/>
      <c r="E795" s="181"/>
      <c r="F795" s="181"/>
      <c r="G795" s="181"/>
      <c r="H795" s="181"/>
      <c r="I795" s="130"/>
      <c r="J795" s="130"/>
      <c r="K795" s="130"/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</row>
    <row r="796" spans="1:26" ht="12.75" customHeight="1">
      <c r="A796" s="181"/>
      <c r="B796" s="181"/>
      <c r="C796" s="181"/>
      <c r="D796" s="181"/>
      <c r="E796" s="181"/>
      <c r="F796" s="181"/>
      <c r="G796" s="181"/>
      <c r="H796" s="181"/>
      <c r="I796" s="130"/>
      <c r="J796" s="130"/>
      <c r="K796" s="130"/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</row>
    <row r="797" spans="1:26" ht="12.75" customHeight="1">
      <c r="A797" s="181"/>
      <c r="B797" s="181"/>
      <c r="C797" s="181"/>
      <c r="D797" s="181"/>
      <c r="E797" s="181"/>
      <c r="F797" s="181"/>
      <c r="G797" s="181"/>
      <c r="H797" s="181"/>
      <c r="I797" s="130"/>
      <c r="J797" s="130"/>
      <c r="K797" s="130"/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</row>
    <row r="798" spans="1:26" ht="12.75" customHeight="1">
      <c r="A798" s="181"/>
      <c r="B798" s="181"/>
      <c r="C798" s="181"/>
      <c r="D798" s="181"/>
      <c r="E798" s="181"/>
      <c r="F798" s="181"/>
      <c r="G798" s="181"/>
      <c r="H798" s="181"/>
      <c r="I798" s="130"/>
      <c r="J798" s="130"/>
      <c r="K798" s="130"/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</row>
    <row r="799" spans="1:26" ht="12.75" customHeight="1">
      <c r="A799" s="181"/>
      <c r="B799" s="181"/>
      <c r="C799" s="181"/>
      <c r="D799" s="181"/>
      <c r="E799" s="181"/>
      <c r="F799" s="181"/>
      <c r="G799" s="181"/>
      <c r="H799" s="181"/>
      <c r="I799" s="130"/>
      <c r="J799" s="130"/>
      <c r="K799" s="130"/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</row>
    <row r="800" spans="1:26" ht="12.75" customHeight="1">
      <c r="A800" s="181"/>
      <c r="B800" s="181"/>
      <c r="C800" s="181"/>
      <c r="D800" s="181"/>
      <c r="E800" s="181"/>
      <c r="F800" s="181"/>
      <c r="G800" s="181"/>
      <c r="H800" s="181"/>
      <c r="I800" s="130"/>
      <c r="J800" s="130"/>
      <c r="K800" s="130"/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</row>
    <row r="801" spans="1:26" ht="12.75" customHeight="1">
      <c r="A801" s="181"/>
      <c r="B801" s="181"/>
      <c r="C801" s="181"/>
      <c r="D801" s="181"/>
      <c r="E801" s="181"/>
      <c r="F801" s="181"/>
      <c r="G801" s="181"/>
      <c r="H801" s="181"/>
      <c r="I801" s="130"/>
      <c r="J801" s="130"/>
      <c r="K801" s="130"/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</row>
    <row r="802" spans="1:26" ht="12.75" customHeight="1">
      <c r="A802" s="181"/>
      <c r="B802" s="181"/>
      <c r="C802" s="181"/>
      <c r="D802" s="181"/>
      <c r="E802" s="181"/>
      <c r="F802" s="181"/>
      <c r="G802" s="181"/>
      <c r="H802" s="181"/>
      <c r="I802" s="130"/>
      <c r="J802" s="130"/>
      <c r="K802" s="130"/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</row>
    <row r="803" spans="1:26" ht="12.75" customHeight="1">
      <c r="A803" s="181"/>
      <c r="B803" s="181"/>
      <c r="C803" s="181"/>
      <c r="D803" s="181"/>
      <c r="E803" s="181"/>
      <c r="F803" s="181"/>
      <c r="G803" s="181"/>
      <c r="H803" s="181"/>
      <c r="I803" s="130"/>
      <c r="J803" s="130"/>
      <c r="K803" s="130"/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</row>
    <row r="804" spans="1:26" ht="12.75" customHeight="1">
      <c r="A804" s="181"/>
      <c r="B804" s="181"/>
      <c r="C804" s="181"/>
      <c r="D804" s="181"/>
      <c r="E804" s="181"/>
      <c r="F804" s="181"/>
      <c r="G804" s="181"/>
      <c r="H804" s="181"/>
      <c r="I804" s="130"/>
      <c r="J804" s="130"/>
      <c r="K804" s="130"/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</row>
    <row r="805" spans="1:26" ht="12.75" customHeight="1">
      <c r="A805" s="181"/>
      <c r="B805" s="181"/>
      <c r="C805" s="181"/>
      <c r="D805" s="181"/>
      <c r="E805" s="181"/>
      <c r="F805" s="181"/>
      <c r="G805" s="181"/>
      <c r="H805" s="181"/>
      <c r="I805" s="130"/>
      <c r="J805" s="130"/>
      <c r="K805" s="130"/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</row>
    <row r="806" spans="1:26" ht="12.75" customHeight="1">
      <c r="A806" s="181"/>
      <c r="B806" s="181"/>
      <c r="C806" s="181"/>
      <c r="D806" s="181"/>
      <c r="E806" s="181"/>
      <c r="F806" s="181"/>
      <c r="G806" s="181"/>
      <c r="H806" s="181"/>
      <c r="I806" s="130"/>
      <c r="J806" s="130"/>
      <c r="K806" s="130"/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</row>
    <row r="807" spans="1:26" ht="12.75" customHeight="1">
      <c r="A807" s="181"/>
      <c r="B807" s="181"/>
      <c r="C807" s="181"/>
      <c r="D807" s="181"/>
      <c r="E807" s="181"/>
      <c r="F807" s="181"/>
      <c r="G807" s="181"/>
      <c r="H807" s="181"/>
      <c r="I807" s="130"/>
      <c r="J807" s="130"/>
      <c r="K807" s="130"/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</row>
    <row r="808" spans="1:26" ht="12.75" customHeight="1">
      <c r="A808" s="181"/>
      <c r="B808" s="181"/>
      <c r="C808" s="181"/>
      <c r="D808" s="181"/>
      <c r="E808" s="181"/>
      <c r="F808" s="181"/>
      <c r="G808" s="181"/>
      <c r="H808" s="181"/>
      <c r="I808" s="130"/>
      <c r="J808" s="130"/>
      <c r="K808" s="130"/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</row>
    <row r="809" spans="1:26" ht="12.75" customHeight="1">
      <c r="A809" s="181"/>
      <c r="B809" s="181"/>
      <c r="C809" s="181"/>
      <c r="D809" s="181"/>
      <c r="E809" s="181"/>
      <c r="F809" s="181"/>
      <c r="G809" s="181"/>
      <c r="H809" s="181"/>
      <c r="I809" s="130"/>
      <c r="J809" s="130"/>
      <c r="K809" s="130"/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</row>
    <row r="810" spans="1:26" ht="12.75" customHeight="1">
      <c r="A810" s="181"/>
      <c r="B810" s="181"/>
      <c r="C810" s="181"/>
      <c r="D810" s="181"/>
      <c r="E810" s="181"/>
      <c r="F810" s="181"/>
      <c r="G810" s="181"/>
      <c r="H810" s="181"/>
      <c r="I810" s="130"/>
      <c r="J810" s="130"/>
      <c r="K810" s="130"/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</row>
    <row r="811" spans="1:26" ht="12.75" customHeight="1">
      <c r="A811" s="181"/>
      <c r="B811" s="181"/>
      <c r="C811" s="181"/>
      <c r="D811" s="181"/>
      <c r="E811" s="181"/>
      <c r="F811" s="181"/>
      <c r="G811" s="181"/>
      <c r="H811" s="181"/>
      <c r="I811" s="130"/>
      <c r="J811" s="130"/>
      <c r="K811" s="130"/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</row>
    <row r="812" spans="1:26" ht="12.75" customHeight="1">
      <c r="A812" s="181"/>
      <c r="B812" s="181"/>
      <c r="C812" s="181"/>
      <c r="D812" s="181"/>
      <c r="E812" s="181"/>
      <c r="F812" s="181"/>
      <c r="G812" s="181"/>
      <c r="H812" s="181"/>
      <c r="I812" s="130"/>
      <c r="J812" s="130"/>
      <c r="K812" s="130"/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</row>
    <row r="813" spans="1:26" ht="12.75" customHeight="1">
      <c r="A813" s="181"/>
      <c r="B813" s="181"/>
      <c r="C813" s="181"/>
      <c r="D813" s="181"/>
      <c r="E813" s="181"/>
      <c r="F813" s="181"/>
      <c r="G813" s="181"/>
      <c r="H813" s="181"/>
      <c r="I813" s="130"/>
      <c r="J813" s="130"/>
      <c r="K813" s="130"/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</row>
    <row r="814" spans="1:26" ht="12.75" customHeight="1">
      <c r="A814" s="181"/>
      <c r="B814" s="181"/>
      <c r="C814" s="181"/>
      <c r="D814" s="181"/>
      <c r="E814" s="181"/>
      <c r="F814" s="181"/>
      <c r="G814" s="181"/>
      <c r="H814" s="181"/>
      <c r="I814" s="130"/>
      <c r="J814" s="130"/>
      <c r="K814" s="130"/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</row>
    <row r="815" spans="1:26" ht="12.75" customHeight="1">
      <c r="A815" s="181"/>
      <c r="B815" s="181"/>
      <c r="C815" s="181"/>
      <c r="D815" s="181"/>
      <c r="E815" s="181"/>
      <c r="F815" s="181"/>
      <c r="G815" s="181"/>
      <c r="H815" s="181"/>
      <c r="I815" s="130"/>
      <c r="J815" s="130"/>
      <c r="K815" s="130"/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</row>
    <row r="816" spans="1:26" ht="12.75" customHeight="1">
      <c r="A816" s="181"/>
      <c r="B816" s="181"/>
      <c r="C816" s="181"/>
      <c r="D816" s="181"/>
      <c r="E816" s="181"/>
      <c r="F816" s="181"/>
      <c r="G816" s="181"/>
      <c r="H816" s="181"/>
      <c r="I816" s="130"/>
      <c r="J816" s="130"/>
      <c r="K816" s="130"/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</row>
    <row r="817" spans="1:26" ht="12.75" customHeight="1">
      <c r="A817" s="181"/>
      <c r="B817" s="181"/>
      <c r="C817" s="181"/>
      <c r="D817" s="181"/>
      <c r="E817" s="181"/>
      <c r="F817" s="181"/>
      <c r="G817" s="181"/>
      <c r="H817" s="181"/>
      <c r="I817" s="130"/>
      <c r="J817" s="130"/>
      <c r="K817" s="130"/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</row>
    <row r="818" spans="1:26" ht="12.75" customHeight="1">
      <c r="A818" s="181"/>
      <c r="B818" s="181"/>
      <c r="C818" s="181"/>
      <c r="D818" s="181"/>
      <c r="E818" s="181"/>
      <c r="F818" s="181"/>
      <c r="G818" s="181"/>
      <c r="H818" s="181"/>
      <c r="I818" s="130"/>
      <c r="J818" s="130"/>
      <c r="K818" s="130"/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</row>
    <row r="819" spans="1:26" ht="12.75" customHeight="1">
      <c r="A819" s="181"/>
      <c r="B819" s="181"/>
      <c r="C819" s="181"/>
      <c r="D819" s="181"/>
      <c r="E819" s="181"/>
      <c r="F819" s="181"/>
      <c r="G819" s="181"/>
      <c r="H819" s="181"/>
      <c r="I819" s="130"/>
      <c r="J819" s="130"/>
      <c r="K819" s="130"/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</row>
    <row r="820" spans="1:26" ht="12.75" customHeight="1">
      <c r="A820" s="181"/>
      <c r="B820" s="181"/>
      <c r="C820" s="181"/>
      <c r="D820" s="181"/>
      <c r="E820" s="181"/>
      <c r="F820" s="181"/>
      <c r="G820" s="181"/>
      <c r="H820" s="181"/>
      <c r="I820" s="130"/>
      <c r="J820" s="130"/>
      <c r="K820" s="130"/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</row>
    <row r="821" spans="1:26" ht="12.75" customHeight="1">
      <c r="A821" s="181"/>
      <c r="B821" s="181"/>
      <c r="C821" s="181"/>
      <c r="D821" s="181"/>
      <c r="E821" s="181"/>
      <c r="F821" s="181"/>
      <c r="G821" s="181"/>
      <c r="H821" s="181"/>
      <c r="I821" s="130"/>
      <c r="J821" s="130"/>
      <c r="K821" s="130"/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</row>
    <row r="822" spans="1:26" ht="12.75" customHeight="1">
      <c r="A822" s="181"/>
      <c r="B822" s="181"/>
      <c r="C822" s="181"/>
      <c r="D822" s="181"/>
      <c r="E822" s="181"/>
      <c r="F822" s="181"/>
      <c r="G822" s="181"/>
      <c r="H822" s="181"/>
      <c r="I822" s="130"/>
      <c r="J822" s="130"/>
      <c r="K822" s="130"/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</row>
    <row r="823" spans="1:26" ht="12.75" customHeight="1">
      <c r="A823" s="181"/>
      <c r="B823" s="181"/>
      <c r="C823" s="181"/>
      <c r="D823" s="181"/>
      <c r="E823" s="181"/>
      <c r="F823" s="181"/>
      <c r="G823" s="181"/>
      <c r="H823" s="181"/>
      <c r="I823" s="130"/>
      <c r="J823" s="130"/>
      <c r="K823" s="130"/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</row>
    <row r="824" spans="1:26" ht="12.75" customHeight="1">
      <c r="A824" s="181"/>
      <c r="B824" s="181"/>
      <c r="C824" s="181"/>
      <c r="D824" s="181"/>
      <c r="E824" s="181"/>
      <c r="F824" s="181"/>
      <c r="G824" s="181"/>
      <c r="H824" s="181"/>
      <c r="I824" s="130"/>
      <c r="J824" s="130"/>
      <c r="K824" s="130"/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</row>
    <row r="825" spans="1:26" ht="12.75" customHeight="1">
      <c r="A825" s="181"/>
      <c r="B825" s="181"/>
      <c r="C825" s="181"/>
      <c r="D825" s="181"/>
      <c r="E825" s="181"/>
      <c r="F825" s="181"/>
      <c r="G825" s="181"/>
      <c r="H825" s="181"/>
      <c r="I825" s="130"/>
      <c r="J825" s="130"/>
      <c r="K825" s="130"/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</row>
    <row r="826" spans="1:26" ht="12.75" customHeight="1">
      <c r="A826" s="181"/>
      <c r="B826" s="181"/>
      <c r="C826" s="181"/>
      <c r="D826" s="181"/>
      <c r="E826" s="181"/>
      <c r="F826" s="181"/>
      <c r="G826" s="181"/>
      <c r="H826" s="181"/>
      <c r="I826" s="130"/>
      <c r="J826" s="130"/>
      <c r="K826" s="130"/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</row>
    <row r="827" spans="1:26" ht="12.75" customHeight="1">
      <c r="A827" s="181"/>
      <c r="B827" s="181"/>
      <c r="C827" s="181"/>
      <c r="D827" s="181"/>
      <c r="E827" s="181"/>
      <c r="F827" s="181"/>
      <c r="G827" s="181"/>
      <c r="H827" s="181"/>
      <c r="I827" s="130"/>
      <c r="J827" s="130"/>
      <c r="K827" s="130"/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</row>
    <row r="828" spans="1:26" ht="12.75" customHeight="1">
      <c r="A828" s="181"/>
      <c r="B828" s="181"/>
      <c r="C828" s="181"/>
      <c r="D828" s="181"/>
      <c r="E828" s="181"/>
      <c r="F828" s="181"/>
      <c r="G828" s="181"/>
      <c r="H828" s="181"/>
      <c r="I828" s="130"/>
      <c r="J828" s="130"/>
      <c r="K828" s="130"/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</row>
    <row r="829" spans="1:26" ht="12.75" customHeight="1">
      <c r="A829" s="181"/>
      <c r="B829" s="181"/>
      <c r="C829" s="181"/>
      <c r="D829" s="181"/>
      <c r="E829" s="181"/>
      <c r="F829" s="181"/>
      <c r="G829" s="181"/>
      <c r="H829" s="181"/>
      <c r="I829" s="130"/>
      <c r="J829" s="130"/>
      <c r="K829" s="130"/>
      <c r="L829" s="130"/>
      <c r="M829" s="130"/>
      <c r="N829" s="130"/>
      <c r="O829" s="130"/>
      <c r="P829" s="130"/>
      <c r="Q829" s="130"/>
      <c r="R829" s="130"/>
      <c r="S829" s="130"/>
      <c r="T829" s="130"/>
      <c r="U829" s="130"/>
      <c r="V829" s="130"/>
      <c r="W829" s="130"/>
      <c r="X829" s="130"/>
      <c r="Y829" s="130"/>
      <c r="Z829" s="130"/>
    </row>
    <row r="830" spans="1:26" ht="12.75" customHeight="1">
      <c r="A830" s="181"/>
      <c r="B830" s="181"/>
      <c r="C830" s="181"/>
      <c r="D830" s="181"/>
      <c r="E830" s="181"/>
      <c r="F830" s="181"/>
      <c r="G830" s="181"/>
      <c r="H830" s="181"/>
      <c r="I830" s="130"/>
      <c r="J830" s="130"/>
      <c r="K830" s="130"/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</row>
    <row r="831" spans="1:26" ht="12.75" customHeight="1">
      <c r="A831" s="181"/>
      <c r="B831" s="181"/>
      <c r="C831" s="181"/>
      <c r="D831" s="181"/>
      <c r="E831" s="181"/>
      <c r="F831" s="181"/>
      <c r="G831" s="181"/>
      <c r="H831" s="181"/>
      <c r="I831" s="130"/>
      <c r="J831" s="130"/>
      <c r="K831" s="130"/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</row>
    <row r="832" spans="1:26" ht="12.75" customHeight="1">
      <c r="A832" s="181"/>
      <c r="B832" s="181"/>
      <c r="C832" s="181"/>
      <c r="D832" s="181"/>
      <c r="E832" s="181"/>
      <c r="F832" s="181"/>
      <c r="G832" s="181"/>
      <c r="H832" s="181"/>
      <c r="I832" s="130"/>
      <c r="J832" s="130"/>
      <c r="K832" s="130"/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</row>
    <row r="833" spans="1:26" ht="12.75" customHeight="1">
      <c r="A833" s="181"/>
      <c r="B833" s="181"/>
      <c r="C833" s="181"/>
      <c r="D833" s="181"/>
      <c r="E833" s="181"/>
      <c r="F833" s="181"/>
      <c r="G833" s="181"/>
      <c r="H833" s="181"/>
      <c r="I833" s="130"/>
      <c r="J833" s="130"/>
      <c r="K833" s="130"/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</row>
    <row r="834" spans="1:26" ht="12.75" customHeight="1">
      <c r="A834" s="181"/>
      <c r="B834" s="181"/>
      <c r="C834" s="181"/>
      <c r="D834" s="181"/>
      <c r="E834" s="181"/>
      <c r="F834" s="181"/>
      <c r="G834" s="181"/>
      <c r="H834" s="181"/>
      <c r="I834" s="130"/>
      <c r="J834" s="130"/>
      <c r="K834" s="130"/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</row>
    <row r="835" spans="1:26" ht="12.75" customHeight="1">
      <c r="A835" s="181"/>
      <c r="B835" s="181"/>
      <c r="C835" s="181"/>
      <c r="D835" s="181"/>
      <c r="E835" s="181"/>
      <c r="F835" s="181"/>
      <c r="G835" s="181"/>
      <c r="H835" s="181"/>
      <c r="I835" s="130"/>
      <c r="J835" s="130"/>
      <c r="K835" s="130"/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</row>
    <row r="836" spans="1:26" ht="12.75" customHeight="1">
      <c r="A836" s="181"/>
      <c r="B836" s="181"/>
      <c r="C836" s="181"/>
      <c r="D836" s="181"/>
      <c r="E836" s="181"/>
      <c r="F836" s="181"/>
      <c r="G836" s="181"/>
      <c r="H836" s="181"/>
      <c r="I836" s="130"/>
      <c r="J836" s="130"/>
      <c r="K836" s="130"/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</row>
    <row r="837" spans="1:26" ht="12.75" customHeight="1">
      <c r="A837" s="181"/>
      <c r="B837" s="181"/>
      <c r="C837" s="181"/>
      <c r="D837" s="181"/>
      <c r="E837" s="181"/>
      <c r="F837" s="181"/>
      <c r="G837" s="181"/>
      <c r="H837" s="181"/>
      <c r="I837" s="130"/>
      <c r="J837" s="130"/>
      <c r="K837" s="130"/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</row>
    <row r="838" spans="1:26" ht="12.75" customHeight="1">
      <c r="A838" s="181"/>
      <c r="B838" s="181"/>
      <c r="C838" s="181"/>
      <c r="D838" s="181"/>
      <c r="E838" s="181"/>
      <c r="F838" s="181"/>
      <c r="G838" s="181"/>
      <c r="H838" s="181"/>
      <c r="I838" s="130"/>
      <c r="J838" s="130"/>
      <c r="K838" s="130"/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</row>
    <row r="839" spans="1:26" ht="12.75" customHeight="1">
      <c r="A839" s="181"/>
      <c r="B839" s="181"/>
      <c r="C839" s="181"/>
      <c r="D839" s="181"/>
      <c r="E839" s="181"/>
      <c r="F839" s="181"/>
      <c r="G839" s="181"/>
      <c r="H839" s="181"/>
      <c r="I839" s="130"/>
      <c r="J839" s="130"/>
      <c r="K839" s="130"/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</row>
    <row r="840" spans="1:26" ht="12.75" customHeight="1">
      <c r="A840" s="181"/>
      <c r="B840" s="181"/>
      <c r="C840" s="181"/>
      <c r="D840" s="181"/>
      <c r="E840" s="181"/>
      <c r="F840" s="181"/>
      <c r="G840" s="181"/>
      <c r="H840" s="181"/>
      <c r="I840" s="130"/>
      <c r="J840" s="130"/>
      <c r="K840" s="130"/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</row>
    <row r="841" spans="1:26" ht="12.75" customHeight="1">
      <c r="A841" s="181"/>
      <c r="B841" s="181"/>
      <c r="C841" s="181"/>
      <c r="D841" s="181"/>
      <c r="E841" s="181"/>
      <c r="F841" s="181"/>
      <c r="G841" s="181"/>
      <c r="H841" s="181"/>
      <c r="I841" s="130"/>
      <c r="J841" s="130"/>
      <c r="K841" s="130"/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</row>
    <row r="842" spans="1:26" ht="12.75" customHeight="1">
      <c r="A842" s="181"/>
      <c r="B842" s="181"/>
      <c r="C842" s="181"/>
      <c r="D842" s="181"/>
      <c r="E842" s="181"/>
      <c r="F842" s="181"/>
      <c r="G842" s="181"/>
      <c r="H842" s="181"/>
      <c r="I842" s="130"/>
      <c r="J842" s="130"/>
      <c r="K842" s="130"/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</row>
    <row r="843" spans="1:26" ht="12.75" customHeight="1">
      <c r="A843" s="181"/>
      <c r="B843" s="181"/>
      <c r="C843" s="181"/>
      <c r="D843" s="181"/>
      <c r="E843" s="181"/>
      <c r="F843" s="181"/>
      <c r="G843" s="181"/>
      <c r="H843" s="181"/>
      <c r="I843" s="130"/>
      <c r="J843" s="130"/>
      <c r="K843" s="130"/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</row>
    <row r="844" spans="1:26" ht="12.75" customHeight="1">
      <c r="A844" s="181"/>
      <c r="B844" s="181"/>
      <c r="C844" s="181"/>
      <c r="D844" s="181"/>
      <c r="E844" s="181"/>
      <c r="F844" s="181"/>
      <c r="G844" s="181"/>
      <c r="H844" s="181"/>
      <c r="I844" s="130"/>
      <c r="J844" s="130"/>
      <c r="K844" s="130"/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</row>
    <row r="845" spans="1:26" ht="12.75" customHeight="1">
      <c r="A845" s="181"/>
      <c r="B845" s="181"/>
      <c r="C845" s="181"/>
      <c r="D845" s="181"/>
      <c r="E845" s="181"/>
      <c r="F845" s="181"/>
      <c r="G845" s="181"/>
      <c r="H845" s="181"/>
      <c r="I845" s="130"/>
      <c r="J845" s="130"/>
      <c r="K845" s="130"/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</row>
    <row r="846" spans="1:26" ht="12.75" customHeight="1">
      <c r="A846" s="181"/>
      <c r="B846" s="181"/>
      <c r="C846" s="181"/>
      <c r="D846" s="181"/>
      <c r="E846" s="181"/>
      <c r="F846" s="181"/>
      <c r="G846" s="181"/>
      <c r="H846" s="181"/>
      <c r="I846" s="130"/>
      <c r="J846" s="130"/>
      <c r="K846" s="130"/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</row>
    <row r="847" spans="1:26" ht="12.75" customHeight="1">
      <c r="A847" s="181"/>
      <c r="B847" s="181"/>
      <c r="C847" s="181"/>
      <c r="D847" s="181"/>
      <c r="E847" s="181"/>
      <c r="F847" s="181"/>
      <c r="G847" s="181"/>
      <c r="H847" s="181"/>
      <c r="I847" s="130"/>
      <c r="J847" s="130"/>
      <c r="K847" s="130"/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</row>
    <row r="848" spans="1:26" ht="12.75" customHeight="1">
      <c r="A848" s="181"/>
      <c r="B848" s="181"/>
      <c r="C848" s="181"/>
      <c r="D848" s="181"/>
      <c r="E848" s="181"/>
      <c r="F848" s="181"/>
      <c r="G848" s="181"/>
      <c r="H848" s="181"/>
      <c r="I848" s="130"/>
      <c r="J848" s="130"/>
      <c r="K848" s="130"/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</row>
    <row r="849" spans="1:26" ht="12.75" customHeight="1">
      <c r="A849" s="181"/>
      <c r="B849" s="181"/>
      <c r="C849" s="181"/>
      <c r="D849" s="181"/>
      <c r="E849" s="181"/>
      <c r="F849" s="181"/>
      <c r="G849" s="181"/>
      <c r="H849" s="181"/>
      <c r="I849" s="130"/>
      <c r="J849" s="130"/>
      <c r="K849" s="130"/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</row>
    <row r="850" spans="1:26" ht="12.75" customHeight="1">
      <c r="A850" s="181"/>
      <c r="B850" s="181"/>
      <c r="C850" s="181"/>
      <c r="D850" s="181"/>
      <c r="E850" s="181"/>
      <c r="F850" s="181"/>
      <c r="G850" s="181"/>
      <c r="H850" s="181"/>
      <c r="I850" s="130"/>
      <c r="J850" s="130"/>
      <c r="K850" s="130"/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</row>
    <row r="851" spans="1:26" ht="12.75" customHeight="1">
      <c r="A851" s="181"/>
      <c r="B851" s="181"/>
      <c r="C851" s="181"/>
      <c r="D851" s="181"/>
      <c r="E851" s="181"/>
      <c r="F851" s="181"/>
      <c r="G851" s="181"/>
      <c r="H851" s="181"/>
      <c r="I851" s="130"/>
      <c r="J851" s="130"/>
      <c r="K851" s="130"/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</row>
    <row r="852" spans="1:26" ht="12.75" customHeight="1">
      <c r="A852" s="181"/>
      <c r="B852" s="181"/>
      <c r="C852" s="181"/>
      <c r="D852" s="181"/>
      <c r="E852" s="181"/>
      <c r="F852" s="181"/>
      <c r="G852" s="181"/>
      <c r="H852" s="181"/>
      <c r="I852" s="130"/>
      <c r="J852" s="130"/>
      <c r="K852" s="130"/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</row>
    <row r="853" spans="1:26" ht="12.75" customHeight="1">
      <c r="A853" s="181"/>
      <c r="B853" s="181"/>
      <c r="C853" s="181"/>
      <c r="D853" s="181"/>
      <c r="E853" s="181"/>
      <c r="F853" s="181"/>
      <c r="G853" s="181"/>
      <c r="H853" s="181"/>
      <c r="I853" s="130"/>
      <c r="J853" s="130"/>
      <c r="K853" s="130"/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</row>
    <row r="854" spans="1:26" ht="12.75" customHeight="1">
      <c r="A854" s="181"/>
      <c r="B854" s="181"/>
      <c r="C854" s="181"/>
      <c r="D854" s="181"/>
      <c r="E854" s="181"/>
      <c r="F854" s="181"/>
      <c r="G854" s="181"/>
      <c r="H854" s="181"/>
      <c r="I854" s="130"/>
      <c r="J854" s="130"/>
      <c r="K854" s="130"/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</row>
    <row r="855" spans="1:26" ht="12.75" customHeight="1">
      <c r="A855" s="181"/>
      <c r="B855" s="181"/>
      <c r="C855" s="181"/>
      <c r="D855" s="181"/>
      <c r="E855" s="181"/>
      <c r="F855" s="181"/>
      <c r="G855" s="181"/>
      <c r="H855" s="181"/>
      <c r="I855" s="130"/>
      <c r="J855" s="130"/>
      <c r="K855" s="130"/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</row>
    <row r="856" spans="1:26" ht="12.75" customHeight="1">
      <c r="A856" s="181"/>
      <c r="B856" s="181"/>
      <c r="C856" s="181"/>
      <c r="D856" s="181"/>
      <c r="E856" s="181"/>
      <c r="F856" s="181"/>
      <c r="G856" s="181"/>
      <c r="H856" s="181"/>
      <c r="I856" s="130"/>
      <c r="J856" s="130"/>
      <c r="K856" s="130"/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</row>
    <row r="857" spans="1:26" ht="12.75" customHeight="1">
      <c r="A857" s="181"/>
      <c r="B857" s="181"/>
      <c r="C857" s="181"/>
      <c r="D857" s="181"/>
      <c r="E857" s="181"/>
      <c r="F857" s="181"/>
      <c r="G857" s="181"/>
      <c r="H857" s="181"/>
      <c r="I857" s="130"/>
      <c r="J857" s="130"/>
      <c r="K857" s="130"/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</row>
    <row r="858" spans="1:26" ht="12.75" customHeight="1">
      <c r="A858" s="181"/>
      <c r="B858" s="181"/>
      <c r="C858" s="181"/>
      <c r="D858" s="181"/>
      <c r="E858" s="181"/>
      <c r="F858" s="181"/>
      <c r="G858" s="181"/>
      <c r="H858" s="181"/>
      <c r="I858" s="130"/>
      <c r="J858" s="130"/>
      <c r="K858" s="130"/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</row>
    <row r="859" spans="1:26" ht="12.75" customHeight="1">
      <c r="A859" s="181"/>
      <c r="B859" s="181"/>
      <c r="C859" s="181"/>
      <c r="D859" s="181"/>
      <c r="E859" s="181"/>
      <c r="F859" s="181"/>
      <c r="G859" s="181"/>
      <c r="H859" s="181"/>
      <c r="I859" s="130"/>
      <c r="J859" s="130"/>
      <c r="K859" s="130"/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</row>
    <row r="860" spans="1:26" ht="12.75" customHeight="1">
      <c r="A860" s="181"/>
      <c r="B860" s="181"/>
      <c r="C860" s="181"/>
      <c r="D860" s="181"/>
      <c r="E860" s="181"/>
      <c r="F860" s="181"/>
      <c r="G860" s="181"/>
      <c r="H860" s="181"/>
      <c r="I860" s="130"/>
      <c r="J860" s="130"/>
      <c r="K860" s="130"/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</row>
    <row r="861" spans="1:26" ht="12.75" customHeight="1">
      <c r="A861" s="181"/>
      <c r="B861" s="181"/>
      <c r="C861" s="181"/>
      <c r="D861" s="181"/>
      <c r="E861" s="181"/>
      <c r="F861" s="181"/>
      <c r="G861" s="181"/>
      <c r="H861" s="181"/>
      <c r="I861" s="130"/>
      <c r="J861" s="130"/>
      <c r="K861" s="130"/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</row>
    <row r="862" spans="1:26" ht="12.75" customHeight="1">
      <c r="A862" s="181"/>
      <c r="B862" s="181"/>
      <c r="C862" s="181"/>
      <c r="D862" s="181"/>
      <c r="E862" s="181"/>
      <c r="F862" s="181"/>
      <c r="G862" s="181"/>
      <c r="H862" s="181"/>
      <c r="I862" s="130"/>
      <c r="J862" s="130"/>
      <c r="K862" s="130"/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</row>
    <row r="863" spans="1:26" ht="12.75" customHeight="1">
      <c r="A863" s="181"/>
      <c r="B863" s="181"/>
      <c r="C863" s="181"/>
      <c r="D863" s="181"/>
      <c r="E863" s="181"/>
      <c r="F863" s="181"/>
      <c r="G863" s="181"/>
      <c r="H863" s="181"/>
      <c r="I863" s="130"/>
      <c r="J863" s="130"/>
      <c r="K863" s="130"/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</row>
    <row r="864" spans="1:26" ht="12.75" customHeight="1">
      <c r="A864" s="181"/>
      <c r="B864" s="181"/>
      <c r="C864" s="181"/>
      <c r="D864" s="181"/>
      <c r="E864" s="181"/>
      <c r="F864" s="181"/>
      <c r="G864" s="181"/>
      <c r="H864" s="181"/>
      <c r="I864" s="130"/>
      <c r="J864" s="130"/>
      <c r="K864" s="130"/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</row>
    <row r="865" spans="1:26" ht="12.75" customHeight="1">
      <c r="A865" s="181"/>
      <c r="B865" s="181"/>
      <c r="C865" s="181"/>
      <c r="D865" s="181"/>
      <c r="E865" s="181"/>
      <c r="F865" s="181"/>
      <c r="G865" s="181"/>
      <c r="H865" s="181"/>
      <c r="I865" s="130"/>
      <c r="J865" s="130"/>
      <c r="K865" s="130"/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</row>
    <row r="866" spans="1:26" ht="12.75" customHeight="1">
      <c r="A866" s="181"/>
      <c r="B866" s="181"/>
      <c r="C866" s="181"/>
      <c r="D866" s="181"/>
      <c r="E866" s="181"/>
      <c r="F866" s="181"/>
      <c r="G866" s="181"/>
      <c r="H866" s="181"/>
      <c r="I866" s="130"/>
      <c r="J866" s="130"/>
      <c r="K866" s="130"/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</row>
    <row r="867" spans="1:26" ht="12.75" customHeight="1">
      <c r="A867" s="181"/>
      <c r="B867" s="181"/>
      <c r="C867" s="181"/>
      <c r="D867" s="181"/>
      <c r="E867" s="181"/>
      <c r="F867" s="181"/>
      <c r="G867" s="181"/>
      <c r="H867" s="181"/>
      <c r="I867" s="130"/>
      <c r="J867" s="130"/>
      <c r="K867" s="130"/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</row>
    <row r="868" spans="1:26" ht="12.75" customHeight="1">
      <c r="A868" s="181"/>
      <c r="B868" s="181"/>
      <c r="C868" s="181"/>
      <c r="D868" s="181"/>
      <c r="E868" s="181"/>
      <c r="F868" s="181"/>
      <c r="G868" s="181"/>
      <c r="H868" s="181"/>
      <c r="I868" s="130"/>
      <c r="J868" s="130"/>
      <c r="K868" s="130"/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</row>
    <row r="869" spans="1:26" ht="12.75" customHeight="1">
      <c r="A869" s="181"/>
      <c r="B869" s="181"/>
      <c r="C869" s="181"/>
      <c r="D869" s="181"/>
      <c r="E869" s="181"/>
      <c r="F869" s="181"/>
      <c r="G869" s="181"/>
      <c r="H869" s="181"/>
      <c r="I869" s="130"/>
      <c r="J869" s="130"/>
      <c r="K869" s="130"/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</row>
    <row r="870" spans="1:26" ht="12.75" customHeight="1">
      <c r="A870" s="181"/>
      <c r="B870" s="181"/>
      <c r="C870" s="181"/>
      <c r="D870" s="181"/>
      <c r="E870" s="181"/>
      <c r="F870" s="181"/>
      <c r="G870" s="181"/>
      <c r="H870" s="181"/>
      <c r="I870" s="130"/>
      <c r="J870" s="130"/>
      <c r="K870" s="130"/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</row>
    <row r="871" spans="1:26" ht="12.75" customHeight="1">
      <c r="A871" s="181"/>
      <c r="B871" s="181"/>
      <c r="C871" s="181"/>
      <c r="D871" s="181"/>
      <c r="E871" s="181"/>
      <c r="F871" s="181"/>
      <c r="G871" s="181"/>
      <c r="H871" s="181"/>
      <c r="I871" s="130"/>
      <c r="J871" s="130"/>
      <c r="K871" s="130"/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</row>
    <row r="872" spans="1:26" ht="12.75" customHeight="1">
      <c r="A872" s="181"/>
      <c r="B872" s="181"/>
      <c r="C872" s="181"/>
      <c r="D872" s="181"/>
      <c r="E872" s="181"/>
      <c r="F872" s="181"/>
      <c r="G872" s="181"/>
      <c r="H872" s="181"/>
      <c r="I872" s="130"/>
      <c r="J872" s="130"/>
      <c r="K872" s="130"/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</row>
    <row r="873" spans="1:26" ht="12.75" customHeight="1">
      <c r="A873" s="181"/>
      <c r="B873" s="181"/>
      <c r="C873" s="181"/>
      <c r="D873" s="181"/>
      <c r="E873" s="181"/>
      <c r="F873" s="181"/>
      <c r="G873" s="181"/>
      <c r="H873" s="181"/>
      <c r="I873" s="130"/>
      <c r="J873" s="130"/>
      <c r="K873" s="130"/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</row>
    <row r="874" spans="1:26" ht="12.75" customHeight="1">
      <c r="A874" s="181"/>
      <c r="B874" s="181"/>
      <c r="C874" s="181"/>
      <c r="D874" s="181"/>
      <c r="E874" s="181"/>
      <c r="F874" s="181"/>
      <c r="G874" s="181"/>
      <c r="H874" s="181"/>
      <c r="I874" s="130"/>
      <c r="J874" s="130"/>
      <c r="K874" s="130"/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</row>
    <row r="875" spans="1:26" ht="12.75" customHeight="1">
      <c r="A875" s="181"/>
      <c r="B875" s="181"/>
      <c r="C875" s="181"/>
      <c r="D875" s="181"/>
      <c r="E875" s="181"/>
      <c r="F875" s="181"/>
      <c r="G875" s="181"/>
      <c r="H875" s="181"/>
      <c r="I875" s="130"/>
      <c r="J875" s="130"/>
      <c r="K875" s="130"/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</row>
    <row r="876" spans="1:26" ht="12.75" customHeight="1">
      <c r="A876" s="181"/>
      <c r="B876" s="181"/>
      <c r="C876" s="181"/>
      <c r="D876" s="181"/>
      <c r="E876" s="181"/>
      <c r="F876" s="181"/>
      <c r="G876" s="181"/>
      <c r="H876" s="181"/>
      <c r="I876" s="130"/>
      <c r="J876" s="130"/>
      <c r="K876" s="130"/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</row>
    <row r="877" spans="1:26" ht="12.75" customHeight="1">
      <c r="A877" s="181"/>
      <c r="B877" s="181"/>
      <c r="C877" s="181"/>
      <c r="D877" s="181"/>
      <c r="E877" s="181"/>
      <c r="F877" s="181"/>
      <c r="G877" s="181"/>
      <c r="H877" s="181"/>
      <c r="I877" s="130"/>
      <c r="J877" s="130"/>
      <c r="K877" s="130"/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</row>
    <row r="878" spans="1:26" ht="12.75" customHeight="1">
      <c r="A878" s="181"/>
      <c r="B878" s="181"/>
      <c r="C878" s="181"/>
      <c r="D878" s="181"/>
      <c r="E878" s="181"/>
      <c r="F878" s="181"/>
      <c r="G878" s="181"/>
      <c r="H878" s="181"/>
      <c r="I878" s="130"/>
      <c r="J878" s="130"/>
      <c r="K878" s="130"/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</row>
    <row r="879" spans="1:26" ht="12.75" customHeight="1">
      <c r="A879" s="181"/>
      <c r="B879" s="181"/>
      <c r="C879" s="181"/>
      <c r="D879" s="181"/>
      <c r="E879" s="181"/>
      <c r="F879" s="181"/>
      <c r="G879" s="181"/>
      <c r="H879" s="181"/>
      <c r="I879" s="130"/>
      <c r="J879" s="130"/>
      <c r="K879" s="130"/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</row>
    <row r="880" spans="1:26" ht="12.75" customHeight="1">
      <c r="A880" s="181"/>
      <c r="B880" s="181"/>
      <c r="C880" s="181"/>
      <c r="D880" s="181"/>
      <c r="E880" s="181"/>
      <c r="F880" s="181"/>
      <c r="G880" s="181"/>
      <c r="H880" s="181"/>
      <c r="I880" s="130"/>
      <c r="J880" s="130"/>
      <c r="K880" s="130"/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</row>
    <row r="881" spans="1:26" ht="12.75" customHeight="1">
      <c r="A881" s="181"/>
      <c r="B881" s="181"/>
      <c r="C881" s="181"/>
      <c r="D881" s="181"/>
      <c r="E881" s="181"/>
      <c r="F881" s="181"/>
      <c r="G881" s="181"/>
      <c r="H881" s="181"/>
      <c r="I881" s="130"/>
      <c r="J881" s="130"/>
      <c r="K881" s="130"/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</row>
    <row r="882" spans="1:26" ht="12.75" customHeight="1">
      <c r="A882" s="181"/>
      <c r="B882" s="181"/>
      <c r="C882" s="181"/>
      <c r="D882" s="181"/>
      <c r="E882" s="181"/>
      <c r="F882" s="181"/>
      <c r="G882" s="181"/>
      <c r="H882" s="181"/>
      <c r="I882" s="130"/>
      <c r="J882" s="130"/>
      <c r="K882" s="130"/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</row>
    <row r="883" spans="1:26" ht="12.75" customHeight="1">
      <c r="A883" s="181"/>
      <c r="B883" s="181"/>
      <c r="C883" s="181"/>
      <c r="D883" s="181"/>
      <c r="E883" s="181"/>
      <c r="F883" s="181"/>
      <c r="G883" s="181"/>
      <c r="H883" s="181"/>
      <c r="I883" s="130"/>
      <c r="J883" s="130"/>
      <c r="K883" s="130"/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</row>
    <row r="884" spans="1:26" ht="12.75" customHeight="1">
      <c r="A884" s="181"/>
      <c r="B884" s="181"/>
      <c r="C884" s="181"/>
      <c r="D884" s="181"/>
      <c r="E884" s="181"/>
      <c r="F884" s="181"/>
      <c r="G884" s="181"/>
      <c r="H884" s="181"/>
      <c r="I884" s="130"/>
      <c r="J884" s="130"/>
      <c r="K884" s="130"/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</row>
    <row r="885" spans="1:26" ht="12.75" customHeight="1">
      <c r="A885" s="181"/>
      <c r="B885" s="181"/>
      <c r="C885" s="181"/>
      <c r="D885" s="181"/>
      <c r="E885" s="181"/>
      <c r="F885" s="181"/>
      <c r="G885" s="181"/>
      <c r="H885" s="181"/>
      <c r="I885" s="130"/>
      <c r="J885" s="130"/>
      <c r="K885" s="130"/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</row>
    <row r="886" spans="1:26" ht="12.75" customHeight="1">
      <c r="A886" s="181"/>
      <c r="B886" s="181"/>
      <c r="C886" s="181"/>
      <c r="D886" s="181"/>
      <c r="E886" s="181"/>
      <c r="F886" s="181"/>
      <c r="G886" s="181"/>
      <c r="H886" s="181"/>
      <c r="I886" s="130"/>
      <c r="J886" s="130"/>
      <c r="K886" s="130"/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</row>
    <row r="887" spans="1:26" ht="12.75" customHeight="1">
      <c r="A887" s="181"/>
      <c r="B887" s="181"/>
      <c r="C887" s="181"/>
      <c r="D887" s="181"/>
      <c r="E887" s="181"/>
      <c r="F887" s="181"/>
      <c r="G887" s="181"/>
      <c r="H887" s="181"/>
      <c r="I887" s="130"/>
      <c r="J887" s="130"/>
      <c r="K887" s="130"/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</row>
    <row r="888" spans="1:26" ht="12.75" customHeight="1">
      <c r="A888" s="181"/>
      <c r="B888" s="181"/>
      <c r="C888" s="181"/>
      <c r="D888" s="181"/>
      <c r="E888" s="181"/>
      <c r="F888" s="181"/>
      <c r="G888" s="181"/>
      <c r="H888" s="181"/>
      <c r="I888" s="130"/>
      <c r="J888" s="130"/>
      <c r="K888" s="130"/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</row>
    <row r="889" spans="1:26" ht="12.75" customHeight="1">
      <c r="A889" s="181"/>
      <c r="B889" s="181"/>
      <c r="C889" s="181"/>
      <c r="D889" s="181"/>
      <c r="E889" s="181"/>
      <c r="F889" s="181"/>
      <c r="G889" s="181"/>
      <c r="H889" s="181"/>
      <c r="I889" s="130"/>
      <c r="J889" s="130"/>
      <c r="K889" s="130"/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</row>
    <row r="890" spans="1:26" ht="12.75" customHeight="1">
      <c r="A890" s="181"/>
      <c r="B890" s="181"/>
      <c r="C890" s="181"/>
      <c r="D890" s="181"/>
      <c r="E890" s="181"/>
      <c r="F890" s="181"/>
      <c r="G890" s="181"/>
      <c r="H890" s="181"/>
      <c r="I890" s="130"/>
      <c r="J890" s="130"/>
      <c r="K890" s="130"/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</row>
    <row r="891" spans="1:26" ht="12.75" customHeight="1">
      <c r="A891" s="181"/>
      <c r="B891" s="181"/>
      <c r="C891" s="181"/>
      <c r="D891" s="181"/>
      <c r="E891" s="181"/>
      <c r="F891" s="181"/>
      <c r="G891" s="181"/>
      <c r="H891" s="181"/>
      <c r="I891" s="130"/>
      <c r="J891" s="130"/>
      <c r="K891" s="130"/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</row>
    <row r="892" spans="1:26" ht="12.75" customHeight="1">
      <c r="A892" s="181"/>
      <c r="B892" s="181"/>
      <c r="C892" s="181"/>
      <c r="D892" s="181"/>
      <c r="E892" s="181"/>
      <c r="F892" s="181"/>
      <c r="G892" s="181"/>
      <c r="H892" s="181"/>
      <c r="I892" s="130"/>
      <c r="J892" s="130"/>
      <c r="K892" s="130"/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</row>
    <row r="893" spans="1:26" ht="12.75" customHeight="1">
      <c r="A893" s="181"/>
      <c r="B893" s="181"/>
      <c r="C893" s="181"/>
      <c r="D893" s="181"/>
      <c r="E893" s="181"/>
      <c r="F893" s="181"/>
      <c r="G893" s="181"/>
      <c r="H893" s="181"/>
      <c r="I893" s="130"/>
      <c r="J893" s="130"/>
      <c r="K893" s="130"/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</row>
    <row r="894" spans="1:26" ht="12.75" customHeight="1">
      <c r="A894" s="181"/>
      <c r="B894" s="181"/>
      <c r="C894" s="181"/>
      <c r="D894" s="181"/>
      <c r="E894" s="181"/>
      <c r="F894" s="181"/>
      <c r="G894" s="181"/>
      <c r="H894" s="181"/>
      <c r="I894" s="130"/>
      <c r="J894" s="130"/>
      <c r="K894" s="130"/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</row>
    <row r="895" spans="1:26" ht="12.75" customHeight="1">
      <c r="A895" s="181"/>
      <c r="B895" s="181"/>
      <c r="C895" s="181"/>
      <c r="D895" s="181"/>
      <c r="E895" s="181"/>
      <c r="F895" s="181"/>
      <c r="G895" s="181"/>
      <c r="H895" s="181"/>
      <c r="I895" s="130"/>
      <c r="J895" s="130"/>
      <c r="K895" s="130"/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</row>
    <row r="896" spans="1:26" ht="12.75" customHeight="1">
      <c r="A896" s="181"/>
      <c r="B896" s="181"/>
      <c r="C896" s="181"/>
      <c r="D896" s="181"/>
      <c r="E896" s="181"/>
      <c r="F896" s="181"/>
      <c r="G896" s="181"/>
      <c r="H896" s="181"/>
      <c r="I896" s="130"/>
      <c r="J896" s="130"/>
      <c r="K896" s="130"/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</row>
    <row r="897" spans="1:26" ht="12.75" customHeight="1">
      <c r="A897" s="181"/>
      <c r="B897" s="181"/>
      <c r="C897" s="181"/>
      <c r="D897" s="181"/>
      <c r="E897" s="181"/>
      <c r="F897" s="181"/>
      <c r="G897" s="181"/>
      <c r="H897" s="181"/>
      <c r="I897" s="130"/>
      <c r="J897" s="130"/>
      <c r="K897" s="130"/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</row>
    <row r="898" spans="1:26" ht="12.75" customHeight="1">
      <c r="A898" s="181"/>
      <c r="B898" s="181"/>
      <c r="C898" s="181"/>
      <c r="D898" s="181"/>
      <c r="E898" s="181"/>
      <c r="F898" s="181"/>
      <c r="G898" s="181"/>
      <c r="H898" s="181"/>
      <c r="I898" s="130"/>
      <c r="J898" s="130"/>
      <c r="K898" s="130"/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</row>
    <row r="899" spans="1:26" ht="12.75" customHeight="1">
      <c r="A899" s="181"/>
      <c r="B899" s="181"/>
      <c r="C899" s="181"/>
      <c r="D899" s="181"/>
      <c r="E899" s="181"/>
      <c r="F899" s="181"/>
      <c r="G899" s="181"/>
      <c r="H899" s="181"/>
      <c r="I899" s="130"/>
      <c r="J899" s="130"/>
      <c r="K899" s="130"/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</row>
    <row r="900" spans="1:26" ht="12.75" customHeight="1">
      <c r="A900" s="181"/>
      <c r="B900" s="181"/>
      <c r="C900" s="181"/>
      <c r="D900" s="181"/>
      <c r="E900" s="181"/>
      <c r="F900" s="181"/>
      <c r="G900" s="181"/>
      <c r="H900" s="181"/>
      <c r="I900" s="130"/>
      <c r="J900" s="130"/>
      <c r="K900" s="130"/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</row>
    <row r="901" spans="1:26" ht="12.75" customHeight="1">
      <c r="A901" s="181"/>
      <c r="B901" s="181"/>
      <c r="C901" s="181"/>
      <c r="D901" s="181"/>
      <c r="E901" s="181"/>
      <c r="F901" s="181"/>
      <c r="G901" s="181"/>
      <c r="H901" s="181"/>
      <c r="I901" s="130"/>
      <c r="J901" s="130"/>
      <c r="K901" s="130"/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</row>
    <row r="902" spans="1:26" ht="12.75" customHeight="1">
      <c r="A902" s="181"/>
      <c r="B902" s="181"/>
      <c r="C902" s="181"/>
      <c r="D902" s="181"/>
      <c r="E902" s="181"/>
      <c r="F902" s="181"/>
      <c r="G902" s="181"/>
      <c r="H902" s="181"/>
      <c r="I902" s="130"/>
      <c r="J902" s="130"/>
      <c r="K902" s="130"/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</row>
    <row r="903" spans="1:26" ht="12.75" customHeight="1">
      <c r="A903" s="181"/>
      <c r="B903" s="181"/>
      <c r="C903" s="181"/>
      <c r="D903" s="181"/>
      <c r="E903" s="181"/>
      <c r="F903" s="181"/>
      <c r="G903" s="181"/>
      <c r="H903" s="181"/>
      <c r="I903" s="130"/>
      <c r="J903" s="130"/>
      <c r="K903" s="130"/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</row>
    <row r="904" spans="1:26" ht="12.75" customHeight="1">
      <c r="A904" s="181"/>
      <c r="B904" s="181"/>
      <c r="C904" s="181"/>
      <c r="D904" s="181"/>
      <c r="E904" s="181"/>
      <c r="F904" s="181"/>
      <c r="G904" s="181"/>
      <c r="H904" s="181"/>
      <c r="I904" s="130"/>
      <c r="J904" s="130"/>
      <c r="K904" s="130"/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</row>
    <row r="905" spans="1:26" ht="12.75" customHeight="1">
      <c r="A905" s="181"/>
      <c r="B905" s="181"/>
      <c r="C905" s="181"/>
      <c r="D905" s="181"/>
      <c r="E905" s="181"/>
      <c r="F905" s="181"/>
      <c r="G905" s="181"/>
      <c r="H905" s="181"/>
      <c r="I905" s="130"/>
      <c r="J905" s="130"/>
      <c r="K905" s="130"/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</row>
    <row r="906" spans="1:26" ht="12.75" customHeight="1">
      <c r="A906" s="181"/>
      <c r="B906" s="181"/>
      <c r="C906" s="181"/>
      <c r="D906" s="181"/>
      <c r="E906" s="181"/>
      <c r="F906" s="181"/>
      <c r="G906" s="181"/>
      <c r="H906" s="181"/>
      <c r="I906" s="130"/>
      <c r="J906" s="130"/>
      <c r="K906" s="130"/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</row>
    <row r="907" spans="1:26" ht="12.75" customHeight="1">
      <c r="A907" s="181"/>
      <c r="B907" s="181"/>
      <c r="C907" s="181"/>
      <c r="D907" s="181"/>
      <c r="E907" s="181"/>
      <c r="F907" s="181"/>
      <c r="G907" s="181"/>
      <c r="H907" s="181"/>
      <c r="I907" s="130"/>
      <c r="J907" s="130"/>
      <c r="K907" s="130"/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</row>
    <row r="908" spans="1:26" ht="12.75" customHeight="1">
      <c r="A908" s="181"/>
      <c r="B908" s="181"/>
      <c r="C908" s="181"/>
      <c r="D908" s="181"/>
      <c r="E908" s="181"/>
      <c r="F908" s="181"/>
      <c r="G908" s="181"/>
      <c r="H908" s="181"/>
      <c r="I908" s="130"/>
      <c r="J908" s="130"/>
      <c r="K908" s="130"/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</row>
    <row r="909" spans="1:26" ht="12.75" customHeight="1">
      <c r="A909" s="181"/>
      <c r="B909" s="181"/>
      <c r="C909" s="181"/>
      <c r="D909" s="181"/>
      <c r="E909" s="181"/>
      <c r="F909" s="181"/>
      <c r="G909" s="181"/>
      <c r="H909" s="181"/>
      <c r="I909" s="130"/>
      <c r="J909" s="130"/>
      <c r="K909" s="130"/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</row>
    <row r="910" spans="1:26" ht="12.75" customHeight="1">
      <c r="A910" s="181"/>
      <c r="B910" s="181"/>
      <c r="C910" s="181"/>
      <c r="D910" s="181"/>
      <c r="E910" s="181"/>
      <c r="F910" s="181"/>
      <c r="G910" s="181"/>
      <c r="H910" s="181"/>
      <c r="I910" s="130"/>
      <c r="J910" s="130"/>
      <c r="K910" s="130"/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</row>
    <row r="911" spans="1:26" ht="12.75" customHeight="1">
      <c r="A911" s="181"/>
      <c r="B911" s="181"/>
      <c r="C911" s="181"/>
      <c r="D911" s="181"/>
      <c r="E911" s="181"/>
      <c r="F911" s="181"/>
      <c r="G911" s="181"/>
      <c r="H911" s="181"/>
      <c r="I911" s="130"/>
      <c r="J911" s="130"/>
      <c r="K911" s="130"/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</row>
    <row r="912" spans="1:26" ht="12.75" customHeight="1">
      <c r="A912" s="181"/>
      <c r="B912" s="181"/>
      <c r="C912" s="181"/>
      <c r="D912" s="181"/>
      <c r="E912" s="181"/>
      <c r="F912" s="181"/>
      <c r="G912" s="181"/>
      <c r="H912" s="181"/>
      <c r="I912" s="130"/>
      <c r="J912" s="130"/>
      <c r="K912" s="130"/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</row>
    <row r="913" spans="1:26" ht="12.75" customHeight="1">
      <c r="A913" s="181"/>
      <c r="B913" s="181"/>
      <c r="C913" s="181"/>
      <c r="D913" s="181"/>
      <c r="E913" s="181"/>
      <c r="F913" s="181"/>
      <c r="G913" s="181"/>
      <c r="H913" s="181"/>
      <c r="I913" s="130"/>
      <c r="J913" s="130"/>
      <c r="K913" s="130"/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</row>
    <row r="914" spans="1:26" ht="12.75" customHeight="1">
      <c r="A914" s="181"/>
      <c r="B914" s="181"/>
      <c r="C914" s="181"/>
      <c r="D914" s="181"/>
      <c r="E914" s="181"/>
      <c r="F914" s="181"/>
      <c r="G914" s="181"/>
      <c r="H914" s="181"/>
      <c r="I914" s="130"/>
      <c r="J914" s="130"/>
      <c r="K914" s="130"/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</row>
    <row r="915" spans="1:26" ht="12.75" customHeight="1">
      <c r="A915" s="181"/>
      <c r="B915" s="181"/>
      <c r="C915" s="181"/>
      <c r="D915" s="181"/>
      <c r="E915" s="181"/>
      <c r="F915" s="181"/>
      <c r="G915" s="181"/>
      <c r="H915" s="181"/>
      <c r="I915" s="130"/>
      <c r="J915" s="130"/>
      <c r="K915" s="130"/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</row>
    <row r="916" spans="1:26" ht="12.75" customHeight="1">
      <c r="A916" s="181"/>
      <c r="B916" s="181"/>
      <c r="C916" s="181"/>
      <c r="D916" s="181"/>
      <c r="E916" s="181"/>
      <c r="F916" s="181"/>
      <c r="G916" s="181"/>
      <c r="H916" s="181"/>
      <c r="I916" s="130"/>
      <c r="J916" s="130"/>
      <c r="K916" s="130"/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</row>
    <row r="917" spans="1:26" ht="12.75" customHeight="1">
      <c r="A917" s="181"/>
      <c r="B917" s="181"/>
      <c r="C917" s="181"/>
      <c r="D917" s="181"/>
      <c r="E917" s="181"/>
      <c r="F917" s="181"/>
      <c r="G917" s="181"/>
      <c r="H917" s="181"/>
      <c r="I917" s="130"/>
      <c r="J917" s="130"/>
      <c r="K917" s="130"/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</row>
    <row r="918" spans="1:26" ht="12.75" customHeight="1">
      <c r="A918" s="181"/>
      <c r="B918" s="181"/>
      <c r="C918" s="181"/>
      <c r="D918" s="181"/>
      <c r="E918" s="181"/>
      <c r="F918" s="181"/>
      <c r="G918" s="181"/>
      <c r="H918" s="181"/>
      <c r="I918" s="130"/>
      <c r="J918" s="130"/>
      <c r="K918" s="130"/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</row>
    <row r="919" spans="1:26" ht="12.75" customHeight="1">
      <c r="A919" s="181"/>
      <c r="B919" s="181"/>
      <c r="C919" s="181"/>
      <c r="D919" s="181"/>
      <c r="E919" s="181"/>
      <c r="F919" s="181"/>
      <c r="G919" s="181"/>
      <c r="H919" s="181"/>
      <c r="I919" s="130"/>
      <c r="J919" s="130"/>
      <c r="K919" s="130"/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</row>
    <row r="920" spans="1:26" ht="12.75" customHeight="1">
      <c r="A920" s="181"/>
      <c r="B920" s="181"/>
      <c r="C920" s="181"/>
      <c r="D920" s="181"/>
      <c r="E920" s="181"/>
      <c r="F920" s="181"/>
      <c r="G920" s="181"/>
      <c r="H920" s="181"/>
      <c r="I920" s="130"/>
      <c r="J920" s="130"/>
      <c r="K920" s="130"/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</row>
    <row r="921" spans="1:26" ht="12.75" customHeight="1">
      <c r="A921" s="181"/>
      <c r="B921" s="181"/>
      <c r="C921" s="181"/>
      <c r="D921" s="181"/>
      <c r="E921" s="181"/>
      <c r="F921" s="181"/>
      <c r="G921" s="181"/>
      <c r="H921" s="181"/>
      <c r="I921" s="130"/>
      <c r="J921" s="130"/>
      <c r="K921" s="130"/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</row>
    <row r="922" spans="1:26" ht="12.75" customHeight="1">
      <c r="A922" s="181"/>
      <c r="B922" s="181"/>
      <c r="C922" s="181"/>
      <c r="D922" s="181"/>
      <c r="E922" s="181"/>
      <c r="F922" s="181"/>
      <c r="G922" s="181"/>
      <c r="H922" s="181"/>
      <c r="I922" s="130"/>
      <c r="J922" s="130"/>
      <c r="K922" s="130"/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</row>
    <row r="923" spans="1:26" ht="12.75" customHeight="1">
      <c r="A923" s="181"/>
      <c r="B923" s="181"/>
      <c r="C923" s="181"/>
      <c r="D923" s="181"/>
      <c r="E923" s="181"/>
      <c r="F923" s="181"/>
      <c r="G923" s="181"/>
      <c r="H923" s="181"/>
      <c r="I923" s="130"/>
      <c r="J923" s="130"/>
      <c r="K923" s="130"/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</row>
    <row r="924" spans="1:26" ht="12.75" customHeight="1">
      <c r="A924" s="181"/>
      <c r="B924" s="181"/>
      <c r="C924" s="181"/>
      <c r="D924" s="181"/>
      <c r="E924" s="181"/>
      <c r="F924" s="181"/>
      <c r="G924" s="181"/>
      <c r="H924" s="181"/>
      <c r="I924" s="130"/>
      <c r="J924" s="130"/>
      <c r="K924" s="130"/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</row>
    <row r="925" spans="1:26" ht="12.75" customHeight="1">
      <c r="A925" s="181"/>
      <c r="B925" s="181"/>
      <c r="C925" s="181"/>
      <c r="D925" s="181"/>
      <c r="E925" s="181"/>
      <c r="F925" s="181"/>
      <c r="G925" s="181"/>
      <c r="H925" s="181"/>
      <c r="I925" s="130"/>
      <c r="J925" s="130"/>
      <c r="K925" s="130"/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</row>
    <row r="926" spans="1:26" ht="12.75" customHeight="1">
      <c r="A926" s="181"/>
      <c r="B926" s="181"/>
      <c r="C926" s="181"/>
      <c r="D926" s="181"/>
      <c r="E926" s="181"/>
      <c r="F926" s="181"/>
      <c r="G926" s="181"/>
      <c r="H926" s="181"/>
      <c r="I926" s="130"/>
      <c r="J926" s="130"/>
      <c r="K926" s="130"/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</row>
    <row r="927" spans="1:26" ht="12.75" customHeight="1">
      <c r="A927" s="181"/>
      <c r="B927" s="181"/>
      <c r="C927" s="181"/>
      <c r="D927" s="181"/>
      <c r="E927" s="181"/>
      <c r="F927" s="181"/>
      <c r="G927" s="181"/>
      <c r="H927" s="181"/>
      <c r="I927" s="130"/>
      <c r="J927" s="130"/>
      <c r="K927" s="130"/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</row>
    <row r="928" spans="1:26" ht="12.75" customHeight="1">
      <c r="A928" s="181"/>
      <c r="B928" s="181"/>
      <c r="C928" s="181"/>
      <c r="D928" s="181"/>
      <c r="E928" s="181"/>
      <c r="F928" s="181"/>
      <c r="G928" s="181"/>
      <c r="H928" s="181"/>
      <c r="I928" s="130"/>
      <c r="J928" s="130"/>
      <c r="K928" s="130"/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</row>
    <row r="929" spans="1:26" ht="12.75" customHeight="1">
      <c r="A929" s="181"/>
      <c r="B929" s="181"/>
      <c r="C929" s="181"/>
      <c r="D929" s="181"/>
      <c r="E929" s="181"/>
      <c r="F929" s="181"/>
      <c r="G929" s="181"/>
      <c r="H929" s="181"/>
      <c r="I929" s="130"/>
      <c r="J929" s="130"/>
      <c r="K929" s="130"/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</row>
    <row r="930" spans="1:26" ht="12.75" customHeight="1">
      <c r="A930" s="181"/>
      <c r="B930" s="181"/>
      <c r="C930" s="181"/>
      <c r="D930" s="181"/>
      <c r="E930" s="181"/>
      <c r="F930" s="181"/>
      <c r="G930" s="181"/>
      <c r="H930" s="181"/>
      <c r="I930" s="130"/>
      <c r="J930" s="130"/>
      <c r="K930" s="130"/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</row>
    <row r="931" spans="1:26" ht="12.75" customHeight="1">
      <c r="A931" s="181"/>
      <c r="B931" s="181"/>
      <c r="C931" s="181"/>
      <c r="D931" s="181"/>
      <c r="E931" s="181"/>
      <c r="F931" s="181"/>
      <c r="G931" s="181"/>
      <c r="H931" s="181"/>
      <c r="I931" s="130"/>
      <c r="J931" s="130"/>
      <c r="K931" s="130"/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</row>
    <row r="932" spans="1:26" ht="12.75" customHeight="1">
      <c r="A932" s="181"/>
      <c r="B932" s="181"/>
      <c r="C932" s="181"/>
      <c r="D932" s="181"/>
      <c r="E932" s="181"/>
      <c r="F932" s="181"/>
      <c r="G932" s="181"/>
      <c r="H932" s="181"/>
      <c r="I932" s="130"/>
      <c r="J932" s="130"/>
      <c r="K932" s="130"/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</row>
    <row r="933" spans="1:26" ht="12.75" customHeight="1">
      <c r="A933" s="181"/>
      <c r="B933" s="181"/>
      <c r="C933" s="181"/>
      <c r="D933" s="181"/>
      <c r="E933" s="181"/>
      <c r="F933" s="181"/>
      <c r="G933" s="181"/>
      <c r="H933" s="181"/>
      <c r="I933" s="130"/>
      <c r="J933" s="130"/>
      <c r="K933" s="130"/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</row>
    <row r="934" spans="1:26" ht="12.75" customHeight="1">
      <c r="A934" s="181"/>
      <c r="B934" s="181"/>
      <c r="C934" s="181"/>
      <c r="D934" s="181"/>
      <c r="E934" s="181"/>
      <c r="F934" s="181"/>
      <c r="G934" s="181"/>
      <c r="H934" s="181"/>
      <c r="I934" s="130"/>
      <c r="J934" s="130"/>
      <c r="K934" s="130"/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</row>
    <row r="935" spans="1:26" ht="12.75" customHeight="1">
      <c r="A935" s="181"/>
      <c r="B935" s="181"/>
      <c r="C935" s="181"/>
      <c r="D935" s="181"/>
      <c r="E935" s="181"/>
      <c r="F935" s="181"/>
      <c r="G935" s="181"/>
      <c r="H935" s="181"/>
      <c r="I935" s="130"/>
      <c r="J935" s="130"/>
      <c r="K935" s="130"/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</row>
    <row r="936" spans="1:26" ht="12.75" customHeight="1">
      <c r="A936" s="181"/>
      <c r="B936" s="181"/>
      <c r="C936" s="181"/>
      <c r="D936" s="181"/>
      <c r="E936" s="181"/>
      <c r="F936" s="181"/>
      <c r="G936" s="181"/>
      <c r="H936" s="181"/>
      <c r="I936" s="130"/>
      <c r="J936" s="130"/>
      <c r="K936" s="130"/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</row>
    <row r="937" spans="1:26" ht="12.75" customHeight="1">
      <c r="A937" s="181"/>
      <c r="B937" s="181"/>
      <c r="C937" s="181"/>
      <c r="D937" s="181"/>
      <c r="E937" s="181"/>
      <c r="F937" s="181"/>
      <c r="G937" s="181"/>
      <c r="H937" s="181"/>
      <c r="I937" s="130"/>
      <c r="J937" s="130"/>
      <c r="K937" s="130"/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</row>
    <row r="938" spans="1:26" ht="12.75" customHeight="1">
      <c r="A938" s="181"/>
      <c r="B938" s="181"/>
      <c r="C938" s="181"/>
      <c r="D938" s="181"/>
      <c r="E938" s="181"/>
      <c r="F938" s="181"/>
      <c r="G938" s="181"/>
      <c r="H938" s="181"/>
      <c r="I938" s="130"/>
      <c r="J938" s="130"/>
      <c r="K938" s="130"/>
      <c r="L938" s="130"/>
      <c r="M938" s="130"/>
      <c r="N938" s="130"/>
      <c r="O938" s="130"/>
      <c r="P938" s="130"/>
      <c r="Q938" s="130"/>
      <c r="R938" s="130"/>
      <c r="S938" s="130"/>
      <c r="T938" s="130"/>
      <c r="U938" s="130"/>
      <c r="V938" s="130"/>
      <c r="W938" s="130"/>
      <c r="X938" s="130"/>
      <c r="Y938" s="130"/>
      <c r="Z938" s="130"/>
    </row>
    <row r="939" spans="1:26" ht="12.75" customHeight="1">
      <c r="A939" s="181"/>
      <c r="B939" s="181"/>
      <c r="C939" s="181"/>
      <c r="D939" s="181"/>
      <c r="E939" s="181"/>
      <c r="F939" s="181"/>
      <c r="G939" s="181"/>
      <c r="H939" s="181"/>
      <c r="I939" s="130"/>
      <c r="J939" s="130"/>
      <c r="K939" s="130"/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</row>
    <row r="940" spans="1:26" ht="12.75" customHeight="1">
      <c r="A940" s="181"/>
      <c r="B940" s="181"/>
      <c r="C940" s="181"/>
      <c r="D940" s="181"/>
      <c r="E940" s="181"/>
      <c r="F940" s="181"/>
      <c r="G940" s="181"/>
      <c r="H940" s="181"/>
      <c r="I940" s="130"/>
      <c r="J940" s="130"/>
      <c r="K940" s="130"/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</row>
    <row r="941" spans="1:26" ht="12.75" customHeight="1">
      <c r="A941" s="181"/>
      <c r="B941" s="181"/>
      <c r="C941" s="181"/>
      <c r="D941" s="181"/>
      <c r="E941" s="181"/>
      <c r="F941" s="181"/>
      <c r="G941" s="181"/>
      <c r="H941" s="181"/>
      <c r="I941" s="130"/>
      <c r="J941" s="130"/>
      <c r="K941" s="130"/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</row>
    <row r="942" spans="1:26" ht="12.75" customHeight="1">
      <c r="A942" s="181"/>
      <c r="B942" s="181"/>
      <c r="C942" s="181"/>
      <c r="D942" s="181"/>
      <c r="E942" s="181"/>
      <c r="F942" s="181"/>
      <c r="G942" s="181"/>
      <c r="H942" s="181"/>
      <c r="I942" s="130"/>
      <c r="J942" s="130"/>
      <c r="K942" s="130"/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</row>
    <row r="943" spans="1:26" ht="12.75" customHeight="1">
      <c r="A943" s="181"/>
      <c r="B943" s="181"/>
      <c r="C943" s="181"/>
      <c r="D943" s="181"/>
      <c r="E943" s="181"/>
      <c r="F943" s="181"/>
      <c r="G943" s="181"/>
      <c r="H943" s="181"/>
      <c r="I943" s="130"/>
      <c r="J943" s="130"/>
      <c r="K943" s="130"/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</row>
    <row r="944" spans="1:26" ht="12.75" customHeight="1">
      <c r="A944" s="181"/>
      <c r="B944" s="181"/>
      <c r="C944" s="181"/>
      <c r="D944" s="181"/>
      <c r="E944" s="181"/>
      <c r="F944" s="181"/>
      <c r="G944" s="181"/>
      <c r="H944" s="181"/>
      <c r="I944" s="130"/>
      <c r="J944" s="130"/>
      <c r="K944" s="130"/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</row>
    <row r="945" spans="1:26" ht="12.75" customHeight="1">
      <c r="A945" s="181"/>
      <c r="B945" s="181"/>
      <c r="C945" s="181"/>
      <c r="D945" s="181"/>
      <c r="E945" s="181"/>
      <c r="F945" s="181"/>
      <c r="G945" s="181"/>
      <c r="H945" s="181"/>
      <c r="I945" s="130"/>
      <c r="J945" s="130"/>
      <c r="K945" s="130"/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</row>
    <row r="946" spans="1:26" ht="12.75" customHeight="1">
      <c r="A946" s="181"/>
      <c r="B946" s="181"/>
      <c r="C946" s="181"/>
      <c r="D946" s="181"/>
      <c r="E946" s="181"/>
      <c r="F946" s="181"/>
      <c r="G946" s="181"/>
      <c r="H946" s="181"/>
      <c r="I946" s="130"/>
      <c r="J946" s="130"/>
      <c r="K946" s="130"/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</row>
    <row r="947" spans="1:26" ht="12.75" customHeight="1">
      <c r="A947" s="181"/>
      <c r="B947" s="181"/>
      <c r="C947" s="181"/>
      <c r="D947" s="181"/>
      <c r="E947" s="181"/>
      <c r="F947" s="181"/>
      <c r="G947" s="181"/>
      <c r="H947" s="181"/>
      <c r="I947" s="130"/>
      <c r="J947" s="130"/>
      <c r="K947" s="130"/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</row>
    <row r="948" spans="1:26" ht="12.75" customHeight="1">
      <c r="A948" s="181"/>
      <c r="B948" s="181"/>
      <c r="C948" s="181"/>
      <c r="D948" s="181"/>
      <c r="E948" s="181"/>
      <c r="F948" s="181"/>
      <c r="G948" s="181"/>
      <c r="H948" s="181"/>
      <c r="I948" s="130"/>
      <c r="J948" s="130"/>
      <c r="K948" s="130"/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</row>
    <row r="949" spans="1:26" ht="12.75" customHeight="1">
      <c r="A949" s="181"/>
      <c r="B949" s="181"/>
      <c r="C949" s="181"/>
      <c r="D949" s="181"/>
      <c r="E949" s="181"/>
      <c r="F949" s="181"/>
      <c r="G949" s="181"/>
      <c r="H949" s="181"/>
      <c r="I949" s="130"/>
      <c r="J949" s="130"/>
      <c r="K949" s="130"/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</row>
    <row r="950" spans="1:26" ht="12.75" customHeight="1">
      <c r="A950" s="181"/>
      <c r="B950" s="181"/>
      <c r="C950" s="181"/>
      <c r="D950" s="181"/>
      <c r="E950" s="181"/>
      <c r="F950" s="181"/>
      <c r="G950" s="181"/>
      <c r="H950" s="181"/>
      <c r="I950" s="130"/>
      <c r="J950" s="130"/>
      <c r="K950" s="130"/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</row>
    <row r="951" spans="1:26" ht="12.75" customHeight="1">
      <c r="A951" s="181"/>
      <c r="B951" s="181"/>
      <c r="C951" s="181"/>
      <c r="D951" s="181"/>
      <c r="E951" s="181"/>
      <c r="F951" s="181"/>
      <c r="G951" s="181"/>
      <c r="H951" s="181"/>
      <c r="I951" s="130"/>
      <c r="J951" s="130"/>
      <c r="K951" s="130"/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</row>
    <row r="952" spans="1:26" ht="12.75" customHeight="1">
      <c r="A952" s="181"/>
      <c r="B952" s="181"/>
      <c r="C952" s="181"/>
      <c r="D952" s="181"/>
      <c r="E952" s="181"/>
      <c r="F952" s="181"/>
      <c r="G952" s="181"/>
      <c r="H952" s="181"/>
      <c r="I952" s="130"/>
      <c r="J952" s="130"/>
      <c r="K952" s="130"/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</row>
    <row r="953" spans="1:26" ht="12.75" customHeight="1">
      <c r="A953" s="181"/>
      <c r="B953" s="181"/>
      <c r="C953" s="181"/>
      <c r="D953" s="181"/>
      <c r="E953" s="181"/>
      <c r="F953" s="181"/>
      <c r="G953" s="181"/>
      <c r="H953" s="181"/>
      <c r="I953" s="130"/>
      <c r="J953" s="130"/>
      <c r="K953" s="130"/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</row>
    <row r="954" spans="1:26" ht="12.75" customHeight="1">
      <c r="A954" s="181"/>
      <c r="B954" s="181"/>
      <c r="C954" s="181"/>
      <c r="D954" s="181"/>
      <c r="E954" s="181"/>
      <c r="F954" s="181"/>
      <c r="G954" s="181"/>
      <c r="H954" s="181"/>
      <c r="I954" s="130"/>
      <c r="J954" s="130"/>
      <c r="K954" s="130"/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</row>
    <row r="955" spans="1:26" ht="12.75" customHeight="1">
      <c r="A955" s="181"/>
      <c r="B955" s="181"/>
      <c r="C955" s="181"/>
      <c r="D955" s="181"/>
      <c r="E955" s="181"/>
      <c r="F955" s="181"/>
      <c r="G955" s="181"/>
      <c r="H955" s="181"/>
      <c r="I955" s="130"/>
      <c r="J955" s="130"/>
      <c r="K955" s="130"/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</row>
    <row r="956" spans="1:26" ht="12.75" customHeight="1">
      <c r="A956" s="181"/>
      <c r="B956" s="181"/>
      <c r="C956" s="181"/>
      <c r="D956" s="181"/>
      <c r="E956" s="181"/>
      <c r="F956" s="181"/>
      <c r="G956" s="181"/>
      <c r="H956" s="181"/>
      <c r="I956" s="130"/>
      <c r="J956" s="130"/>
      <c r="K956" s="130"/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</row>
    <row r="957" spans="1:26" ht="12.75" customHeight="1">
      <c r="A957" s="181"/>
      <c r="B957" s="181"/>
      <c r="C957" s="181"/>
      <c r="D957" s="181"/>
      <c r="E957" s="181"/>
      <c r="F957" s="181"/>
      <c r="G957" s="181"/>
      <c r="H957" s="181"/>
      <c r="I957" s="130"/>
      <c r="J957" s="130"/>
      <c r="K957" s="130"/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</row>
    <row r="958" spans="1:26" ht="12.75" customHeight="1">
      <c r="A958" s="181"/>
      <c r="B958" s="181"/>
      <c r="C958" s="181"/>
      <c r="D958" s="181"/>
      <c r="E958" s="181"/>
      <c r="F958" s="181"/>
      <c r="G958" s="181"/>
      <c r="H958" s="181"/>
      <c r="I958" s="130"/>
      <c r="J958" s="130"/>
      <c r="K958" s="130"/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</row>
    <row r="959" spans="1:26" ht="12.75" customHeight="1">
      <c r="A959" s="181"/>
      <c r="B959" s="181"/>
      <c r="C959" s="181"/>
      <c r="D959" s="181"/>
      <c r="E959" s="181"/>
      <c r="F959" s="181"/>
      <c r="G959" s="181"/>
      <c r="H959" s="181"/>
      <c r="I959" s="130"/>
      <c r="J959" s="130"/>
      <c r="K959" s="130"/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</row>
    <row r="960" spans="1:26" ht="12.75" customHeight="1">
      <c r="A960" s="181"/>
      <c r="B960" s="181"/>
      <c r="C960" s="181"/>
      <c r="D960" s="181"/>
      <c r="E960" s="181"/>
      <c r="F960" s="181"/>
      <c r="G960" s="181"/>
      <c r="H960" s="181"/>
      <c r="I960" s="130"/>
      <c r="J960" s="130"/>
      <c r="K960" s="130"/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</row>
    <row r="961" spans="1:26" ht="12.75" customHeight="1">
      <c r="A961" s="181"/>
      <c r="B961" s="181"/>
      <c r="C961" s="181"/>
      <c r="D961" s="181"/>
      <c r="E961" s="181"/>
      <c r="F961" s="181"/>
      <c r="G961" s="181"/>
      <c r="H961" s="181"/>
      <c r="I961" s="130"/>
      <c r="J961" s="130"/>
      <c r="K961" s="130"/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</row>
    <row r="962" spans="1:26" ht="12.75" customHeight="1">
      <c r="A962" s="181"/>
      <c r="B962" s="181"/>
      <c r="C962" s="181"/>
      <c r="D962" s="181"/>
      <c r="E962" s="181"/>
      <c r="F962" s="181"/>
      <c r="G962" s="181"/>
      <c r="H962" s="181"/>
      <c r="I962" s="130"/>
      <c r="J962" s="130"/>
      <c r="K962" s="130"/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</row>
    <row r="963" spans="1:26" ht="12.75" customHeight="1">
      <c r="A963" s="181"/>
      <c r="B963" s="181"/>
      <c r="C963" s="181"/>
      <c r="D963" s="181"/>
      <c r="E963" s="181"/>
      <c r="F963" s="181"/>
      <c r="G963" s="181"/>
      <c r="H963" s="181"/>
      <c r="I963" s="130"/>
      <c r="J963" s="130"/>
      <c r="K963" s="130"/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</row>
    <row r="964" spans="1:26" ht="12.75" customHeight="1">
      <c r="A964" s="181"/>
      <c r="B964" s="181"/>
      <c r="C964" s="181"/>
      <c r="D964" s="181"/>
      <c r="E964" s="181"/>
      <c r="F964" s="181"/>
      <c r="G964" s="181"/>
      <c r="H964" s="181"/>
      <c r="I964" s="130"/>
      <c r="J964" s="130"/>
      <c r="K964" s="130"/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</row>
    <row r="965" spans="1:26" ht="12.75" customHeight="1">
      <c r="A965" s="181"/>
      <c r="B965" s="181"/>
      <c r="C965" s="181"/>
      <c r="D965" s="181"/>
      <c r="E965" s="181"/>
      <c r="F965" s="181"/>
      <c r="G965" s="181"/>
      <c r="H965" s="181"/>
      <c r="I965" s="130"/>
      <c r="J965" s="130"/>
      <c r="K965" s="130"/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</row>
    <row r="966" spans="1:26" ht="12.75" customHeight="1">
      <c r="A966" s="181"/>
      <c r="B966" s="181"/>
      <c r="C966" s="181"/>
      <c r="D966" s="181"/>
      <c r="E966" s="181"/>
      <c r="F966" s="181"/>
      <c r="G966" s="181"/>
      <c r="H966" s="181"/>
      <c r="I966" s="130"/>
      <c r="J966" s="130"/>
      <c r="K966" s="130"/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</row>
    <row r="967" spans="1:26" ht="12.75" customHeight="1">
      <c r="A967" s="181"/>
      <c r="B967" s="181"/>
      <c r="C967" s="181"/>
      <c r="D967" s="181"/>
      <c r="E967" s="181"/>
      <c r="F967" s="181"/>
      <c r="G967" s="181"/>
      <c r="H967" s="181"/>
      <c r="I967" s="130"/>
      <c r="J967" s="130"/>
      <c r="K967" s="130"/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</row>
    <row r="968" spans="1:26" ht="12.75" customHeight="1">
      <c r="A968" s="181"/>
      <c r="B968" s="181"/>
      <c r="C968" s="181"/>
      <c r="D968" s="181"/>
      <c r="E968" s="181"/>
      <c r="F968" s="181"/>
      <c r="G968" s="181"/>
      <c r="H968" s="181"/>
      <c r="I968" s="130"/>
      <c r="J968" s="130"/>
      <c r="K968" s="130"/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</row>
    <row r="969" spans="1:26" ht="12.75" customHeight="1">
      <c r="A969" s="181"/>
      <c r="B969" s="181"/>
      <c r="C969" s="181"/>
      <c r="D969" s="181"/>
      <c r="E969" s="181"/>
      <c r="F969" s="181"/>
      <c r="G969" s="181"/>
      <c r="H969" s="181"/>
      <c r="I969" s="130"/>
      <c r="J969" s="130"/>
      <c r="K969" s="130"/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</row>
    <row r="970" spans="1:26" ht="12.75" customHeight="1">
      <c r="A970" s="181"/>
      <c r="B970" s="181"/>
      <c r="C970" s="181"/>
      <c r="D970" s="181"/>
      <c r="E970" s="181"/>
      <c r="F970" s="181"/>
      <c r="G970" s="181"/>
      <c r="H970" s="181"/>
      <c r="I970" s="130"/>
      <c r="J970" s="130"/>
      <c r="K970" s="130"/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</row>
    <row r="971" spans="1:26" ht="12.75" customHeight="1">
      <c r="A971" s="181"/>
      <c r="B971" s="181"/>
      <c r="C971" s="181"/>
      <c r="D971" s="181"/>
      <c r="E971" s="181"/>
      <c r="F971" s="181"/>
      <c r="G971" s="181"/>
      <c r="H971" s="181"/>
      <c r="I971" s="130"/>
      <c r="J971" s="130"/>
      <c r="K971" s="130"/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</row>
    <row r="972" spans="1:26" ht="12.75" customHeight="1">
      <c r="A972" s="181"/>
      <c r="B972" s="181"/>
      <c r="C972" s="181"/>
      <c r="D972" s="181"/>
      <c r="E972" s="181"/>
      <c r="F972" s="181"/>
      <c r="G972" s="181"/>
      <c r="H972" s="181"/>
      <c r="I972" s="130"/>
      <c r="J972" s="130"/>
      <c r="K972" s="130"/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</row>
    <row r="973" spans="1:26" ht="12.75" customHeight="1">
      <c r="A973" s="181"/>
      <c r="B973" s="181"/>
      <c r="C973" s="181"/>
      <c r="D973" s="181"/>
      <c r="E973" s="181"/>
      <c r="F973" s="181"/>
      <c r="G973" s="181"/>
      <c r="H973" s="181"/>
      <c r="I973" s="130"/>
      <c r="J973" s="130"/>
      <c r="K973" s="130"/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</row>
    <row r="974" spans="1:26" ht="12.75" customHeight="1">
      <c r="A974" s="181"/>
      <c r="B974" s="181"/>
      <c r="C974" s="181"/>
      <c r="D974" s="181"/>
      <c r="E974" s="181"/>
      <c r="F974" s="181"/>
      <c r="G974" s="181"/>
      <c r="H974" s="181"/>
      <c r="I974" s="130"/>
      <c r="J974" s="130"/>
      <c r="K974" s="130"/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</row>
    <row r="975" spans="1:26" ht="12.75" customHeight="1">
      <c r="A975" s="181"/>
      <c r="B975" s="181"/>
      <c r="C975" s="181"/>
      <c r="D975" s="181"/>
      <c r="E975" s="181"/>
      <c r="F975" s="181"/>
      <c r="G975" s="181"/>
      <c r="H975" s="181"/>
      <c r="I975" s="130"/>
      <c r="J975" s="130"/>
      <c r="K975" s="130"/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</row>
    <row r="976" spans="1:26" ht="12.75" customHeight="1">
      <c r="A976" s="181"/>
      <c r="B976" s="181"/>
      <c r="C976" s="181"/>
      <c r="D976" s="181"/>
      <c r="E976" s="181"/>
      <c r="F976" s="181"/>
      <c r="G976" s="181"/>
      <c r="H976" s="181"/>
      <c r="I976" s="130"/>
      <c r="J976" s="130"/>
      <c r="K976" s="130"/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</row>
    <row r="977" spans="1:26" ht="12.75" customHeight="1">
      <c r="A977" s="181"/>
      <c r="B977" s="181"/>
      <c r="C977" s="181"/>
      <c r="D977" s="181"/>
      <c r="E977" s="181"/>
      <c r="F977" s="181"/>
      <c r="G977" s="181"/>
      <c r="H977" s="181"/>
      <c r="I977" s="130"/>
      <c r="J977" s="130"/>
      <c r="K977" s="130"/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</row>
    <row r="978" spans="1:26" ht="12.75" customHeight="1">
      <c r="A978" s="181"/>
      <c r="B978" s="181"/>
      <c r="C978" s="181"/>
      <c r="D978" s="181"/>
      <c r="E978" s="181"/>
      <c r="F978" s="181"/>
      <c r="G978" s="181"/>
      <c r="H978" s="181"/>
      <c r="I978" s="130"/>
      <c r="J978" s="130"/>
      <c r="K978" s="130"/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</row>
    <row r="979" spans="1:26" ht="12.75" customHeight="1">
      <c r="A979" s="181"/>
      <c r="B979" s="181"/>
      <c r="C979" s="181"/>
      <c r="D979" s="181"/>
      <c r="E979" s="181"/>
      <c r="F979" s="181"/>
      <c r="G979" s="181"/>
      <c r="H979" s="181"/>
      <c r="I979" s="130"/>
      <c r="J979" s="130"/>
      <c r="K979" s="130"/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</row>
    <row r="980" spans="1:26" ht="12.75" customHeight="1">
      <c r="A980" s="181"/>
      <c r="B980" s="181"/>
      <c r="C980" s="181"/>
      <c r="D980" s="181"/>
      <c r="E980" s="181"/>
      <c r="F980" s="181"/>
      <c r="G980" s="181"/>
      <c r="H980" s="181"/>
      <c r="I980" s="130"/>
      <c r="J980" s="130"/>
      <c r="K980" s="130"/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</row>
    <row r="981" spans="1:26" ht="12.75" customHeight="1">
      <c r="A981" s="181"/>
      <c r="B981" s="181"/>
      <c r="C981" s="181"/>
      <c r="D981" s="181"/>
      <c r="E981" s="181"/>
      <c r="F981" s="181"/>
      <c r="G981" s="181"/>
      <c r="H981" s="181"/>
      <c r="I981" s="130"/>
      <c r="J981" s="130"/>
      <c r="K981" s="130"/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</row>
    <row r="982" spans="1:26" ht="12.75" customHeight="1">
      <c r="A982" s="181"/>
      <c r="B982" s="181"/>
      <c r="C982" s="181"/>
      <c r="D982" s="181"/>
      <c r="E982" s="181"/>
      <c r="F982" s="181"/>
      <c r="G982" s="181"/>
      <c r="H982" s="181"/>
      <c r="I982" s="130"/>
      <c r="J982" s="130"/>
      <c r="K982" s="130"/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</row>
    <row r="983" spans="1:26" ht="12.75" customHeight="1">
      <c r="A983" s="181"/>
      <c r="B983" s="181"/>
      <c r="C983" s="181"/>
      <c r="D983" s="181"/>
      <c r="E983" s="181"/>
      <c r="F983" s="181"/>
      <c r="G983" s="181"/>
      <c r="H983" s="181"/>
      <c r="I983" s="130"/>
      <c r="J983" s="130"/>
      <c r="K983" s="130"/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</row>
    <row r="984" spans="1:26" ht="12.75" customHeight="1">
      <c r="A984" s="181"/>
      <c r="B984" s="181"/>
      <c r="C984" s="181"/>
      <c r="D984" s="181"/>
      <c r="E984" s="181"/>
      <c r="F984" s="181"/>
      <c r="G984" s="181"/>
      <c r="H984" s="181"/>
      <c r="I984" s="130"/>
      <c r="J984" s="130"/>
      <c r="K984" s="130"/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</row>
    <row r="985" spans="1:26" ht="12.75" customHeight="1">
      <c r="A985" s="181"/>
      <c r="B985" s="181"/>
      <c r="C985" s="181"/>
      <c r="D985" s="181"/>
      <c r="E985" s="181"/>
      <c r="F985" s="181"/>
      <c r="G985" s="181"/>
      <c r="H985" s="181"/>
      <c r="I985" s="130"/>
      <c r="J985" s="130"/>
      <c r="K985" s="130"/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</row>
    <row r="986" spans="1:26" ht="12.75" customHeight="1">
      <c r="A986" s="181"/>
      <c r="B986" s="181"/>
      <c r="C986" s="181"/>
      <c r="D986" s="181"/>
      <c r="E986" s="181"/>
      <c r="F986" s="181"/>
      <c r="G986" s="181"/>
      <c r="H986" s="181"/>
      <c r="I986" s="130"/>
      <c r="J986" s="130"/>
      <c r="K986" s="130"/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</row>
    <row r="987" spans="1:26" ht="12.75" customHeight="1">
      <c r="A987" s="181"/>
      <c r="B987" s="181"/>
      <c r="C987" s="181"/>
      <c r="D987" s="181"/>
      <c r="E987" s="181"/>
      <c r="F987" s="181"/>
      <c r="G987" s="181"/>
      <c r="H987" s="181"/>
      <c r="I987" s="130"/>
      <c r="J987" s="130"/>
      <c r="K987" s="130"/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</row>
    <row r="988" spans="1:26" ht="12.75" customHeight="1">
      <c r="A988" s="181"/>
      <c r="B988" s="181"/>
      <c r="C988" s="181"/>
      <c r="D988" s="181"/>
      <c r="E988" s="181"/>
      <c r="F988" s="181"/>
      <c r="G988" s="181"/>
      <c r="H988" s="181"/>
      <c r="I988" s="130"/>
      <c r="J988" s="130"/>
      <c r="K988" s="130"/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</row>
    <row r="989" spans="1:26" ht="12.75" customHeight="1">
      <c r="A989" s="181"/>
      <c r="B989" s="181"/>
      <c r="C989" s="181"/>
      <c r="D989" s="181"/>
      <c r="E989" s="181"/>
      <c r="F989" s="181"/>
      <c r="G989" s="181"/>
      <c r="H989" s="181"/>
      <c r="I989" s="130"/>
      <c r="J989" s="130"/>
      <c r="K989" s="130"/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</row>
    <row r="990" spans="1:26" ht="12.75" customHeight="1">
      <c r="A990" s="181"/>
      <c r="B990" s="181"/>
      <c r="C990" s="181"/>
      <c r="D990" s="181"/>
      <c r="E990" s="181"/>
      <c r="F990" s="181"/>
      <c r="G990" s="181"/>
      <c r="H990" s="181"/>
      <c r="I990" s="130"/>
      <c r="J990" s="130"/>
      <c r="K990" s="130"/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</row>
    <row r="991" spans="1:26" ht="12.75" customHeight="1">
      <c r="A991" s="181"/>
      <c r="B991" s="181"/>
      <c r="C991" s="181"/>
      <c r="D991" s="181"/>
      <c r="E991" s="181"/>
      <c r="F991" s="181"/>
      <c r="G991" s="181"/>
      <c r="H991" s="181"/>
      <c r="I991" s="130"/>
      <c r="J991" s="130"/>
      <c r="K991" s="130"/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</row>
    <row r="992" spans="1:26" ht="12.75" customHeight="1">
      <c r="A992" s="181"/>
      <c r="B992" s="181"/>
      <c r="C992" s="181"/>
      <c r="D992" s="181"/>
      <c r="E992" s="181"/>
      <c r="F992" s="181"/>
      <c r="G992" s="181"/>
      <c r="H992" s="181"/>
      <c r="I992" s="130"/>
      <c r="J992" s="130"/>
      <c r="K992" s="130"/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</row>
    <row r="993" spans="1:26" ht="12.75" customHeight="1">
      <c r="A993" s="181"/>
      <c r="B993" s="181"/>
      <c r="C993" s="181"/>
      <c r="D993" s="181"/>
      <c r="E993" s="181"/>
      <c r="F993" s="181"/>
      <c r="G993" s="181"/>
      <c r="H993" s="181"/>
      <c r="I993" s="130"/>
      <c r="J993" s="130"/>
      <c r="K993" s="130"/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</row>
    <row r="994" spans="1:26" ht="12.75" customHeight="1">
      <c r="A994" s="181"/>
      <c r="B994" s="181"/>
      <c r="C994" s="181"/>
      <c r="D994" s="181"/>
      <c r="E994" s="181"/>
      <c r="F994" s="181"/>
      <c r="G994" s="181"/>
      <c r="H994" s="181"/>
      <c r="I994" s="130"/>
      <c r="J994" s="130"/>
      <c r="K994" s="130"/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</row>
    <row r="995" spans="1:26" ht="12.75" customHeight="1">
      <c r="A995" s="181"/>
      <c r="B995" s="181"/>
      <c r="C995" s="181"/>
      <c r="D995" s="181"/>
      <c r="E995" s="181"/>
      <c r="F995" s="181"/>
      <c r="G995" s="181"/>
      <c r="H995" s="181"/>
      <c r="I995" s="130"/>
      <c r="J995" s="130"/>
      <c r="K995" s="130"/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</row>
    <row r="996" spans="1:26" ht="12.75" customHeight="1">
      <c r="A996" s="181"/>
      <c r="B996" s="181"/>
      <c r="C996" s="181"/>
      <c r="D996" s="181"/>
      <c r="E996" s="181"/>
      <c r="F996" s="181"/>
      <c r="G996" s="181"/>
      <c r="H996" s="181"/>
      <c r="I996" s="130"/>
      <c r="J996" s="130"/>
      <c r="K996" s="130"/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</row>
    <row r="997" spans="1:26" ht="12.75" customHeight="1">
      <c r="A997" s="181"/>
      <c r="B997" s="181"/>
      <c r="C997" s="181"/>
      <c r="D997" s="181"/>
      <c r="E997" s="181"/>
      <c r="F997" s="181"/>
      <c r="G997" s="181"/>
      <c r="H997" s="181"/>
      <c r="I997" s="130"/>
      <c r="J997" s="130"/>
      <c r="K997" s="130"/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</row>
    <row r="998" spans="1:26" ht="12.75" customHeight="1">
      <c r="A998" s="181"/>
      <c r="B998" s="181"/>
      <c r="C998" s="181"/>
      <c r="D998" s="181"/>
      <c r="E998" s="181"/>
      <c r="F998" s="181"/>
      <c r="G998" s="181"/>
      <c r="H998" s="181"/>
      <c r="I998" s="130"/>
      <c r="J998" s="130"/>
      <c r="K998" s="130"/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</row>
    <row r="999" spans="1:26" ht="12.75" customHeight="1">
      <c r="A999" s="181"/>
      <c r="B999" s="181"/>
      <c r="C999" s="181"/>
      <c r="D999" s="181"/>
      <c r="E999" s="181"/>
      <c r="F999" s="181"/>
      <c r="G999" s="181"/>
      <c r="H999" s="181"/>
      <c r="I999" s="130"/>
      <c r="J999" s="130"/>
      <c r="K999" s="130"/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</row>
    <row r="1000" spans="1:26" ht="12.75" customHeight="1">
      <c r="A1000" s="181"/>
      <c r="B1000" s="181"/>
      <c r="C1000" s="181"/>
      <c r="D1000" s="181"/>
      <c r="E1000" s="181"/>
      <c r="F1000" s="181"/>
      <c r="G1000" s="181"/>
      <c r="H1000" s="181"/>
      <c r="I1000" s="130"/>
      <c r="J1000" s="130"/>
      <c r="K1000" s="130"/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</row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B7:G8"/>
    <mergeCell ref="A11:C11"/>
    <mergeCell ref="A12:C12"/>
    <mergeCell ref="A13:C13"/>
    <mergeCell ref="A15:C15"/>
    <mergeCell ref="A1:H1"/>
    <mergeCell ref="A2:H2"/>
    <mergeCell ref="A4:F4"/>
    <mergeCell ref="A5:H5"/>
    <mergeCell ref="A6:H6"/>
  </mergeCells>
  <printOptions horizontalCentered="1"/>
  <pageMargins left="0.59055118110236227" right="0.59055118110236227" top="0.98425196850393704" bottom="0.98425196850393704" header="0" footer="0"/>
  <pageSetup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Z1000"/>
  <sheetViews>
    <sheetView workbookViewId="0"/>
  </sheetViews>
  <sheetFormatPr baseColWidth="10" defaultColWidth="12.5703125" defaultRowHeight="15" customHeight="1"/>
  <cols>
    <col min="1" max="1" width="17.7109375" customWidth="1"/>
    <col min="2" max="2" width="21.5703125" customWidth="1"/>
    <col min="3" max="3" width="26.5703125" customWidth="1"/>
    <col min="4" max="4" width="10.5703125" customWidth="1"/>
    <col min="5" max="5" width="13.28515625" customWidth="1"/>
    <col min="6" max="26" width="10.5703125" customWidth="1"/>
  </cols>
  <sheetData>
    <row r="1" spans="1:26" ht="18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</row>
    <row r="2" spans="1:26" ht="18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</row>
    <row r="3" spans="1:26" ht="12.75" customHeight="1">
      <c r="A3" s="117" t="s">
        <v>1</v>
      </c>
      <c r="B3" s="118"/>
      <c r="C3" s="118"/>
      <c r="D3" s="118"/>
      <c r="E3" s="118"/>
      <c r="F3" s="118"/>
      <c r="G3" s="118"/>
      <c r="H3" s="119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</row>
    <row r="4" spans="1:26" ht="12.75" customHeight="1">
      <c r="A4" s="359" t="s">
        <v>1</v>
      </c>
      <c r="B4" s="328"/>
      <c r="C4" s="328"/>
      <c r="D4" s="328"/>
      <c r="E4" s="328"/>
      <c r="F4" s="360"/>
      <c r="G4" s="120"/>
      <c r="H4" s="121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</row>
    <row r="5" spans="1:26" ht="15" customHeight="1">
      <c r="A5" s="374"/>
      <c r="B5" s="344"/>
      <c r="C5" s="344"/>
      <c r="D5" s="344"/>
      <c r="E5" s="344"/>
      <c r="F5" s="344"/>
      <c r="G5" s="344"/>
      <c r="H5" s="350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</row>
    <row r="6" spans="1:26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</row>
    <row r="7" spans="1:26" ht="29.25" customHeight="1">
      <c r="A7" s="125" t="s">
        <v>127</v>
      </c>
      <c r="B7" s="363" t="str">
        <f>+PRESUPUESTO!B9</f>
        <v>Pintura general de paredes, ( Suministro y aplicación de pintura a base de agua, vinilo tipo 1 de primera calidad sobre pintura existente o muro revocado y/o estucado, tres manos. Incluye resanes con estuco plástico, adecuación de la superficie a intervenir, rasqueteada hasta obtener una superficie pareja y homogénea. Color a definir, según aprobación de la interventoría. Para muros y cielos en alturas mayores a 3 m. Incluye todo lo necesario para la realización de trabajo seguro en altura, según normatividad vigente.)</v>
      </c>
      <c r="C7" s="348"/>
      <c r="D7" s="348"/>
      <c r="E7" s="348"/>
      <c r="F7" s="348"/>
      <c r="G7" s="349"/>
      <c r="H7" s="125" t="s">
        <v>128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</row>
    <row r="8" spans="1:26" ht="58.5" customHeight="1">
      <c r="A8" s="126">
        <f>+PRESUPUESTO!A9</f>
        <v>1.3</v>
      </c>
      <c r="B8" s="364"/>
      <c r="C8" s="342"/>
      <c r="D8" s="342"/>
      <c r="E8" s="342"/>
      <c r="F8" s="342"/>
      <c r="G8" s="362"/>
      <c r="H8" s="126" t="str">
        <f>+PRESUPUESTO!C9</f>
        <v>M2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</row>
    <row r="9" spans="1:26" ht="12.75" customHeight="1">
      <c r="A9" s="127"/>
      <c r="B9" s="128"/>
      <c r="C9" s="129"/>
      <c r="D9" s="128"/>
      <c r="E9" s="128"/>
      <c r="F9" s="128"/>
      <c r="G9" s="128"/>
      <c r="H9" s="129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</row>
    <row r="10" spans="1:26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</row>
    <row r="11" spans="1:26" ht="12.75" customHeight="1">
      <c r="A11" s="365" t="s">
        <v>130</v>
      </c>
      <c r="B11" s="366"/>
      <c r="C11" s="367"/>
      <c r="D11" s="133" t="s">
        <v>131</v>
      </c>
      <c r="E11" s="134" t="s">
        <v>154</v>
      </c>
      <c r="F11" s="133" t="s">
        <v>133</v>
      </c>
      <c r="G11" s="135" t="s">
        <v>134</v>
      </c>
      <c r="H11" s="136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</row>
    <row r="12" spans="1:26" ht="12.75" customHeight="1">
      <c r="A12" s="368" t="s">
        <v>135</v>
      </c>
      <c r="B12" s="337"/>
      <c r="C12" s="338"/>
      <c r="D12" s="137" t="s">
        <v>136</v>
      </c>
      <c r="E12" s="138">
        <v>46920</v>
      </c>
      <c r="F12" s="139">
        <v>0.02</v>
      </c>
      <c r="G12" s="185">
        <f>+E12*F12</f>
        <v>938.4</v>
      </c>
      <c r="H12" s="141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spans="1:26" ht="12.75" customHeight="1">
      <c r="A13" s="375"/>
      <c r="B13" s="337"/>
      <c r="C13" s="338"/>
      <c r="D13" s="142"/>
      <c r="E13" s="143"/>
      <c r="F13" s="144"/>
      <c r="G13" s="145"/>
      <c r="H13" s="141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</row>
    <row r="14" spans="1:26" ht="12.75" customHeight="1">
      <c r="A14" s="375"/>
      <c r="B14" s="337"/>
      <c r="C14" s="338"/>
      <c r="D14" s="146"/>
      <c r="E14" s="143"/>
      <c r="F14" s="147"/>
      <c r="G14" s="145"/>
      <c r="H14" s="141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</row>
    <row r="15" spans="1:26" ht="12.75" customHeight="1">
      <c r="A15" s="368"/>
      <c r="B15" s="337"/>
      <c r="C15" s="338"/>
      <c r="D15" s="142"/>
      <c r="E15" s="143"/>
      <c r="F15" s="147"/>
      <c r="G15" s="145"/>
      <c r="H15" s="141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</row>
    <row r="16" spans="1:26" ht="12.75" customHeight="1">
      <c r="A16" s="368"/>
      <c r="B16" s="337"/>
      <c r="C16" s="338"/>
      <c r="D16" s="142"/>
      <c r="E16" s="143"/>
      <c r="F16" s="147"/>
      <c r="G16" s="145"/>
      <c r="H16" s="141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</row>
    <row r="17" spans="1:26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86">
        <f>+E17*H34</f>
        <v>461.75445170000006</v>
      </c>
      <c r="H17" s="151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</row>
    <row r="18" spans="1:26" ht="12.75" customHeight="1">
      <c r="A18" s="129"/>
      <c r="B18" s="129"/>
      <c r="C18" s="129"/>
      <c r="D18" s="129"/>
      <c r="E18" s="129"/>
      <c r="F18" s="129"/>
      <c r="G18" s="127" t="s">
        <v>139</v>
      </c>
      <c r="H18" s="187">
        <f>SUM(G12:G17)</f>
        <v>1400.1544517</v>
      </c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129"/>
      <c r="H19" s="129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</row>
    <row r="21" spans="1:26" ht="12.75" customHeight="1">
      <c r="A21" s="376" t="s">
        <v>156</v>
      </c>
      <c r="B21" s="337"/>
      <c r="C21" s="338"/>
      <c r="D21" s="188" t="s">
        <v>157</v>
      </c>
      <c r="E21" s="189">
        <v>65900</v>
      </c>
      <c r="F21" s="190">
        <v>5.2499999999999998E-2</v>
      </c>
      <c r="G21" s="191">
        <f t="shared" ref="G21:G24" si="0">+E21*F21</f>
        <v>3459.75</v>
      </c>
      <c r="H21" s="141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</row>
    <row r="22" spans="1:26" ht="12.75" customHeight="1">
      <c r="A22" s="376" t="s">
        <v>158</v>
      </c>
      <c r="B22" s="337"/>
      <c r="C22" s="338"/>
      <c r="D22" s="188" t="s">
        <v>159</v>
      </c>
      <c r="E22" s="189">
        <v>1550</v>
      </c>
      <c r="F22" s="192">
        <v>0.25</v>
      </c>
      <c r="G22" s="191">
        <f t="shared" si="0"/>
        <v>387.5</v>
      </c>
      <c r="H22" s="141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</row>
    <row r="23" spans="1:26" ht="12.75" customHeight="1">
      <c r="A23" s="368" t="s">
        <v>160</v>
      </c>
      <c r="B23" s="337"/>
      <c r="C23" s="338"/>
      <c r="D23" s="137" t="s">
        <v>161</v>
      </c>
      <c r="E23" s="193">
        <v>16900</v>
      </c>
      <c r="F23" s="194">
        <v>0.03</v>
      </c>
      <c r="G23" s="191">
        <f t="shared" si="0"/>
        <v>507</v>
      </c>
      <c r="H23" s="141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</row>
    <row r="24" spans="1:26" ht="12.75" customHeight="1">
      <c r="A24" s="368" t="s">
        <v>162</v>
      </c>
      <c r="B24" s="337"/>
      <c r="C24" s="338"/>
      <c r="D24" s="137" t="s">
        <v>161</v>
      </c>
      <c r="E24" s="193">
        <v>28900</v>
      </c>
      <c r="F24" s="194">
        <v>0.1</v>
      </c>
      <c r="G24" s="191">
        <f t="shared" si="0"/>
        <v>2890</v>
      </c>
      <c r="H24" s="141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spans="1:26" ht="12.75" customHeight="1">
      <c r="A25" s="195"/>
      <c r="B25" s="196"/>
      <c r="C25" s="197"/>
      <c r="D25" s="198"/>
      <c r="E25" s="199"/>
      <c r="F25" s="200"/>
      <c r="G25" s="201"/>
      <c r="H25" s="141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</row>
    <row r="26" spans="1:26" ht="12.75" customHeight="1">
      <c r="A26" s="370"/>
      <c r="B26" s="373"/>
      <c r="C26" s="371"/>
      <c r="D26" s="162"/>
      <c r="E26" s="162"/>
      <c r="F26" s="163"/>
      <c r="G26" s="164"/>
      <c r="H26" s="151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</row>
    <row r="27" spans="1:26" ht="12.75" customHeight="1">
      <c r="A27" s="129"/>
      <c r="B27" s="129"/>
      <c r="C27" s="129"/>
      <c r="D27" s="129"/>
      <c r="E27" s="129"/>
      <c r="F27" s="129"/>
      <c r="G27" s="127" t="s">
        <v>139</v>
      </c>
      <c r="H27" s="187">
        <f>SUM(G21:G26)</f>
        <v>7244.25</v>
      </c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</row>
    <row r="28" spans="1:26" ht="12.75" customHeight="1">
      <c r="A28" s="165" t="s">
        <v>144</v>
      </c>
      <c r="B28" s="165"/>
      <c r="C28" s="129"/>
      <c r="D28" s="129"/>
      <c r="E28" s="129"/>
      <c r="F28" s="129"/>
      <c r="G28" s="129"/>
      <c r="H28" s="129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</row>
    <row r="30" spans="1:26" ht="12.75" customHeight="1">
      <c r="A30" s="368" t="s">
        <v>163</v>
      </c>
      <c r="B30" s="338"/>
      <c r="C30" s="140">
        <v>33333</v>
      </c>
      <c r="D30" s="167">
        <v>0.75819999999999999</v>
      </c>
      <c r="E30" s="140">
        <f>+C30*(1+D30)*1.3</f>
        <v>76187.904779999997</v>
      </c>
      <c r="F30" s="168"/>
      <c r="G30" s="169"/>
      <c r="H30" s="141"/>
      <c r="I30" s="130"/>
      <c r="J30" s="130"/>
      <c r="K30" s="17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</row>
    <row r="31" spans="1:26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>+C31*(1+D31)</f>
        <v>108513.8759</v>
      </c>
      <c r="F31" s="168"/>
      <c r="G31" s="171"/>
      <c r="H31" s="141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</row>
    <row r="32" spans="1:26" ht="12.75" customHeight="1">
      <c r="A32" s="368" t="s">
        <v>148</v>
      </c>
      <c r="B32" s="338"/>
      <c r="C32" s="172"/>
      <c r="D32" s="173"/>
      <c r="E32" s="174"/>
      <c r="F32" s="174">
        <v>0.05</v>
      </c>
      <c r="G32" s="191">
        <f>SUM(E30:E31)*F32</f>
        <v>9235.0890340000005</v>
      </c>
      <c r="H32" s="141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</row>
    <row r="33" spans="1:26" ht="12.75" customHeight="1">
      <c r="A33" s="370"/>
      <c r="B33" s="371"/>
      <c r="C33" s="175"/>
      <c r="D33" s="150"/>
      <c r="E33" s="176"/>
      <c r="F33" s="176"/>
      <c r="G33" s="177"/>
      <c r="H33" s="151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</row>
    <row r="34" spans="1:26" ht="12.75" customHeight="1">
      <c r="A34" s="129"/>
      <c r="B34" s="129"/>
      <c r="C34" s="129"/>
      <c r="D34" s="129"/>
      <c r="E34" s="129"/>
      <c r="F34" s="129"/>
      <c r="G34" s="127" t="s">
        <v>139</v>
      </c>
      <c r="H34" s="202">
        <f>SUM(G30:G33)</f>
        <v>9235.0890340000005</v>
      </c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</row>
    <row r="35" spans="1:26" ht="12.75" customHeight="1">
      <c r="A35" s="129"/>
      <c r="B35" s="129"/>
      <c r="C35" s="129"/>
      <c r="D35" s="129"/>
      <c r="E35" s="129"/>
      <c r="F35" s="129"/>
      <c r="G35" s="178"/>
      <c r="H35" s="203"/>
      <c r="I35" s="130"/>
      <c r="J35" s="130"/>
      <c r="K35" s="130"/>
      <c r="L35" s="179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</row>
    <row r="36" spans="1:26" ht="12.75" customHeight="1">
      <c r="A36" s="129"/>
      <c r="B36" s="129"/>
      <c r="C36" s="129"/>
      <c r="D36" s="129"/>
      <c r="E36" s="372" t="s">
        <v>149</v>
      </c>
      <c r="F36" s="328"/>
      <c r="G36" s="360"/>
      <c r="H36" s="202">
        <f>H18+H27++H34</f>
        <v>17879.493485700001</v>
      </c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spans="1:26" ht="12.75" customHeight="1">
      <c r="A37" s="181"/>
      <c r="B37" s="181"/>
      <c r="C37" s="181"/>
      <c r="D37" s="181"/>
      <c r="E37" s="181"/>
      <c r="F37" s="181"/>
      <c r="G37" s="181"/>
      <c r="H37" s="204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</row>
    <row r="38" spans="1:26" ht="12.75" customHeight="1">
      <c r="A38" s="181"/>
      <c r="B38" s="181"/>
      <c r="C38" s="181"/>
      <c r="D38" s="181"/>
      <c r="E38" s="181"/>
      <c r="F38" s="181"/>
      <c r="G38" s="181"/>
      <c r="H38" s="181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</row>
    <row r="39" spans="1:26" ht="12.75" customHeight="1">
      <c r="A39" s="181"/>
      <c r="B39" s="181"/>
      <c r="C39" s="181"/>
      <c r="D39" s="181"/>
      <c r="E39" s="181"/>
      <c r="F39" s="181"/>
      <c r="G39" s="181"/>
      <c r="H39" s="181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</row>
    <row r="40" spans="1:26" ht="12.75" customHeight="1">
      <c r="A40" s="181"/>
      <c r="B40" s="181"/>
      <c r="C40" s="181"/>
      <c r="D40" s="181"/>
      <c r="E40" s="181"/>
      <c r="F40" s="181"/>
      <c r="G40" s="181"/>
      <c r="H40" s="181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</row>
    <row r="41" spans="1:26" ht="12.75" customHeight="1">
      <c r="A41" s="181"/>
      <c r="B41" s="181"/>
      <c r="C41" s="181"/>
      <c r="D41" s="181"/>
      <c r="E41" s="181"/>
      <c r="F41" s="181"/>
      <c r="G41" s="181"/>
      <c r="H41" s="181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</row>
    <row r="42" spans="1:26" ht="12.75" customHeight="1"/>
    <row r="43" spans="1:26" ht="12.75" customHeight="1"/>
    <row r="44" spans="1:26" ht="12.75" customHeight="1"/>
    <row r="45" spans="1:26" ht="12.75" customHeight="1"/>
    <row r="46" spans="1:26" ht="12.75" customHeight="1"/>
    <row r="47" spans="1:26" ht="12.75" customHeight="1"/>
    <row r="48" spans="1:26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5">
    <mergeCell ref="A32:B32"/>
    <mergeCell ref="A33:B33"/>
    <mergeCell ref="E36:G36"/>
    <mergeCell ref="A21:C21"/>
    <mergeCell ref="A22:C22"/>
    <mergeCell ref="A23:C23"/>
    <mergeCell ref="A24:C24"/>
    <mergeCell ref="A26:C26"/>
    <mergeCell ref="A29:B29"/>
    <mergeCell ref="A30:B30"/>
    <mergeCell ref="A15:C15"/>
    <mergeCell ref="A16:C16"/>
    <mergeCell ref="A17:C17"/>
    <mergeCell ref="A20:C20"/>
    <mergeCell ref="A31:B31"/>
    <mergeCell ref="B7:G8"/>
    <mergeCell ref="A11:C11"/>
    <mergeCell ref="A12:C12"/>
    <mergeCell ref="A13:C13"/>
    <mergeCell ref="A14:C14"/>
    <mergeCell ref="A1:H1"/>
    <mergeCell ref="A2:H2"/>
    <mergeCell ref="A4:F4"/>
    <mergeCell ref="A5:H5"/>
    <mergeCell ref="A6:H6"/>
  </mergeCells>
  <pageMargins left="0.7" right="0.7" top="0.75" bottom="0.75" header="0" footer="0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</sheetPr>
  <dimension ref="A1:I1000"/>
  <sheetViews>
    <sheetView workbookViewId="0"/>
  </sheetViews>
  <sheetFormatPr baseColWidth="10" defaultColWidth="12.5703125" defaultRowHeight="15" customHeight="1"/>
  <cols>
    <col min="1" max="1" width="21.140625" customWidth="1"/>
    <col min="2" max="2" width="19" customWidth="1"/>
    <col min="3" max="3" width="24.28515625" customWidth="1"/>
    <col min="4" max="5" width="10.5703125" customWidth="1"/>
    <col min="6" max="6" width="8.42578125" customWidth="1"/>
    <col min="7" max="7" width="16.5703125" customWidth="1"/>
    <col min="8" max="8" width="20.140625" customWidth="1"/>
    <col min="9" max="26" width="10.5703125" customWidth="1"/>
  </cols>
  <sheetData>
    <row r="1" spans="1:9" ht="12.7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2.75" customHeight="1">
      <c r="A7" s="125" t="s">
        <v>127</v>
      </c>
      <c r="B7" s="363" t="str">
        <f>+PRESUPUESTO!B11</f>
        <v xml:space="preserve">Aplicación de fajas para impermeabilización con mortero acrílico impermeable  y compuesto de poliuretano. Incluye retiro de material y limpieza con agua a presión. </v>
      </c>
      <c r="C7" s="348"/>
      <c r="D7" s="348"/>
      <c r="E7" s="348"/>
      <c r="F7" s="348"/>
      <c r="G7" s="349"/>
      <c r="H7" s="125" t="s">
        <v>128</v>
      </c>
      <c r="I7" s="77"/>
    </row>
    <row r="8" spans="1:9" ht="12.75" customHeight="1">
      <c r="A8" s="126">
        <f>+PRESUPUESTO!A11</f>
        <v>2.1</v>
      </c>
      <c r="B8" s="364"/>
      <c r="C8" s="342"/>
      <c r="D8" s="342"/>
      <c r="E8" s="342"/>
      <c r="F8" s="342"/>
      <c r="G8" s="362"/>
      <c r="H8" s="126" t="e">
        <f>+#REF!</f>
        <v>#REF!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128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129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135" t="s">
        <v>134</v>
      </c>
      <c r="H11" s="136"/>
      <c r="I11" s="130"/>
    </row>
    <row r="12" spans="1:9" ht="12.75" customHeight="1">
      <c r="A12" s="368"/>
      <c r="B12" s="337"/>
      <c r="C12" s="338"/>
      <c r="D12" s="137"/>
      <c r="E12" s="138"/>
      <c r="F12" s="139"/>
      <c r="G12" s="185"/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145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145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145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145"/>
      <c r="H16" s="141"/>
      <c r="I16" s="130"/>
    </row>
    <row r="17" spans="1:9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140">
        <f>+E17*H34</f>
        <v>601.55988887150011</v>
      </c>
      <c r="H17" s="151"/>
      <c r="I17" s="130"/>
    </row>
    <row r="18" spans="1:9" ht="12.75" customHeight="1">
      <c r="A18" s="129"/>
      <c r="B18" s="129"/>
      <c r="C18" s="129"/>
      <c r="D18" s="129"/>
      <c r="E18" s="129"/>
      <c r="F18" s="129"/>
      <c r="G18" s="180" t="s">
        <v>139</v>
      </c>
      <c r="H18" s="205">
        <f>SUM(G12:G17)</f>
        <v>601.55988887150011</v>
      </c>
      <c r="I18" s="130"/>
    </row>
    <row r="19" spans="1:9" ht="12.75" customHeight="1">
      <c r="A19" s="153" t="s">
        <v>140</v>
      </c>
      <c r="B19" s="153"/>
      <c r="C19" s="154"/>
      <c r="D19" s="129"/>
      <c r="E19" s="129"/>
      <c r="F19" s="129"/>
      <c r="G19" s="129"/>
      <c r="H19" s="206"/>
      <c r="I19" s="130"/>
    </row>
    <row r="20" spans="1:9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3" t="s">
        <v>142</v>
      </c>
      <c r="G20" s="135" t="s">
        <v>134</v>
      </c>
      <c r="H20" s="136"/>
      <c r="I20" s="130"/>
    </row>
    <row r="21" spans="1:9" ht="12.75" customHeight="1">
      <c r="A21" s="207" t="s">
        <v>164</v>
      </c>
      <c r="B21" s="208"/>
      <c r="C21" s="209"/>
      <c r="D21" s="188" t="s">
        <v>165</v>
      </c>
      <c r="E21" s="210">
        <v>43590</v>
      </c>
      <c r="F21" s="190">
        <v>0.1</v>
      </c>
      <c r="G21" s="210">
        <f t="shared" ref="G21:G23" si="0">+E21*F21</f>
        <v>4359</v>
      </c>
      <c r="H21" s="141"/>
      <c r="I21" s="130"/>
    </row>
    <row r="22" spans="1:9" ht="12.75" customHeight="1">
      <c r="A22" s="376"/>
      <c r="B22" s="337"/>
      <c r="C22" s="338"/>
      <c r="D22" s="188"/>
      <c r="E22" s="210"/>
      <c r="F22" s="190"/>
      <c r="G22" s="210">
        <f t="shared" si="0"/>
        <v>0</v>
      </c>
      <c r="H22" s="141"/>
      <c r="I22" s="130"/>
    </row>
    <row r="23" spans="1:9" ht="12.75" customHeight="1">
      <c r="A23" s="376"/>
      <c r="B23" s="337"/>
      <c r="C23" s="338"/>
      <c r="D23" s="188"/>
      <c r="E23" s="210"/>
      <c r="F23" s="190"/>
      <c r="G23" s="210">
        <f t="shared" si="0"/>
        <v>0</v>
      </c>
      <c r="H23" s="141"/>
      <c r="I23" s="130"/>
    </row>
    <row r="24" spans="1:9" ht="12.75" customHeight="1">
      <c r="A24" s="368"/>
      <c r="B24" s="337"/>
      <c r="C24" s="338"/>
      <c r="D24" s="137"/>
      <c r="E24" s="158"/>
      <c r="F24" s="159"/>
      <c r="G24" s="161"/>
      <c r="H24" s="141"/>
      <c r="I24" s="130"/>
    </row>
    <row r="25" spans="1:9" ht="12.75" customHeight="1">
      <c r="A25" s="368"/>
      <c r="B25" s="337"/>
      <c r="C25" s="338"/>
      <c r="D25" s="137"/>
      <c r="E25" s="158"/>
      <c r="F25" s="159"/>
      <c r="G25" s="161"/>
      <c r="H25" s="141"/>
      <c r="I25" s="130"/>
    </row>
    <row r="26" spans="1:9" ht="12.75" customHeight="1">
      <c r="A26" s="370"/>
      <c r="B26" s="373"/>
      <c r="C26" s="371"/>
      <c r="D26" s="162"/>
      <c r="E26" s="162"/>
      <c r="F26" s="163"/>
      <c r="G26" s="164"/>
      <c r="H26" s="151"/>
      <c r="I26" s="130"/>
    </row>
    <row r="27" spans="1:9" ht="12.75" customHeight="1">
      <c r="A27" s="129"/>
      <c r="B27" s="129"/>
      <c r="C27" s="129"/>
      <c r="D27" s="129"/>
      <c r="E27" s="129"/>
      <c r="F27" s="129"/>
      <c r="G27" s="180" t="s">
        <v>139</v>
      </c>
      <c r="H27" s="211">
        <f>SUM(G21:G26)</f>
        <v>4359</v>
      </c>
      <c r="I27" s="130"/>
    </row>
    <row r="28" spans="1:9" ht="12.75" customHeight="1">
      <c r="A28" s="165" t="s">
        <v>144</v>
      </c>
      <c r="B28" s="165"/>
      <c r="C28" s="129"/>
      <c r="D28" s="129"/>
      <c r="E28" s="129"/>
      <c r="F28" s="129"/>
      <c r="G28" s="129"/>
      <c r="H28" s="206"/>
      <c r="I28" s="130"/>
    </row>
    <row r="29" spans="1:9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135" t="s">
        <v>134</v>
      </c>
      <c r="H29" s="136"/>
      <c r="I29" s="130"/>
    </row>
    <row r="30" spans="1:9" ht="12.75" customHeight="1">
      <c r="A30" s="368" t="s">
        <v>166</v>
      </c>
      <c r="B30" s="338"/>
      <c r="C30" s="140">
        <v>33333</v>
      </c>
      <c r="D30" s="167">
        <v>0.75819999999999999</v>
      </c>
      <c r="E30" s="140">
        <f>+C30*(1+D30)*2</f>
        <v>117212.1612</v>
      </c>
      <c r="F30" s="168"/>
      <c r="G30" s="169"/>
      <c r="H30" s="141"/>
      <c r="I30" s="130"/>
    </row>
    <row r="31" spans="1:9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>+C31*(1+D31)</f>
        <v>108513.8759</v>
      </c>
      <c r="F31" s="168"/>
      <c r="G31" s="171"/>
      <c r="H31" s="141"/>
      <c r="I31" s="130"/>
    </row>
    <row r="32" spans="1:9" ht="12.75" customHeight="1">
      <c r="A32" s="368" t="s">
        <v>167</v>
      </c>
      <c r="B32" s="338"/>
      <c r="C32" s="172"/>
      <c r="D32" s="173"/>
      <c r="E32" s="174"/>
      <c r="F32" s="168">
        <v>5.33E-2</v>
      </c>
      <c r="G32" s="140">
        <f>SUM(E30:E31)*F32</f>
        <v>12031.197777430001</v>
      </c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177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180" t="s">
        <v>139</v>
      </c>
      <c r="H34" s="205">
        <f>SUM(G30:G33)</f>
        <v>12031.197777430001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178"/>
      <c r="H35" s="212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05">
        <f>H18+H27+H34</f>
        <v>16991.757666301502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181"/>
      <c r="H37" s="204"/>
      <c r="I37" s="130"/>
    </row>
    <row r="38" spans="1:9" ht="12.75" customHeight="1">
      <c r="A38" s="181"/>
      <c r="B38" s="181"/>
      <c r="C38" s="181"/>
      <c r="D38" s="181"/>
      <c r="E38" s="181"/>
      <c r="F38" s="181"/>
      <c r="G38" s="181"/>
      <c r="H38" s="181"/>
      <c r="I38" s="130"/>
    </row>
    <row r="39" spans="1:9" ht="12.75" customHeight="1">
      <c r="A39" s="181"/>
      <c r="B39" s="181"/>
      <c r="C39" s="181"/>
      <c r="D39" s="181"/>
      <c r="E39" s="181"/>
      <c r="F39" s="181"/>
      <c r="G39" s="181"/>
      <c r="H39" s="181"/>
      <c r="I39" s="130"/>
    </row>
    <row r="40" spans="1:9" ht="12.75" customHeight="1">
      <c r="A40" s="181"/>
      <c r="B40" s="181"/>
      <c r="C40" s="181"/>
      <c r="D40" s="181"/>
      <c r="E40" s="181"/>
      <c r="F40" s="181"/>
      <c r="G40" s="181"/>
      <c r="H40" s="181"/>
      <c r="I40" s="130"/>
    </row>
    <row r="41" spans="1:9" ht="12.75" customHeight="1">
      <c r="A41" s="181"/>
      <c r="B41" s="181"/>
      <c r="C41" s="181"/>
      <c r="D41" s="181"/>
      <c r="E41" s="181"/>
      <c r="F41" s="181"/>
      <c r="G41" s="181"/>
      <c r="H41" s="181"/>
      <c r="I41" s="130"/>
    </row>
    <row r="42" spans="1:9" ht="12.75" customHeight="1"/>
    <row r="43" spans="1:9" ht="12.75" customHeight="1"/>
    <row r="44" spans="1:9" ht="12.75" customHeight="1"/>
    <row r="45" spans="1:9" ht="12.75" customHeight="1"/>
    <row r="46" spans="1:9" ht="12.75" customHeight="1"/>
    <row r="47" spans="1:9" ht="12.75" customHeight="1"/>
    <row r="48" spans="1:9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4">
    <mergeCell ref="A33:B33"/>
    <mergeCell ref="E36:G36"/>
    <mergeCell ref="A23:C23"/>
    <mergeCell ref="A24:C24"/>
    <mergeCell ref="A25:C25"/>
    <mergeCell ref="A26:C26"/>
    <mergeCell ref="A29:B29"/>
    <mergeCell ref="A30:B30"/>
    <mergeCell ref="A31:B31"/>
    <mergeCell ref="A16:C16"/>
    <mergeCell ref="A17:C17"/>
    <mergeCell ref="A20:C20"/>
    <mergeCell ref="A22:C22"/>
    <mergeCell ref="A32:B32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workbookViewId="0"/>
  </sheetViews>
  <sheetFormatPr baseColWidth="10" defaultColWidth="12.5703125" defaultRowHeight="15" customHeight="1"/>
  <cols>
    <col min="1" max="1" width="19.140625" customWidth="1"/>
    <col min="2" max="2" width="22.28515625" customWidth="1"/>
    <col min="3" max="3" width="19.140625" customWidth="1"/>
    <col min="4" max="4" width="12.28515625" customWidth="1"/>
    <col min="5" max="7" width="10.5703125" customWidth="1"/>
    <col min="8" max="8" width="19.7109375" customWidth="1"/>
    <col min="9" max="26" width="10.5703125" customWidth="1"/>
  </cols>
  <sheetData>
    <row r="1" spans="1:9" ht="12.75" customHeight="1">
      <c r="A1" s="355" t="s">
        <v>125</v>
      </c>
      <c r="B1" s="356"/>
      <c r="C1" s="356"/>
      <c r="D1" s="356"/>
      <c r="E1" s="356"/>
      <c r="F1" s="356"/>
      <c r="G1" s="356"/>
      <c r="H1" s="357"/>
      <c r="I1" s="77"/>
    </row>
    <row r="2" spans="1:9" ht="12.75" customHeight="1">
      <c r="A2" s="358" t="s">
        <v>0</v>
      </c>
      <c r="B2" s="328"/>
      <c r="C2" s="328"/>
      <c r="D2" s="328"/>
      <c r="E2" s="328"/>
      <c r="F2" s="328"/>
      <c r="G2" s="328"/>
      <c r="H2" s="329"/>
      <c r="I2" s="77"/>
    </row>
    <row r="3" spans="1:9" ht="13.5" customHeight="1">
      <c r="A3" s="377" t="s">
        <v>1</v>
      </c>
      <c r="B3" s="378"/>
      <c r="C3" s="378"/>
      <c r="D3" s="378"/>
      <c r="E3" s="378"/>
      <c r="F3" s="378"/>
      <c r="G3" s="379"/>
      <c r="H3" s="119"/>
      <c r="I3" s="77"/>
    </row>
    <row r="4" spans="1:9" ht="12.75" customHeight="1">
      <c r="A4" s="380"/>
      <c r="B4" s="344"/>
      <c r="C4" s="344"/>
      <c r="D4" s="344"/>
      <c r="E4" s="344"/>
      <c r="F4" s="344"/>
      <c r="G4" s="381"/>
      <c r="H4" s="119"/>
      <c r="I4" s="77"/>
    </row>
    <row r="5" spans="1:9" ht="10.5" customHeight="1">
      <c r="A5" s="382"/>
      <c r="B5" s="383"/>
      <c r="C5" s="383"/>
      <c r="D5" s="383"/>
      <c r="E5" s="383"/>
      <c r="F5" s="383"/>
      <c r="G5" s="384"/>
      <c r="H5" s="119"/>
      <c r="I5" s="77"/>
    </row>
    <row r="6" spans="1:9" ht="12.75" customHeight="1">
      <c r="A6" s="361" t="s">
        <v>126</v>
      </c>
      <c r="B6" s="342"/>
      <c r="C6" s="342"/>
      <c r="D6" s="342"/>
      <c r="E6" s="342"/>
      <c r="F6" s="342"/>
      <c r="G6" s="342"/>
      <c r="H6" s="362"/>
      <c r="I6" s="77"/>
    </row>
    <row r="7" spans="1:9" ht="12.75" customHeight="1">
      <c r="A7" s="125" t="s">
        <v>127</v>
      </c>
      <c r="B7" s="363" t="str">
        <f>+PRESUPUESTO!B12</f>
        <v>Limpieza y recubrimiento de cubiertas, canoas o canales y elementos metálicos con pintura anticorrosiva a dos manos de cualquier material y dimensión, y desagues. Incluye  retiro de materia vegetal (hojas, hiervas), escombros  y todos los demás residuos que impiden su adecuado funcionamiento y drenaje</v>
      </c>
      <c r="C7" s="348"/>
      <c r="D7" s="348"/>
      <c r="E7" s="348"/>
      <c r="F7" s="348"/>
      <c r="G7" s="349"/>
      <c r="H7" s="125" t="s">
        <v>128</v>
      </c>
      <c r="I7" s="77"/>
    </row>
    <row r="8" spans="1:9" ht="45" customHeight="1">
      <c r="A8" s="126">
        <f>+PRESUPUESTO!A12</f>
        <v>2.2000000000000002</v>
      </c>
      <c r="B8" s="364"/>
      <c r="C8" s="342"/>
      <c r="D8" s="342"/>
      <c r="E8" s="342"/>
      <c r="F8" s="342"/>
      <c r="G8" s="362"/>
      <c r="H8" s="126" t="e">
        <f>+#REF!</f>
        <v>#REF!</v>
      </c>
      <c r="I8" s="77"/>
    </row>
    <row r="9" spans="1:9" ht="12.75" customHeight="1">
      <c r="A9" s="127"/>
      <c r="B9" s="128"/>
      <c r="C9" s="129"/>
      <c r="D9" s="128"/>
      <c r="E9" s="128"/>
      <c r="F9" s="128"/>
      <c r="G9" s="213"/>
      <c r="H9" s="129"/>
      <c r="I9" s="130"/>
    </row>
    <row r="10" spans="1:9" ht="12.75" customHeight="1">
      <c r="A10" s="131" t="s">
        <v>129</v>
      </c>
      <c r="B10" s="132"/>
      <c r="C10" s="129"/>
      <c r="D10" s="129"/>
      <c r="E10" s="129"/>
      <c r="F10" s="129"/>
      <c r="G10" s="214"/>
      <c r="H10" s="129"/>
      <c r="I10" s="130"/>
    </row>
    <row r="11" spans="1:9" ht="12.75" customHeight="1">
      <c r="A11" s="365" t="s">
        <v>130</v>
      </c>
      <c r="B11" s="366"/>
      <c r="C11" s="367"/>
      <c r="D11" s="133" t="s">
        <v>131</v>
      </c>
      <c r="E11" s="134" t="s">
        <v>132</v>
      </c>
      <c r="F11" s="133" t="s">
        <v>133</v>
      </c>
      <c r="G11" s="215" t="s">
        <v>134</v>
      </c>
      <c r="H11" s="136"/>
      <c r="I11" s="130"/>
    </row>
    <row r="12" spans="1:9" ht="12.75" customHeight="1">
      <c r="A12" s="368" t="s">
        <v>135</v>
      </c>
      <c r="B12" s="337"/>
      <c r="C12" s="338"/>
      <c r="D12" s="137" t="s">
        <v>168</v>
      </c>
      <c r="E12" s="138">
        <v>46920</v>
      </c>
      <c r="F12" s="139">
        <v>0.16</v>
      </c>
      <c r="G12" s="216">
        <f>+E12*F12</f>
        <v>7507.2</v>
      </c>
      <c r="H12" s="141"/>
      <c r="I12" s="130"/>
    </row>
    <row r="13" spans="1:9" ht="12.75" customHeight="1">
      <c r="A13" s="375"/>
      <c r="B13" s="337"/>
      <c r="C13" s="338"/>
      <c r="D13" s="142"/>
      <c r="E13" s="143"/>
      <c r="F13" s="144"/>
      <c r="G13" s="217"/>
      <c r="H13" s="141"/>
      <c r="I13" s="130"/>
    </row>
    <row r="14" spans="1:9" ht="12.75" customHeight="1">
      <c r="A14" s="375"/>
      <c r="B14" s="337"/>
      <c r="C14" s="338"/>
      <c r="D14" s="146"/>
      <c r="E14" s="143"/>
      <c r="F14" s="147"/>
      <c r="G14" s="217"/>
      <c r="H14" s="141"/>
      <c r="I14" s="130"/>
    </row>
    <row r="15" spans="1:9" ht="12.75" customHeight="1">
      <c r="A15" s="368"/>
      <c r="B15" s="337"/>
      <c r="C15" s="338"/>
      <c r="D15" s="142"/>
      <c r="E15" s="143"/>
      <c r="F15" s="147"/>
      <c r="G15" s="217"/>
      <c r="H15" s="141"/>
      <c r="I15" s="130"/>
    </row>
    <row r="16" spans="1:9" ht="12.75" customHeight="1">
      <c r="A16" s="368"/>
      <c r="B16" s="337"/>
      <c r="C16" s="338"/>
      <c r="D16" s="142"/>
      <c r="E16" s="143"/>
      <c r="F16" s="147"/>
      <c r="G16" s="217"/>
      <c r="H16" s="141"/>
      <c r="I16" s="130"/>
    </row>
    <row r="17" spans="1:26" ht="12.75" customHeight="1">
      <c r="A17" s="368" t="s">
        <v>155</v>
      </c>
      <c r="B17" s="337"/>
      <c r="C17" s="338"/>
      <c r="D17" s="148" t="s">
        <v>138</v>
      </c>
      <c r="E17" s="183">
        <v>0.05</v>
      </c>
      <c r="F17" s="163"/>
      <c r="G17" s="218">
        <f>+E17*H34</f>
        <v>334.23991300000006</v>
      </c>
      <c r="H17" s="151"/>
      <c r="I17" s="130"/>
    </row>
    <row r="18" spans="1:26" ht="12.75" customHeight="1">
      <c r="A18" s="129"/>
      <c r="B18" s="129"/>
      <c r="C18" s="129"/>
      <c r="D18" s="129"/>
      <c r="E18" s="129"/>
      <c r="F18" s="129"/>
      <c r="G18" s="219" t="s">
        <v>139</v>
      </c>
      <c r="H18" s="220">
        <f>SUM(G12:G17)</f>
        <v>7841.4399130000002</v>
      </c>
      <c r="I18" s="130"/>
    </row>
    <row r="19" spans="1:26" ht="12.75" customHeight="1">
      <c r="A19" s="153" t="s">
        <v>140</v>
      </c>
      <c r="B19" s="153"/>
      <c r="C19" s="154"/>
      <c r="D19" s="129"/>
      <c r="E19" s="129"/>
      <c r="F19" s="129"/>
      <c r="G19" s="214"/>
      <c r="H19" s="129"/>
      <c r="I19" s="130"/>
    </row>
    <row r="20" spans="1:26" ht="12.75" customHeight="1">
      <c r="A20" s="365" t="s">
        <v>130</v>
      </c>
      <c r="B20" s="366"/>
      <c r="C20" s="367"/>
      <c r="D20" s="133" t="s">
        <v>128</v>
      </c>
      <c r="E20" s="133" t="s">
        <v>141</v>
      </c>
      <c r="F20" s="139" t="s">
        <v>142</v>
      </c>
      <c r="G20" s="215" t="s">
        <v>134</v>
      </c>
      <c r="H20" s="136"/>
      <c r="I20" s="130"/>
    </row>
    <row r="21" spans="1:26" ht="12.75" customHeight="1">
      <c r="A21" s="376" t="s">
        <v>169</v>
      </c>
      <c r="B21" s="337"/>
      <c r="C21" s="338"/>
      <c r="D21" s="188" t="s">
        <v>170</v>
      </c>
      <c r="E21" s="216">
        <v>58900</v>
      </c>
      <c r="F21" s="139">
        <v>1.6E-2</v>
      </c>
      <c r="G21" s="216">
        <f t="shared" ref="G21:G23" si="0">+E21*F21</f>
        <v>942.4</v>
      </c>
      <c r="H21" s="141"/>
      <c r="I21" s="130"/>
    </row>
    <row r="22" spans="1:26" ht="12.75" customHeight="1">
      <c r="A22" s="376" t="s">
        <v>171</v>
      </c>
      <c r="B22" s="337"/>
      <c r="C22" s="338"/>
      <c r="D22" s="188" t="s">
        <v>170</v>
      </c>
      <c r="E22" s="216">
        <v>33900</v>
      </c>
      <c r="F22" s="139">
        <v>8.9999999999999993E-3</v>
      </c>
      <c r="G22" s="216">
        <f t="shared" si="0"/>
        <v>305.09999999999997</v>
      </c>
      <c r="H22" s="221"/>
      <c r="I22" s="130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</row>
    <row r="23" spans="1:26" ht="12.75" customHeight="1">
      <c r="A23" s="368" t="s">
        <v>160</v>
      </c>
      <c r="B23" s="337"/>
      <c r="C23" s="338"/>
      <c r="D23" s="137" t="s">
        <v>161</v>
      </c>
      <c r="E23" s="216">
        <v>16900</v>
      </c>
      <c r="F23" s="222">
        <v>0.05</v>
      </c>
      <c r="G23" s="216">
        <f t="shared" si="0"/>
        <v>845</v>
      </c>
      <c r="H23" s="221"/>
      <c r="I23" s="130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</row>
    <row r="24" spans="1:26" ht="12.75" customHeight="1">
      <c r="A24" s="368"/>
      <c r="B24" s="337"/>
      <c r="C24" s="338"/>
      <c r="D24" s="137"/>
      <c r="E24" s="158"/>
      <c r="F24" s="159"/>
      <c r="G24" s="223"/>
      <c r="H24" s="141"/>
      <c r="I24" s="130"/>
    </row>
    <row r="25" spans="1:26" ht="12.75" customHeight="1">
      <c r="A25" s="368"/>
      <c r="B25" s="337"/>
      <c r="C25" s="338"/>
      <c r="D25" s="137"/>
      <c r="E25" s="158"/>
      <c r="F25" s="159"/>
      <c r="G25" s="223"/>
      <c r="H25" s="141"/>
      <c r="I25" s="130"/>
    </row>
    <row r="26" spans="1:26" ht="12.75" customHeight="1">
      <c r="A26" s="370"/>
      <c r="B26" s="373"/>
      <c r="C26" s="371"/>
      <c r="D26" s="162"/>
      <c r="E26" s="162"/>
      <c r="F26" s="163"/>
      <c r="G26" s="218"/>
      <c r="H26" s="151"/>
      <c r="I26" s="130"/>
    </row>
    <row r="27" spans="1:26" ht="12.75" customHeight="1">
      <c r="A27" s="129"/>
      <c r="B27" s="129"/>
      <c r="C27" s="129"/>
      <c r="D27" s="129"/>
      <c r="E27" s="129"/>
      <c r="F27" s="129"/>
      <c r="G27" s="219" t="s">
        <v>139</v>
      </c>
      <c r="H27" s="224">
        <f>SUM(G21:G26)</f>
        <v>2092.5</v>
      </c>
      <c r="I27" s="130"/>
    </row>
    <row r="28" spans="1:26" ht="12.75" customHeight="1">
      <c r="A28" s="165" t="s">
        <v>144</v>
      </c>
      <c r="B28" s="165"/>
      <c r="C28" s="129"/>
      <c r="D28" s="129"/>
      <c r="E28" s="129"/>
      <c r="F28" s="129"/>
      <c r="G28" s="214"/>
      <c r="H28" s="129"/>
      <c r="I28" s="130"/>
    </row>
    <row r="29" spans="1:26" ht="12.75" customHeight="1">
      <c r="A29" s="365"/>
      <c r="B29" s="367"/>
      <c r="C29" s="133" t="s">
        <v>145</v>
      </c>
      <c r="D29" s="133" t="s">
        <v>146</v>
      </c>
      <c r="E29" s="134" t="s">
        <v>147</v>
      </c>
      <c r="F29" s="166" t="s">
        <v>133</v>
      </c>
      <c r="G29" s="215" t="s">
        <v>134</v>
      </c>
      <c r="H29" s="136"/>
      <c r="I29" s="130"/>
    </row>
    <row r="30" spans="1:26" ht="12.75" customHeight="1">
      <c r="A30" s="368" t="s">
        <v>172</v>
      </c>
      <c r="B30" s="338"/>
      <c r="C30" s="140">
        <v>33333</v>
      </c>
      <c r="D30" s="167">
        <v>0.75819999999999999</v>
      </c>
      <c r="E30" s="140">
        <f t="shared" ref="E30:E31" si="1">+C30*(1+D30)</f>
        <v>58606.080600000001</v>
      </c>
      <c r="F30" s="168"/>
      <c r="G30" s="169"/>
      <c r="H30" s="141"/>
      <c r="I30" s="130"/>
    </row>
    <row r="31" spans="1:26" ht="12.75" customHeight="1">
      <c r="A31" s="368" t="s">
        <v>83</v>
      </c>
      <c r="B31" s="338"/>
      <c r="C31" s="140">
        <v>66667</v>
      </c>
      <c r="D31" s="167">
        <v>0.62770000000000004</v>
      </c>
      <c r="E31" s="140">
        <f t="shared" si="1"/>
        <v>108513.8759</v>
      </c>
      <c r="F31" s="168"/>
      <c r="G31" s="171"/>
      <c r="H31" s="141"/>
      <c r="I31" s="130"/>
    </row>
    <row r="32" spans="1:26" ht="12.75" customHeight="1">
      <c r="A32" s="368" t="s">
        <v>148</v>
      </c>
      <c r="B32" s="338"/>
      <c r="C32" s="172"/>
      <c r="D32" s="173"/>
      <c r="E32" s="174"/>
      <c r="F32" s="174">
        <v>0.04</v>
      </c>
      <c r="G32" s="225">
        <f>SUM(E30:E31)*F32</f>
        <v>6684.7982600000005</v>
      </c>
      <c r="H32" s="141"/>
      <c r="I32" s="130"/>
    </row>
    <row r="33" spans="1:9" ht="12.75" customHeight="1">
      <c r="A33" s="370"/>
      <c r="B33" s="371"/>
      <c r="C33" s="175"/>
      <c r="D33" s="150"/>
      <c r="E33" s="176"/>
      <c r="F33" s="176"/>
      <c r="G33" s="226"/>
      <c r="H33" s="151"/>
      <c r="I33" s="130"/>
    </row>
    <row r="34" spans="1:9" ht="12.75" customHeight="1">
      <c r="A34" s="129"/>
      <c r="B34" s="129"/>
      <c r="C34" s="129"/>
      <c r="D34" s="129"/>
      <c r="E34" s="129"/>
      <c r="F34" s="129"/>
      <c r="G34" s="227" t="s">
        <v>139</v>
      </c>
      <c r="H34" s="228">
        <f>SUM(G30:G33)</f>
        <v>6684.7982600000005</v>
      </c>
      <c r="I34" s="130"/>
    </row>
    <row r="35" spans="1:9" ht="12.75" customHeight="1">
      <c r="A35" s="129"/>
      <c r="B35" s="129"/>
      <c r="C35" s="129"/>
      <c r="D35" s="129"/>
      <c r="E35" s="129"/>
      <c r="F35" s="129"/>
      <c r="G35" s="229"/>
      <c r="H35" s="212"/>
      <c r="I35" s="130"/>
    </row>
    <row r="36" spans="1:9" ht="12.75" customHeight="1">
      <c r="A36" s="129"/>
      <c r="B36" s="129"/>
      <c r="C36" s="129"/>
      <c r="D36" s="129"/>
      <c r="E36" s="372" t="s">
        <v>149</v>
      </c>
      <c r="F36" s="328"/>
      <c r="G36" s="360"/>
      <c r="H36" s="228">
        <f>H18+H27+H34</f>
        <v>16618.738173000002</v>
      </c>
      <c r="I36" s="130"/>
    </row>
    <row r="37" spans="1:9" ht="12.75" customHeight="1">
      <c r="A37" s="181"/>
      <c r="B37" s="181"/>
      <c r="C37" s="181"/>
      <c r="D37" s="181"/>
      <c r="E37" s="181"/>
      <c r="F37" s="181"/>
      <c r="G37" s="230"/>
      <c r="H37" s="204"/>
      <c r="I37" s="130"/>
    </row>
    <row r="38" spans="1:9" ht="12.75" customHeight="1">
      <c r="G38" s="231"/>
    </row>
    <row r="39" spans="1:9" ht="12.75" customHeight="1">
      <c r="G39" s="231"/>
    </row>
    <row r="40" spans="1:9" ht="12.75" customHeight="1">
      <c r="G40" s="231"/>
    </row>
    <row r="41" spans="1:9" ht="12.75" customHeight="1">
      <c r="G41" s="231"/>
    </row>
    <row r="42" spans="1:9" ht="12.75" customHeight="1">
      <c r="G42" s="231"/>
    </row>
    <row r="43" spans="1:9" ht="12.75" customHeight="1">
      <c r="G43" s="231"/>
    </row>
    <row r="44" spans="1:9" ht="12.75" customHeight="1">
      <c r="G44" s="231"/>
    </row>
    <row r="45" spans="1:9" ht="12.75" customHeight="1">
      <c r="G45" s="231"/>
    </row>
    <row r="46" spans="1:9" ht="12.75" customHeight="1">
      <c r="G46" s="231"/>
    </row>
    <row r="47" spans="1:9" ht="12.75" customHeight="1">
      <c r="G47" s="231"/>
    </row>
    <row r="48" spans="1:9" ht="12.75" customHeight="1">
      <c r="G48" s="231"/>
    </row>
    <row r="49" spans="7:7" ht="12.75" customHeight="1">
      <c r="G49" s="231"/>
    </row>
    <row r="50" spans="7:7" ht="12.75" customHeight="1">
      <c r="G50" s="231"/>
    </row>
    <row r="51" spans="7:7" ht="12.75" customHeight="1">
      <c r="G51" s="231"/>
    </row>
    <row r="52" spans="7:7" ht="12.75" customHeight="1">
      <c r="G52" s="231"/>
    </row>
    <row r="53" spans="7:7" ht="12.75" customHeight="1">
      <c r="G53" s="231"/>
    </row>
    <row r="54" spans="7:7" ht="12.75" customHeight="1">
      <c r="G54" s="231"/>
    </row>
    <row r="55" spans="7:7" ht="12.75" customHeight="1">
      <c r="G55" s="231"/>
    </row>
    <row r="56" spans="7:7" ht="12.75" customHeight="1">
      <c r="G56" s="231"/>
    </row>
    <row r="57" spans="7:7" ht="12.75" customHeight="1">
      <c r="G57" s="231"/>
    </row>
    <row r="58" spans="7:7" ht="12.75" customHeight="1">
      <c r="G58" s="231"/>
    </row>
    <row r="59" spans="7:7" ht="12.75" customHeight="1">
      <c r="G59" s="231"/>
    </row>
    <row r="60" spans="7:7" ht="12.75" customHeight="1">
      <c r="G60" s="231"/>
    </row>
    <row r="61" spans="7:7" ht="12.75" customHeight="1">
      <c r="G61" s="231"/>
    </row>
    <row r="62" spans="7:7" ht="12.75" customHeight="1">
      <c r="G62" s="231"/>
    </row>
    <row r="63" spans="7:7" ht="12.75" customHeight="1">
      <c r="G63" s="231"/>
    </row>
    <row r="64" spans="7:7" ht="12.75" customHeight="1">
      <c r="G64" s="231"/>
    </row>
    <row r="65" spans="7:7" ht="12.75" customHeight="1">
      <c r="G65" s="231"/>
    </row>
    <row r="66" spans="7:7" ht="12.75" customHeight="1">
      <c r="G66" s="231"/>
    </row>
    <row r="67" spans="7:7" ht="12.75" customHeight="1">
      <c r="G67" s="231"/>
    </row>
    <row r="68" spans="7:7" ht="12.75" customHeight="1">
      <c r="G68" s="231"/>
    </row>
    <row r="69" spans="7:7" ht="12.75" customHeight="1">
      <c r="G69" s="231"/>
    </row>
    <row r="70" spans="7:7" ht="12.75" customHeight="1">
      <c r="G70" s="231"/>
    </row>
    <row r="71" spans="7:7" ht="12.75" customHeight="1">
      <c r="G71" s="231"/>
    </row>
    <row r="72" spans="7:7" ht="12.75" customHeight="1">
      <c r="G72" s="231"/>
    </row>
    <row r="73" spans="7:7" ht="12.75" customHeight="1">
      <c r="G73" s="231"/>
    </row>
    <row r="74" spans="7:7" ht="12.75" customHeight="1">
      <c r="G74" s="231"/>
    </row>
    <row r="75" spans="7:7" ht="12.75" customHeight="1">
      <c r="G75" s="231"/>
    </row>
    <row r="76" spans="7:7" ht="12.75" customHeight="1">
      <c r="G76" s="231"/>
    </row>
    <row r="77" spans="7:7" ht="12.75" customHeight="1">
      <c r="G77" s="231"/>
    </row>
    <row r="78" spans="7:7" ht="12.75" customHeight="1">
      <c r="G78" s="231"/>
    </row>
    <row r="79" spans="7:7" ht="12.75" customHeight="1">
      <c r="G79" s="231"/>
    </row>
    <row r="80" spans="7:7" ht="12.75" customHeight="1">
      <c r="G80" s="231"/>
    </row>
    <row r="81" spans="7:7" ht="12.75" customHeight="1">
      <c r="G81" s="231"/>
    </row>
    <row r="82" spans="7:7" ht="12.75" customHeight="1">
      <c r="G82" s="231"/>
    </row>
    <row r="83" spans="7:7" ht="12.75" customHeight="1">
      <c r="G83" s="231"/>
    </row>
    <row r="84" spans="7:7" ht="12.75" customHeight="1">
      <c r="G84" s="231"/>
    </row>
    <row r="85" spans="7:7" ht="12.75" customHeight="1">
      <c r="G85" s="231"/>
    </row>
    <row r="86" spans="7:7" ht="12.75" customHeight="1">
      <c r="G86" s="231"/>
    </row>
    <row r="87" spans="7:7" ht="12.75" customHeight="1">
      <c r="G87" s="231"/>
    </row>
    <row r="88" spans="7:7" ht="12.75" customHeight="1">
      <c r="G88" s="231"/>
    </row>
    <row r="89" spans="7:7" ht="12.75" customHeight="1">
      <c r="G89" s="231"/>
    </row>
    <row r="90" spans="7:7" ht="12.75" customHeight="1">
      <c r="G90" s="231"/>
    </row>
    <row r="91" spans="7:7" ht="12.75" customHeight="1">
      <c r="G91" s="231"/>
    </row>
    <row r="92" spans="7:7" ht="12.75" customHeight="1">
      <c r="G92" s="231"/>
    </row>
    <row r="93" spans="7:7" ht="12.75" customHeight="1">
      <c r="G93" s="231"/>
    </row>
    <row r="94" spans="7:7" ht="12.75" customHeight="1">
      <c r="G94" s="231"/>
    </row>
    <row r="95" spans="7:7" ht="12.75" customHeight="1">
      <c r="G95" s="231"/>
    </row>
    <row r="96" spans="7:7" ht="12.75" customHeight="1">
      <c r="G96" s="231"/>
    </row>
    <row r="97" spans="7:7" ht="12.75" customHeight="1">
      <c r="G97" s="231"/>
    </row>
    <row r="98" spans="7:7" ht="12.75" customHeight="1">
      <c r="G98" s="231"/>
    </row>
    <row r="99" spans="7:7" ht="12.75" customHeight="1">
      <c r="G99" s="231"/>
    </row>
    <row r="100" spans="7:7" ht="12.75" customHeight="1">
      <c r="G100" s="231"/>
    </row>
    <row r="101" spans="7:7" ht="12.75" customHeight="1">
      <c r="G101" s="231"/>
    </row>
    <row r="102" spans="7:7" ht="12.75" customHeight="1">
      <c r="G102" s="231"/>
    </row>
    <row r="103" spans="7:7" ht="12.75" customHeight="1">
      <c r="G103" s="231"/>
    </row>
    <row r="104" spans="7:7" ht="12.75" customHeight="1">
      <c r="G104" s="231"/>
    </row>
    <row r="105" spans="7:7" ht="12.75" customHeight="1">
      <c r="G105" s="231"/>
    </row>
    <row r="106" spans="7:7" ht="12.75" customHeight="1">
      <c r="G106" s="231"/>
    </row>
    <row r="107" spans="7:7" ht="12.75" customHeight="1">
      <c r="G107" s="231"/>
    </row>
    <row r="108" spans="7:7" ht="12.75" customHeight="1">
      <c r="G108" s="231"/>
    </row>
    <row r="109" spans="7:7" ht="12.75" customHeight="1">
      <c r="G109" s="231"/>
    </row>
    <row r="110" spans="7:7" ht="12.75" customHeight="1">
      <c r="G110" s="231"/>
    </row>
    <row r="111" spans="7:7" ht="12.75" customHeight="1">
      <c r="G111" s="231"/>
    </row>
    <row r="112" spans="7:7" ht="12.75" customHeight="1">
      <c r="G112" s="231"/>
    </row>
    <row r="113" spans="7:7" ht="12.75" customHeight="1">
      <c r="G113" s="231"/>
    </row>
    <row r="114" spans="7:7" ht="12.75" customHeight="1">
      <c r="G114" s="231"/>
    </row>
    <row r="115" spans="7:7" ht="12.75" customHeight="1">
      <c r="G115" s="231"/>
    </row>
    <row r="116" spans="7:7" ht="12.75" customHeight="1">
      <c r="G116" s="231"/>
    </row>
    <row r="117" spans="7:7" ht="12.75" customHeight="1">
      <c r="G117" s="231"/>
    </row>
    <row r="118" spans="7:7" ht="12.75" customHeight="1">
      <c r="G118" s="231"/>
    </row>
    <row r="119" spans="7:7" ht="12.75" customHeight="1">
      <c r="G119" s="231"/>
    </row>
    <row r="120" spans="7:7" ht="12.75" customHeight="1">
      <c r="G120" s="231"/>
    </row>
    <row r="121" spans="7:7" ht="12.75" customHeight="1">
      <c r="G121" s="231"/>
    </row>
    <row r="122" spans="7:7" ht="12.75" customHeight="1">
      <c r="G122" s="231"/>
    </row>
    <row r="123" spans="7:7" ht="12.75" customHeight="1">
      <c r="G123" s="231"/>
    </row>
    <row r="124" spans="7:7" ht="12.75" customHeight="1">
      <c r="G124" s="231"/>
    </row>
    <row r="125" spans="7:7" ht="12.75" customHeight="1">
      <c r="G125" s="231"/>
    </row>
    <row r="126" spans="7:7" ht="12.75" customHeight="1">
      <c r="G126" s="231"/>
    </row>
    <row r="127" spans="7:7" ht="12.75" customHeight="1">
      <c r="G127" s="231"/>
    </row>
    <row r="128" spans="7:7" ht="12.75" customHeight="1">
      <c r="G128" s="231"/>
    </row>
    <row r="129" spans="7:7" ht="12.75" customHeight="1">
      <c r="G129" s="231"/>
    </row>
    <row r="130" spans="7:7" ht="12.75" customHeight="1">
      <c r="G130" s="231"/>
    </row>
    <row r="131" spans="7:7" ht="12.75" customHeight="1">
      <c r="G131" s="231"/>
    </row>
    <row r="132" spans="7:7" ht="12.75" customHeight="1">
      <c r="G132" s="231"/>
    </row>
    <row r="133" spans="7:7" ht="12.75" customHeight="1">
      <c r="G133" s="231"/>
    </row>
    <row r="134" spans="7:7" ht="12.75" customHeight="1">
      <c r="G134" s="231"/>
    </row>
    <row r="135" spans="7:7" ht="12.75" customHeight="1">
      <c r="G135" s="231"/>
    </row>
    <row r="136" spans="7:7" ht="12.75" customHeight="1">
      <c r="G136" s="231"/>
    </row>
    <row r="137" spans="7:7" ht="12.75" customHeight="1">
      <c r="G137" s="231"/>
    </row>
    <row r="138" spans="7:7" ht="12.75" customHeight="1">
      <c r="G138" s="231"/>
    </row>
    <row r="139" spans="7:7" ht="12.75" customHeight="1">
      <c r="G139" s="231"/>
    </row>
    <row r="140" spans="7:7" ht="12.75" customHeight="1">
      <c r="G140" s="231"/>
    </row>
    <row r="141" spans="7:7" ht="12.75" customHeight="1">
      <c r="G141" s="231"/>
    </row>
    <row r="142" spans="7:7" ht="12.75" customHeight="1">
      <c r="G142" s="231"/>
    </row>
    <row r="143" spans="7:7" ht="12.75" customHeight="1">
      <c r="G143" s="231"/>
    </row>
    <row r="144" spans="7:7" ht="12.75" customHeight="1">
      <c r="G144" s="231"/>
    </row>
    <row r="145" spans="7:7" ht="12.75" customHeight="1">
      <c r="G145" s="231"/>
    </row>
    <row r="146" spans="7:7" ht="12.75" customHeight="1">
      <c r="G146" s="231"/>
    </row>
    <row r="147" spans="7:7" ht="12.75" customHeight="1">
      <c r="G147" s="231"/>
    </row>
    <row r="148" spans="7:7" ht="12.75" customHeight="1">
      <c r="G148" s="231"/>
    </row>
    <row r="149" spans="7:7" ht="12.75" customHeight="1">
      <c r="G149" s="231"/>
    </row>
    <row r="150" spans="7:7" ht="12.75" customHeight="1">
      <c r="G150" s="231"/>
    </row>
    <row r="151" spans="7:7" ht="12.75" customHeight="1">
      <c r="G151" s="231"/>
    </row>
    <row r="152" spans="7:7" ht="12.75" customHeight="1">
      <c r="G152" s="231"/>
    </row>
    <row r="153" spans="7:7" ht="12.75" customHeight="1">
      <c r="G153" s="231"/>
    </row>
    <row r="154" spans="7:7" ht="12.75" customHeight="1">
      <c r="G154" s="231"/>
    </row>
    <row r="155" spans="7:7" ht="12.75" customHeight="1">
      <c r="G155" s="231"/>
    </row>
    <row r="156" spans="7:7" ht="12.75" customHeight="1">
      <c r="G156" s="231"/>
    </row>
    <row r="157" spans="7:7" ht="12.75" customHeight="1">
      <c r="G157" s="231"/>
    </row>
    <row r="158" spans="7:7" ht="12.75" customHeight="1">
      <c r="G158" s="231"/>
    </row>
    <row r="159" spans="7:7" ht="12.75" customHeight="1">
      <c r="G159" s="231"/>
    </row>
    <row r="160" spans="7:7" ht="12.75" customHeight="1">
      <c r="G160" s="231"/>
    </row>
    <row r="161" spans="7:7" ht="12.75" customHeight="1">
      <c r="G161" s="231"/>
    </row>
    <row r="162" spans="7:7" ht="12.75" customHeight="1">
      <c r="G162" s="231"/>
    </row>
    <row r="163" spans="7:7" ht="12.75" customHeight="1">
      <c r="G163" s="231"/>
    </row>
    <row r="164" spans="7:7" ht="12.75" customHeight="1">
      <c r="G164" s="231"/>
    </row>
    <row r="165" spans="7:7" ht="12.75" customHeight="1">
      <c r="G165" s="231"/>
    </row>
    <row r="166" spans="7:7" ht="12.75" customHeight="1">
      <c r="G166" s="231"/>
    </row>
    <row r="167" spans="7:7" ht="12.75" customHeight="1">
      <c r="G167" s="231"/>
    </row>
    <row r="168" spans="7:7" ht="12.75" customHeight="1">
      <c r="G168" s="231"/>
    </row>
    <row r="169" spans="7:7" ht="12.75" customHeight="1">
      <c r="G169" s="231"/>
    </row>
    <row r="170" spans="7:7" ht="12.75" customHeight="1">
      <c r="G170" s="231"/>
    </row>
    <row r="171" spans="7:7" ht="12.75" customHeight="1">
      <c r="G171" s="231"/>
    </row>
    <row r="172" spans="7:7" ht="12.75" customHeight="1">
      <c r="G172" s="231"/>
    </row>
    <row r="173" spans="7:7" ht="12.75" customHeight="1">
      <c r="G173" s="231"/>
    </row>
    <row r="174" spans="7:7" ht="12.75" customHeight="1">
      <c r="G174" s="231"/>
    </row>
    <row r="175" spans="7:7" ht="12.75" customHeight="1">
      <c r="G175" s="231"/>
    </row>
    <row r="176" spans="7:7" ht="12.75" customHeight="1">
      <c r="G176" s="231"/>
    </row>
    <row r="177" spans="7:7" ht="12.75" customHeight="1">
      <c r="G177" s="231"/>
    </row>
    <row r="178" spans="7:7" ht="12.75" customHeight="1">
      <c r="G178" s="231"/>
    </row>
    <row r="179" spans="7:7" ht="12.75" customHeight="1">
      <c r="G179" s="231"/>
    </row>
    <row r="180" spans="7:7" ht="12.75" customHeight="1">
      <c r="G180" s="231"/>
    </row>
    <row r="181" spans="7:7" ht="12.75" customHeight="1">
      <c r="G181" s="231"/>
    </row>
    <row r="182" spans="7:7" ht="12.75" customHeight="1">
      <c r="G182" s="231"/>
    </row>
    <row r="183" spans="7:7" ht="12.75" customHeight="1">
      <c r="G183" s="231"/>
    </row>
    <row r="184" spans="7:7" ht="12.75" customHeight="1">
      <c r="G184" s="231"/>
    </row>
    <row r="185" spans="7:7" ht="12.75" customHeight="1">
      <c r="G185" s="231"/>
    </row>
    <row r="186" spans="7:7" ht="12.75" customHeight="1">
      <c r="G186" s="231"/>
    </row>
    <row r="187" spans="7:7" ht="12.75" customHeight="1">
      <c r="G187" s="231"/>
    </row>
    <row r="188" spans="7:7" ht="12.75" customHeight="1">
      <c r="G188" s="231"/>
    </row>
    <row r="189" spans="7:7" ht="12.75" customHeight="1">
      <c r="G189" s="231"/>
    </row>
    <row r="190" spans="7:7" ht="12.75" customHeight="1">
      <c r="G190" s="231"/>
    </row>
    <row r="191" spans="7:7" ht="12.75" customHeight="1">
      <c r="G191" s="231"/>
    </row>
    <row r="192" spans="7:7" ht="12.75" customHeight="1">
      <c r="G192" s="231"/>
    </row>
    <row r="193" spans="7:7" ht="12.75" customHeight="1">
      <c r="G193" s="231"/>
    </row>
    <row r="194" spans="7:7" ht="12.75" customHeight="1">
      <c r="G194" s="231"/>
    </row>
    <row r="195" spans="7:7" ht="12.75" customHeight="1">
      <c r="G195" s="231"/>
    </row>
    <row r="196" spans="7:7" ht="12.75" customHeight="1">
      <c r="G196" s="231"/>
    </row>
    <row r="197" spans="7:7" ht="12.75" customHeight="1">
      <c r="G197" s="231"/>
    </row>
    <row r="198" spans="7:7" ht="12.75" customHeight="1">
      <c r="G198" s="231"/>
    </row>
    <row r="199" spans="7:7" ht="12.75" customHeight="1">
      <c r="G199" s="231"/>
    </row>
    <row r="200" spans="7:7" ht="12.75" customHeight="1">
      <c r="G200" s="231"/>
    </row>
    <row r="201" spans="7:7" ht="12.75" customHeight="1">
      <c r="G201" s="231"/>
    </row>
    <row r="202" spans="7:7" ht="12.75" customHeight="1">
      <c r="G202" s="231"/>
    </row>
    <row r="203" spans="7:7" ht="12.75" customHeight="1">
      <c r="G203" s="231"/>
    </row>
    <row r="204" spans="7:7" ht="12.75" customHeight="1">
      <c r="G204" s="231"/>
    </row>
    <row r="205" spans="7:7" ht="12.75" customHeight="1">
      <c r="G205" s="231"/>
    </row>
    <row r="206" spans="7:7" ht="12.75" customHeight="1">
      <c r="G206" s="231"/>
    </row>
    <row r="207" spans="7:7" ht="12.75" customHeight="1">
      <c r="G207" s="231"/>
    </row>
    <row r="208" spans="7:7" ht="12.75" customHeight="1">
      <c r="G208" s="231"/>
    </row>
    <row r="209" spans="7:7" ht="12.75" customHeight="1">
      <c r="G209" s="231"/>
    </row>
    <row r="210" spans="7:7" ht="12.75" customHeight="1">
      <c r="G210" s="231"/>
    </row>
    <row r="211" spans="7:7" ht="12.75" customHeight="1">
      <c r="G211" s="231"/>
    </row>
    <row r="212" spans="7:7" ht="12.75" customHeight="1">
      <c r="G212" s="231"/>
    </row>
    <row r="213" spans="7:7" ht="12.75" customHeight="1">
      <c r="G213" s="231"/>
    </row>
    <row r="214" spans="7:7" ht="12.75" customHeight="1">
      <c r="G214" s="231"/>
    </row>
    <row r="215" spans="7:7" ht="12.75" customHeight="1">
      <c r="G215" s="231"/>
    </row>
    <row r="216" spans="7:7" ht="12.75" customHeight="1">
      <c r="G216" s="231"/>
    </row>
    <row r="217" spans="7:7" ht="12.75" customHeight="1">
      <c r="G217" s="231"/>
    </row>
    <row r="218" spans="7:7" ht="12.75" customHeight="1">
      <c r="G218" s="231"/>
    </row>
    <row r="219" spans="7:7" ht="12.75" customHeight="1">
      <c r="G219" s="231"/>
    </row>
    <row r="220" spans="7:7" ht="12.75" customHeight="1">
      <c r="G220" s="231"/>
    </row>
    <row r="221" spans="7:7" ht="12.75" customHeight="1">
      <c r="G221" s="231"/>
    </row>
    <row r="222" spans="7:7" ht="12.75" customHeight="1">
      <c r="G222" s="231"/>
    </row>
    <row r="223" spans="7:7" ht="12.75" customHeight="1">
      <c r="G223" s="231"/>
    </row>
    <row r="224" spans="7:7" ht="12.75" customHeight="1">
      <c r="G224" s="231"/>
    </row>
    <row r="225" spans="7:7" ht="12.75" customHeight="1">
      <c r="G225" s="231"/>
    </row>
    <row r="226" spans="7:7" ht="12.75" customHeight="1">
      <c r="G226" s="231"/>
    </row>
    <row r="227" spans="7:7" ht="12.75" customHeight="1">
      <c r="G227" s="231"/>
    </row>
    <row r="228" spans="7:7" ht="12.75" customHeight="1">
      <c r="G228" s="231"/>
    </row>
    <row r="229" spans="7:7" ht="12.75" customHeight="1">
      <c r="G229" s="231"/>
    </row>
    <row r="230" spans="7:7" ht="12.75" customHeight="1">
      <c r="G230" s="231"/>
    </row>
    <row r="231" spans="7:7" ht="12.75" customHeight="1">
      <c r="G231" s="231"/>
    </row>
    <row r="232" spans="7:7" ht="12.75" customHeight="1">
      <c r="G232" s="231"/>
    </row>
    <row r="233" spans="7:7" ht="12.75" customHeight="1">
      <c r="G233" s="231"/>
    </row>
    <row r="234" spans="7:7" ht="12.75" customHeight="1">
      <c r="G234" s="231"/>
    </row>
    <row r="235" spans="7:7" ht="12.75" customHeight="1">
      <c r="G235" s="231"/>
    </row>
    <row r="236" spans="7:7" ht="12.75" customHeight="1">
      <c r="G236" s="231"/>
    </row>
    <row r="237" spans="7:7" ht="12.75" customHeight="1">
      <c r="G237" s="231"/>
    </row>
    <row r="238" spans="7:7" ht="12.75" customHeight="1">
      <c r="G238" s="231"/>
    </row>
    <row r="239" spans="7:7" ht="12.75" customHeight="1">
      <c r="G239" s="231"/>
    </row>
    <row r="240" spans="7:7" ht="12.75" customHeight="1">
      <c r="G240" s="231"/>
    </row>
    <row r="241" spans="7:7" ht="12.75" customHeight="1">
      <c r="G241" s="231"/>
    </row>
    <row r="242" spans="7:7" ht="12.75" customHeight="1">
      <c r="G242" s="231"/>
    </row>
    <row r="243" spans="7:7" ht="12.75" customHeight="1">
      <c r="G243" s="231"/>
    </row>
    <row r="244" spans="7:7" ht="12.75" customHeight="1">
      <c r="G244" s="231"/>
    </row>
    <row r="245" spans="7:7" ht="12.75" customHeight="1">
      <c r="G245" s="231"/>
    </row>
    <row r="246" spans="7:7" ht="12.75" customHeight="1">
      <c r="G246" s="231"/>
    </row>
    <row r="247" spans="7:7" ht="12.75" customHeight="1">
      <c r="G247" s="231"/>
    </row>
    <row r="248" spans="7:7" ht="12.75" customHeight="1">
      <c r="G248" s="231"/>
    </row>
    <row r="249" spans="7:7" ht="12.75" customHeight="1">
      <c r="G249" s="231"/>
    </row>
    <row r="250" spans="7:7" ht="12.75" customHeight="1">
      <c r="G250" s="231"/>
    </row>
    <row r="251" spans="7:7" ht="12.75" customHeight="1">
      <c r="G251" s="231"/>
    </row>
    <row r="252" spans="7:7" ht="12.75" customHeight="1">
      <c r="G252" s="231"/>
    </row>
    <row r="253" spans="7:7" ht="12.75" customHeight="1">
      <c r="G253" s="231"/>
    </row>
    <row r="254" spans="7:7" ht="12.75" customHeight="1">
      <c r="G254" s="231"/>
    </row>
    <row r="255" spans="7:7" ht="12.75" customHeight="1">
      <c r="G255" s="231"/>
    </row>
    <row r="256" spans="7:7" ht="12.75" customHeight="1">
      <c r="G256" s="231"/>
    </row>
    <row r="257" spans="7:7" ht="12.75" customHeight="1">
      <c r="G257" s="231"/>
    </row>
    <row r="258" spans="7:7" ht="12.75" customHeight="1">
      <c r="G258" s="231"/>
    </row>
    <row r="259" spans="7:7" ht="12.75" customHeight="1">
      <c r="G259" s="231"/>
    </row>
    <row r="260" spans="7:7" ht="12.75" customHeight="1">
      <c r="G260" s="231"/>
    </row>
    <row r="261" spans="7:7" ht="12.75" customHeight="1">
      <c r="G261" s="231"/>
    </row>
    <row r="262" spans="7:7" ht="12.75" customHeight="1">
      <c r="G262" s="231"/>
    </row>
    <row r="263" spans="7:7" ht="12.75" customHeight="1">
      <c r="G263" s="231"/>
    </row>
    <row r="264" spans="7:7" ht="12.75" customHeight="1">
      <c r="G264" s="231"/>
    </row>
    <row r="265" spans="7:7" ht="12.75" customHeight="1">
      <c r="G265" s="231"/>
    </row>
    <row r="266" spans="7:7" ht="12.75" customHeight="1">
      <c r="G266" s="231"/>
    </row>
    <row r="267" spans="7:7" ht="12.75" customHeight="1">
      <c r="G267" s="231"/>
    </row>
    <row r="268" spans="7:7" ht="12.75" customHeight="1">
      <c r="G268" s="231"/>
    </row>
    <row r="269" spans="7:7" ht="12.75" customHeight="1">
      <c r="G269" s="231"/>
    </row>
    <row r="270" spans="7:7" ht="12.75" customHeight="1">
      <c r="G270" s="231"/>
    </row>
    <row r="271" spans="7:7" ht="12.75" customHeight="1">
      <c r="G271" s="231"/>
    </row>
    <row r="272" spans="7:7" ht="12.75" customHeight="1">
      <c r="G272" s="231"/>
    </row>
    <row r="273" spans="7:7" ht="12.75" customHeight="1">
      <c r="G273" s="231"/>
    </row>
    <row r="274" spans="7:7" ht="12.75" customHeight="1">
      <c r="G274" s="231"/>
    </row>
    <row r="275" spans="7:7" ht="12.75" customHeight="1">
      <c r="G275" s="231"/>
    </row>
    <row r="276" spans="7:7" ht="12.75" customHeight="1">
      <c r="G276" s="231"/>
    </row>
    <row r="277" spans="7:7" ht="12.75" customHeight="1">
      <c r="G277" s="231"/>
    </row>
    <row r="278" spans="7:7" ht="12.75" customHeight="1">
      <c r="G278" s="231"/>
    </row>
    <row r="279" spans="7:7" ht="12.75" customHeight="1">
      <c r="G279" s="231"/>
    </row>
    <row r="280" spans="7:7" ht="12.75" customHeight="1">
      <c r="G280" s="231"/>
    </row>
    <row r="281" spans="7:7" ht="12.75" customHeight="1">
      <c r="G281" s="231"/>
    </row>
    <row r="282" spans="7:7" ht="12.75" customHeight="1">
      <c r="G282" s="231"/>
    </row>
    <row r="283" spans="7:7" ht="12.75" customHeight="1">
      <c r="G283" s="231"/>
    </row>
    <row r="284" spans="7:7" ht="12.75" customHeight="1">
      <c r="G284" s="231"/>
    </row>
    <row r="285" spans="7:7" ht="12.75" customHeight="1">
      <c r="G285" s="231"/>
    </row>
    <row r="286" spans="7:7" ht="12.75" customHeight="1">
      <c r="G286" s="231"/>
    </row>
    <row r="287" spans="7:7" ht="12.75" customHeight="1">
      <c r="G287" s="231"/>
    </row>
    <row r="288" spans="7:7" ht="12.75" customHeight="1">
      <c r="G288" s="231"/>
    </row>
    <row r="289" spans="7:7" ht="12.75" customHeight="1">
      <c r="G289" s="231"/>
    </row>
    <row r="290" spans="7:7" ht="12.75" customHeight="1">
      <c r="G290" s="231"/>
    </row>
    <row r="291" spans="7:7" ht="12.75" customHeight="1">
      <c r="G291" s="231"/>
    </row>
    <row r="292" spans="7:7" ht="12.75" customHeight="1">
      <c r="G292" s="231"/>
    </row>
    <row r="293" spans="7:7" ht="12.75" customHeight="1">
      <c r="G293" s="231"/>
    </row>
    <row r="294" spans="7:7" ht="12.75" customHeight="1">
      <c r="G294" s="231"/>
    </row>
    <row r="295" spans="7:7" ht="12.75" customHeight="1">
      <c r="G295" s="231"/>
    </row>
    <row r="296" spans="7:7" ht="12.75" customHeight="1">
      <c r="G296" s="231"/>
    </row>
    <row r="297" spans="7:7" ht="12.75" customHeight="1">
      <c r="G297" s="231"/>
    </row>
    <row r="298" spans="7:7" ht="12.75" customHeight="1">
      <c r="G298" s="231"/>
    </row>
    <row r="299" spans="7:7" ht="12.75" customHeight="1">
      <c r="G299" s="231"/>
    </row>
    <row r="300" spans="7:7" ht="12.75" customHeight="1">
      <c r="G300" s="231"/>
    </row>
    <row r="301" spans="7:7" ht="12.75" customHeight="1">
      <c r="G301" s="231"/>
    </row>
    <row r="302" spans="7:7" ht="12.75" customHeight="1">
      <c r="G302" s="231"/>
    </row>
    <row r="303" spans="7:7" ht="12.75" customHeight="1">
      <c r="G303" s="231"/>
    </row>
    <row r="304" spans="7:7" ht="12.75" customHeight="1">
      <c r="G304" s="231"/>
    </row>
    <row r="305" spans="7:7" ht="12.75" customHeight="1">
      <c r="G305" s="231"/>
    </row>
    <row r="306" spans="7:7" ht="12.75" customHeight="1">
      <c r="G306" s="231"/>
    </row>
    <row r="307" spans="7:7" ht="12.75" customHeight="1">
      <c r="G307" s="231"/>
    </row>
    <row r="308" spans="7:7" ht="12.75" customHeight="1">
      <c r="G308" s="231"/>
    </row>
    <row r="309" spans="7:7" ht="12.75" customHeight="1">
      <c r="G309" s="231"/>
    </row>
    <row r="310" spans="7:7" ht="12.75" customHeight="1">
      <c r="G310" s="231"/>
    </row>
    <row r="311" spans="7:7" ht="12.75" customHeight="1">
      <c r="G311" s="231"/>
    </row>
    <row r="312" spans="7:7" ht="12.75" customHeight="1">
      <c r="G312" s="231"/>
    </row>
    <row r="313" spans="7:7" ht="12.75" customHeight="1">
      <c r="G313" s="231"/>
    </row>
    <row r="314" spans="7:7" ht="12.75" customHeight="1">
      <c r="G314" s="231"/>
    </row>
    <row r="315" spans="7:7" ht="12.75" customHeight="1">
      <c r="G315" s="231"/>
    </row>
    <row r="316" spans="7:7" ht="12.75" customHeight="1">
      <c r="G316" s="231"/>
    </row>
    <row r="317" spans="7:7" ht="12.75" customHeight="1">
      <c r="G317" s="231"/>
    </row>
    <row r="318" spans="7:7" ht="12.75" customHeight="1">
      <c r="G318" s="231"/>
    </row>
    <row r="319" spans="7:7" ht="12.75" customHeight="1">
      <c r="G319" s="231"/>
    </row>
    <row r="320" spans="7:7" ht="12.75" customHeight="1">
      <c r="G320" s="231"/>
    </row>
    <row r="321" spans="7:7" ht="12.75" customHeight="1">
      <c r="G321" s="231"/>
    </row>
    <row r="322" spans="7:7" ht="12.75" customHeight="1">
      <c r="G322" s="231"/>
    </row>
    <row r="323" spans="7:7" ht="12.75" customHeight="1">
      <c r="G323" s="231"/>
    </row>
    <row r="324" spans="7:7" ht="12.75" customHeight="1">
      <c r="G324" s="231"/>
    </row>
    <row r="325" spans="7:7" ht="12.75" customHeight="1">
      <c r="G325" s="231"/>
    </row>
    <row r="326" spans="7:7" ht="12.75" customHeight="1">
      <c r="G326" s="231"/>
    </row>
    <row r="327" spans="7:7" ht="12.75" customHeight="1">
      <c r="G327" s="231"/>
    </row>
    <row r="328" spans="7:7" ht="12.75" customHeight="1">
      <c r="G328" s="231"/>
    </row>
    <row r="329" spans="7:7" ht="12.75" customHeight="1">
      <c r="G329" s="231"/>
    </row>
    <row r="330" spans="7:7" ht="12.75" customHeight="1">
      <c r="G330" s="231"/>
    </row>
    <row r="331" spans="7:7" ht="12.75" customHeight="1">
      <c r="G331" s="231"/>
    </row>
    <row r="332" spans="7:7" ht="12.75" customHeight="1">
      <c r="G332" s="231"/>
    </row>
    <row r="333" spans="7:7" ht="12.75" customHeight="1">
      <c r="G333" s="231"/>
    </row>
    <row r="334" spans="7:7" ht="12.75" customHeight="1">
      <c r="G334" s="231"/>
    </row>
    <row r="335" spans="7:7" ht="12.75" customHeight="1">
      <c r="G335" s="231"/>
    </row>
    <row r="336" spans="7:7" ht="12.75" customHeight="1">
      <c r="G336" s="231"/>
    </row>
    <row r="337" spans="7:7" ht="12.75" customHeight="1">
      <c r="G337" s="231"/>
    </row>
    <row r="338" spans="7:7" ht="12.75" customHeight="1">
      <c r="G338" s="231"/>
    </row>
    <row r="339" spans="7:7" ht="12.75" customHeight="1">
      <c r="G339" s="231"/>
    </row>
    <row r="340" spans="7:7" ht="12.75" customHeight="1">
      <c r="G340" s="231"/>
    </row>
    <row r="341" spans="7:7" ht="12.75" customHeight="1">
      <c r="G341" s="231"/>
    </row>
    <row r="342" spans="7:7" ht="12.75" customHeight="1">
      <c r="G342" s="231"/>
    </row>
    <row r="343" spans="7:7" ht="12.75" customHeight="1">
      <c r="G343" s="231"/>
    </row>
    <row r="344" spans="7:7" ht="12.75" customHeight="1">
      <c r="G344" s="231"/>
    </row>
    <row r="345" spans="7:7" ht="12.75" customHeight="1">
      <c r="G345" s="231"/>
    </row>
    <row r="346" spans="7:7" ht="12.75" customHeight="1">
      <c r="G346" s="231"/>
    </row>
    <row r="347" spans="7:7" ht="12.75" customHeight="1">
      <c r="G347" s="231"/>
    </row>
    <row r="348" spans="7:7" ht="12.75" customHeight="1">
      <c r="G348" s="231"/>
    </row>
    <row r="349" spans="7:7" ht="12.75" customHeight="1">
      <c r="G349" s="231"/>
    </row>
    <row r="350" spans="7:7" ht="12.75" customHeight="1">
      <c r="G350" s="231"/>
    </row>
    <row r="351" spans="7:7" ht="12.75" customHeight="1">
      <c r="G351" s="231"/>
    </row>
    <row r="352" spans="7:7" ht="12.75" customHeight="1">
      <c r="G352" s="231"/>
    </row>
    <row r="353" spans="7:7" ht="12.75" customHeight="1">
      <c r="G353" s="231"/>
    </row>
    <row r="354" spans="7:7" ht="12.75" customHeight="1">
      <c r="G354" s="231"/>
    </row>
    <row r="355" spans="7:7" ht="12.75" customHeight="1">
      <c r="G355" s="231"/>
    </row>
    <row r="356" spans="7:7" ht="12.75" customHeight="1">
      <c r="G356" s="231"/>
    </row>
    <row r="357" spans="7:7" ht="12.75" customHeight="1">
      <c r="G357" s="231"/>
    </row>
    <row r="358" spans="7:7" ht="12.75" customHeight="1">
      <c r="G358" s="231"/>
    </row>
    <row r="359" spans="7:7" ht="12.75" customHeight="1">
      <c r="G359" s="231"/>
    </row>
    <row r="360" spans="7:7" ht="12.75" customHeight="1">
      <c r="G360" s="231"/>
    </row>
    <row r="361" spans="7:7" ht="12.75" customHeight="1">
      <c r="G361" s="231"/>
    </row>
    <row r="362" spans="7:7" ht="12.75" customHeight="1">
      <c r="G362" s="231"/>
    </row>
    <row r="363" spans="7:7" ht="12.75" customHeight="1">
      <c r="G363" s="231"/>
    </row>
    <row r="364" spans="7:7" ht="12.75" customHeight="1">
      <c r="G364" s="231"/>
    </row>
    <row r="365" spans="7:7" ht="12.75" customHeight="1">
      <c r="G365" s="231"/>
    </row>
    <row r="366" spans="7:7" ht="12.75" customHeight="1">
      <c r="G366" s="231"/>
    </row>
    <row r="367" spans="7:7" ht="12.75" customHeight="1">
      <c r="G367" s="231"/>
    </row>
    <row r="368" spans="7:7" ht="12.75" customHeight="1">
      <c r="G368" s="231"/>
    </row>
    <row r="369" spans="7:7" ht="12.75" customHeight="1">
      <c r="G369" s="231"/>
    </row>
    <row r="370" spans="7:7" ht="12.75" customHeight="1">
      <c r="G370" s="231"/>
    </row>
    <row r="371" spans="7:7" ht="12.75" customHeight="1">
      <c r="G371" s="231"/>
    </row>
    <row r="372" spans="7:7" ht="12.75" customHeight="1">
      <c r="G372" s="231"/>
    </row>
    <row r="373" spans="7:7" ht="12.75" customHeight="1">
      <c r="G373" s="231"/>
    </row>
    <row r="374" spans="7:7" ht="12.75" customHeight="1">
      <c r="G374" s="231"/>
    </row>
    <row r="375" spans="7:7" ht="12.75" customHeight="1">
      <c r="G375" s="231"/>
    </row>
    <row r="376" spans="7:7" ht="12.75" customHeight="1">
      <c r="G376" s="231"/>
    </row>
    <row r="377" spans="7:7" ht="12.75" customHeight="1">
      <c r="G377" s="231"/>
    </row>
    <row r="378" spans="7:7" ht="12.75" customHeight="1">
      <c r="G378" s="231"/>
    </row>
    <row r="379" spans="7:7" ht="12.75" customHeight="1">
      <c r="G379" s="231"/>
    </row>
    <row r="380" spans="7:7" ht="12.75" customHeight="1">
      <c r="G380" s="231"/>
    </row>
    <row r="381" spans="7:7" ht="12.75" customHeight="1">
      <c r="G381" s="231"/>
    </row>
    <row r="382" spans="7:7" ht="12.75" customHeight="1">
      <c r="G382" s="231"/>
    </row>
    <row r="383" spans="7:7" ht="12.75" customHeight="1">
      <c r="G383" s="231"/>
    </row>
    <row r="384" spans="7:7" ht="12.75" customHeight="1">
      <c r="G384" s="231"/>
    </row>
    <row r="385" spans="7:7" ht="12.75" customHeight="1">
      <c r="G385" s="231"/>
    </row>
    <row r="386" spans="7:7" ht="12.75" customHeight="1">
      <c r="G386" s="231"/>
    </row>
    <row r="387" spans="7:7" ht="12.75" customHeight="1">
      <c r="G387" s="231"/>
    </row>
    <row r="388" spans="7:7" ht="12.75" customHeight="1">
      <c r="G388" s="231"/>
    </row>
    <row r="389" spans="7:7" ht="12.75" customHeight="1">
      <c r="G389" s="231"/>
    </row>
    <row r="390" spans="7:7" ht="12.75" customHeight="1">
      <c r="G390" s="231"/>
    </row>
    <row r="391" spans="7:7" ht="12.75" customHeight="1">
      <c r="G391" s="231"/>
    </row>
    <row r="392" spans="7:7" ht="12.75" customHeight="1">
      <c r="G392" s="231"/>
    </row>
    <row r="393" spans="7:7" ht="12.75" customHeight="1">
      <c r="G393" s="231"/>
    </row>
    <row r="394" spans="7:7" ht="12.75" customHeight="1">
      <c r="G394" s="231"/>
    </row>
    <row r="395" spans="7:7" ht="12.75" customHeight="1">
      <c r="G395" s="231"/>
    </row>
    <row r="396" spans="7:7" ht="12.75" customHeight="1">
      <c r="G396" s="231"/>
    </row>
    <row r="397" spans="7:7" ht="12.75" customHeight="1">
      <c r="G397" s="231"/>
    </row>
    <row r="398" spans="7:7" ht="12.75" customHeight="1">
      <c r="G398" s="231"/>
    </row>
    <row r="399" spans="7:7" ht="12.75" customHeight="1">
      <c r="G399" s="231"/>
    </row>
    <row r="400" spans="7:7" ht="12.75" customHeight="1">
      <c r="G400" s="231"/>
    </row>
    <row r="401" spans="7:7" ht="12.75" customHeight="1">
      <c r="G401" s="231"/>
    </row>
    <row r="402" spans="7:7" ht="12.75" customHeight="1">
      <c r="G402" s="231"/>
    </row>
    <row r="403" spans="7:7" ht="12.75" customHeight="1">
      <c r="G403" s="231"/>
    </row>
    <row r="404" spans="7:7" ht="12.75" customHeight="1">
      <c r="G404" s="231"/>
    </row>
    <row r="405" spans="7:7" ht="12.75" customHeight="1">
      <c r="G405" s="231"/>
    </row>
    <row r="406" spans="7:7" ht="12.75" customHeight="1">
      <c r="G406" s="231"/>
    </row>
    <row r="407" spans="7:7" ht="12.75" customHeight="1">
      <c r="G407" s="231"/>
    </row>
    <row r="408" spans="7:7" ht="12.75" customHeight="1">
      <c r="G408" s="231"/>
    </row>
    <row r="409" spans="7:7" ht="12.75" customHeight="1">
      <c r="G409" s="231"/>
    </row>
    <row r="410" spans="7:7" ht="12.75" customHeight="1">
      <c r="G410" s="231"/>
    </row>
    <row r="411" spans="7:7" ht="12.75" customHeight="1">
      <c r="G411" s="231"/>
    </row>
    <row r="412" spans="7:7" ht="12.75" customHeight="1">
      <c r="G412" s="231"/>
    </row>
    <row r="413" spans="7:7" ht="12.75" customHeight="1">
      <c r="G413" s="231"/>
    </row>
    <row r="414" spans="7:7" ht="12.75" customHeight="1">
      <c r="G414" s="231"/>
    </row>
    <row r="415" spans="7:7" ht="12.75" customHeight="1">
      <c r="G415" s="231"/>
    </row>
    <row r="416" spans="7:7" ht="12.75" customHeight="1">
      <c r="G416" s="231"/>
    </row>
    <row r="417" spans="7:7" ht="12.75" customHeight="1">
      <c r="G417" s="231"/>
    </row>
    <row r="418" spans="7:7" ht="12.75" customHeight="1">
      <c r="G418" s="231"/>
    </row>
    <row r="419" spans="7:7" ht="12.75" customHeight="1">
      <c r="G419" s="231"/>
    </row>
    <row r="420" spans="7:7" ht="12.75" customHeight="1">
      <c r="G420" s="231"/>
    </row>
    <row r="421" spans="7:7" ht="12.75" customHeight="1">
      <c r="G421" s="231"/>
    </row>
    <row r="422" spans="7:7" ht="12.75" customHeight="1">
      <c r="G422" s="231"/>
    </row>
    <row r="423" spans="7:7" ht="12.75" customHeight="1">
      <c r="G423" s="231"/>
    </row>
    <row r="424" spans="7:7" ht="12.75" customHeight="1">
      <c r="G424" s="231"/>
    </row>
    <row r="425" spans="7:7" ht="12.75" customHeight="1">
      <c r="G425" s="231"/>
    </row>
    <row r="426" spans="7:7" ht="12.75" customHeight="1">
      <c r="G426" s="231"/>
    </row>
    <row r="427" spans="7:7" ht="12.75" customHeight="1">
      <c r="G427" s="231"/>
    </row>
    <row r="428" spans="7:7" ht="12.75" customHeight="1">
      <c r="G428" s="231"/>
    </row>
    <row r="429" spans="7:7" ht="12.75" customHeight="1">
      <c r="G429" s="231"/>
    </row>
    <row r="430" spans="7:7" ht="12.75" customHeight="1">
      <c r="G430" s="231"/>
    </row>
    <row r="431" spans="7:7" ht="12.75" customHeight="1">
      <c r="G431" s="231"/>
    </row>
    <row r="432" spans="7:7" ht="12.75" customHeight="1">
      <c r="G432" s="231"/>
    </row>
    <row r="433" spans="7:7" ht="12.75" customHeight="1">
      <c r="G433" s="231"/>
    </row>
    <row r="434" spans="7:7" ht="12.75" customHeight="1">
      <c r="G434" s="231"/>
    </row>
    <row r="435" spans="7:7" ht="12.75" customHeight="1">
      <c r="G435" s="231"/>
    </row>
    <row r="436" spans="7:7" ht="12.75" customHeight="1">
      <c r="G436" s="231"/>
    </row>
    <row r="437" spans="7:7" ht="12.75" customHeight="1">
      <c r="G437" s="231"/>
    </row>
    <row r="438" spans="7:7" ht="12.75" customHeight="1">
      <c r="G438" s="231"/>
    </row>
    <row r="439" spans="7:7" ht="12.75" customHeight="1">
      <c r="G439" s="231"/>
    </row>
    <row r="440" spans="7:7" ht="12.75" customHeight="1">
      <c r="G440" s="231"/>
    </row>
    <row r="441" spans="7:7" ht="12.75" customHeight="1">
      <c r="G441" s="231"/>
    </row>
    <row r="442" spans="7:7" ht="12.75" customHeight="1">
      <c r="G442" s="231"/>
    </row>
    <row r="443" spans="7:7" ht="12.75" customHeight="1">
      <c r="G443" s="231"/>
    </row>
    <row r="444" spans="7:7" ht="12.75" customHeight="1">
      <c r="G444" s="231"/>
    </row>
    <row r="445" spans="7:7" ht="12.75" customHeight="1">
      <c r="G445" s="231"/>
    </row>
    <row r="446" spans="7:7" ht="12.75" customHeight="1">
      <c r="G446" s="231"/>
    </row>
    <row r="447" spans="7:7" ht="12.75" customHeight="1">
      <c r="G447" s="231"/>
    </row>
    <row r="448" spans="7:7" ht="12.75" customHeight="1">
      <c r="G448" s="231"/>
    </row>
    <row r="449" spans="7:7" ht="12.75" customHeight="1">
      <c r="G449" s="231"/>
    </row>
    <row r="450" spans="7:7" ht="12.75" customHeight="1">
      <c r="G450" s="231"/>
    </row>
    <row r="451" spans="7:7" ht="12.75" customHeight="1">
      <c r="G451" s="231"/>
    </row>
    <row r="452" spans="7:7" ht="12.75" customHeight="1">
      <c r="G452" s="231"/>
    </row>
    <row r="453" spans="7:7" ht="12.75" customHeight="1">
      <c r="G453" s="231"/>
    </row>
    <row r="454" spans="7:7" ht="12.75" customHeight="1">
      <c r="G454" s="231"/>
    </row>
    <row r="455" spans="7:7" ht="12.75" customHeight="1">
      <c r="G455" s="231"/>
    </row>
    <row r="456" spans="7:7" ht="12.75" customHeight="1">
      <c r="G456" s="231"/>
    </row>
    <row r="457" spans="7:7" ht="12.75" customHeight="1">
      <c r="G457" s="231"/>
    </row>
    <row r="458" spans="7:7" ht="12.75" customHeight="1">
      <c r="G458" s="231"/>
    </row>
    <row r="459" spans="7:7" ht="12.75" customHeight="1">
      <c r="G459" s="231"/>
    </row>
    <row r="460" spans="7:7" ht="12.75" customHeight="1">
      <c r="G460" s="231"/>
    </row>
    <row r="461" spans="7:7" ht="12.75" customHeight="1">
      <c r="G461" s="231"/>
    </row>
    <row r="462" spans="7:7" ht="12.75" customHeight="1">
      <c r="G462" s="231"/>
    </row>
    <row r="463" spans="7:7" ht="12.75" customHeight="1">
      <c r="G463" s="231"/>
    </row>
    <row r="464" spans="7:7" ht="12.75" customHeight="1">
      <c r="G464" s="231"/>
    </row>
    <row r="465" spans="7:7" ht="12.75" customHeight="1">
      <c r="G465" s="231"/>
    </row>
    <row r="466" spans="7:7" ht="12.75" customHeight="1">
      <c r="G466" s="231"/>
    </row>
    <row r="467" spans="7:7" ht="12.75" customHeight="1">
      <c r="G467" s="231"/>
    </row>
    <row r="468" spans="7:7" ht="12.75" customHeight="1">
      <c r="G468" s="231"/>
    </row>
    <row r="469" spans="7:7" ht="12.75" customHeight="1">
      <c r="G469" s="231"/>
    </row>
    <row r="470" spans="7:7" ht="12.75" customHeight="1">
      <c r="G470" s="231"/>
    </row>
    <row r="471" spans="7:7" ht="12.75" customHeight="1">
      <c r="G471" s="231"/>
    </row>
    <row r="472" spans="7:7" ht="12.75" customHeight="1">
      <c r="G472" s="231"/>
    </row>
    <row r="473" spans="7:7" ht="12.75" customHeight="1">
      <c r="G473" s="231"/>
    </row>
    <row r="474" spans="7:7" ht="12.75" customHeight="1">
      <c r="G474" s="231"/>
    </row>
    <row r="475" spans="7:7" ht="12.75" customHeight="1">
      <c r="G475" s="231"/>
    </row>
    <row r="476" spans="7:7" ht="12.75" customHeight="1">
      <c r="G476" s="231"/>
    </row>
    <row r="477" spans="7:7" ht="12.75" customHeight="1">
      <c r="G477" s="231"/>
    </row>
    <row r="478" spans="7:7" ht="12.75" customHeight="1">
      <c r="G478" s="231"/>
    </row>
    <row r="479" spans="7:7" ht="12.75" customHeight="1">
      <c r="G479" s="231"/>
    </row>
    <row r="480" spans="7:7" ht="12.75" customHeight="1">
      <c r="G480" s="231"/>
    </row>
    <row r="481" spans="7:7" ht="12.75" customHeight="1">
      <c r="G481" s="231"/>
    </row>
    <row r="482" spans="7:7" ht="12.75" customHeight="1">
      <c r="G482" s="231"/>
    </row>
    <row r="483" spans="7:7" ht="12.75" customHeight="1">
      <c r="G483" s="231"/>
    </row>
    <row r="484" spans="7:7" ht="12.75" customHeight="1">
      <c r="G484" s="231"/>
    </row>
    <row r="485" spans="7:7" ht="12.75" customHeight="1">
      <c r="G485" s="231"/>
    </row>
    <row r="486" spans="7:7" ht="12.75" customHeight="1">
      <c r="G486" s="231"/>
    </row>
    <row r="487" spans="7:7" ht="12.75" customHeight="1">
      <c r="G487" s="231"/>
    </row>
    <row r="488" spans="7:7" ht="12.75" customHeight="1">
      <c r="G488" s="231"/>
    </row>
    <row r="489" spans="7:7" ht="12.75" customHeight="1">
      <c r="G489" s="231"/>
    </row>
    <row r="490" spans="7:7" ht="12.75" customHeight="1">
      <c r="G490" s="231"/>
    </row>
    <row r="491" spans="7:7" ht="12.75" customHeight="1">
      <c r="G491" s="231"/>
    </row>
    <row r="492" spans="7:7" ht="12.75" customHeight="1">
      <c r="G492" s="231"/>
    </row>
    <row r="493" spans="7:7" ht="12.75" customHeight="1">
      <c r="G493" s="231"/>
    </row>
    <row r="494" spans="7:7" ht="12.75" customHeight="1">
      <c r="G494" s="231"/>
    </row>
    <row r="495" spans="7:7" ht="12.75" customHeight="1">
      <c r="G495" s="231"/>
    </row>
    <row r="496" spans="7:7" ht="12.75" customHeight="1">
      <c r="G496" s="231"/>
    </row>
    <row r="497" spans="7:7" ht="12.75" customHeight="1">
      <c r="G497" s="231"/>
    </row>
    <row r="498" spans="7:7" ht="12.75" customHeight="1">
      <c r="G498" s="231"/>
    </row>
    <row r="499" spans="7:7" ht="12.75" customHeight="1">
      <c r="G499" s="231"/>
    </row>
    <row r="500" spans="7:7" ht="12.75" customHeight="1">
      <c r="G500" s="231"/>
    </row>
    <row r="501" spans="7:7" ht="12.75" customHeight="1">
      <c r="G501" s="231"/>
    </row>
    <row r="502" spans="7:7" ht="12.75" customHeight="1">
      <c r="G502" s="231"/>
    </row>
    <row r="503" spans="7:7" ht="12.75" customHeight="1">
      <c r="G503" s="231"/>
    </row>
    <row r="504" spans="7:7" ht="12.75" customHeight="1">
      <c r="G504" s="231"/>
    </row>
    <row r="505" spans="7:7" ht="12.75" customHeight="1">
      <c r="G505" s="231"/>
    </row>
    <row r="506" spans="7:7" ht="12.75" customHeight="1">
      <c r="G506" s="231"/>
    </row>
    <row r="507" spans="7:7" ht="12.75" customHeight="1">
      <c r="G507" s="231"/>
    </row>
    <row r="508" spans="7:7" ht="12.75" customHeight="1">
      <c r="G508" s="231"/>
    </row>
    <row r="509" spans="7:7" ht="12.75" customHeight="1">
      <c r="G509" s="231"/>
    </row>
    <row r="510" spans="7:7" ht="12.75" customHeight="1">
      <c r="G510" s="231"/>
    </row>
    <row r="511" spans="7:7" ht="12.75" customHeight="1">
      <c r="G511" s="231"/>
    </row>
    <row r="512" spans="7:7" ht="12.75" customHeight="1">
      <c r="G512" s="231"/>
    </row>
    <row r="513" spans="7:7" ht="12.75" customHeight="1">
      <c r="G513" s="231"/>
    </row>
    <row r="514" spans="7:7" ht="12.75" customHeight="1">
      <c r="G514" s="231"/>
    </row>
    <row r="515" spans="7:7" ht="12.75" customHeight="1">
      <c r="G515" s="231"/>
    </row>
    <row r="516" spans="7:7" ht="12.75" customHeight="1">
      <c r="G516" s="231"/>
    </row>
    <row r="517" spans="7:7" ht="12.75" customHeight="1">
      <c r="G517" s="231"/>
    </row>
    <row r="518" spans="7:7" ht="12.75" customHeight="1">
      <c r="G518" s="231"/>
    </row>
    <row r="519" spans="7:7" ht="12.75" customHeight="1">
      <c r="G519" s="231"/>
    </row>
    <row r="520" spans="7:7" ht="12.75" customHeight="1">
      <c r="G520" s="231"/>
    </row>
    <row r="521" spans="7:7" ht="12.75" customHeight="1">
      <c r="G521" s="231"/>
    </row>
    <row r="522" spans="7:7" ht="12.75" customHeight="1">
      <c r="G522" s="231"/>
    </row>
    <row r="523" spans="7:7" ht="12.75" customHeight="1">
      <c r="G523" s="231"/>
    </row>
    <row r="524" spans="7:7" ht="12.75" customHeight="1">
      <c r="G524" s="231"/>
    </row>
    <row r="525" spans="7:7" ht="12.75" customHeight="1">
      <c r="G525" s="231"/>
    </row>
    <row r="526" spans="7:7" ht="12.75" customHeight="1">
      <c r="G526" s="231"/>
    </row>
    <row r="527" spans="7:7" ht="12.75" customHeight="1">
      <c r="G527" s="231"/>
    </row>
    <row r="528" spans="7:7" ht="12.75" customHeight="1">
      <c r="G528" s="231"/>
    </row>
    <row r="529" spans="7:7" ht="12.75" customHeight="1">
      <c r="G529" s="231"/>
    </row>
    <row r="530" spans="7:7" ht="12.75" customHeight="1">
      <c r="G530" s="231"/>
    </row>
    <row r="531" spans="7:7" ht="12.75" customHeight="1">
      <c r="G531" s="231"/>
    </row>
    <row r="532" spans="7:7" ht="12.75" customHeight="1">
      <c r="G532" s="231"/>
    </row>
    <row r="533" spans="7:7" ht="12.75" customHeight="1">
      <c r="G533" s="231"/>
    </row>
    <row r="534" spans="7:7" ht="12.75" customHeight="1">
      <c r="G534" s="231"/>
    </row>
    <row r="535" spans="7:7" ht="12.75" customHeight="1">
      <c r="G535" s="231"/>
    </row>
    <row r="536" spans="7:7" ht="12.75" customHeight="1">
      <c r="G536" s="231"/>
    </row>
    <row r="537" spans="7:7" ht="12.75" customHeight="1">
      <c r="G537" s="231"/>
    </row>
    <row r="538" spans="7:7" ht="12.75" customHeight="1">
      <c r="G538" s="231"/>
    </row>
    <row r="539" spans="7:7" ht="12.75" customHeight="1">
      <c r="G539" s="231"/>
    </row>
    <row r="540" spans="7:7" ht="12.75" customHeight="1">
      <c r="G540" s="231"/>
    </row>
    <row r="541" spans="7:7" ht="12.75" customHeight="1">
      <c r="G541" s="231"/>
    </row>
    <row r="542" spans="7:7" ht="12.75" customHeight="1">
      <c r="G542" s="231"/>
    </row>
    <row r="543" spans="7:7" ht="12.75" customHeight="1">
      <c r="G543" s="231"/>
    </row>
    <row r="544" spans="7:7" ht="12.75" customHeight="1">
      <c r="G544" s="231"/>
    </row>
    <row r="545" spans="7:7" ht="12.75" customHeight="1">
      <c r="G545" s="231"/>
    </row>
    <row r="546" spans="7:7" ht="12.75" customHeight="1">
      <c r="G546" s="231"/>
    </row>
    <row r="547" spans="7:7" ht="12.75" customHeight="1">
      <c r="G547" s="231"/>
    </row>
    <row r="548" spans="7:7" ht="12.75" customHeight="1">
      <c r="G548" s="231"/>
    </row>
    <row r="549" spans="7:7" ht="12.75" customHeight="1">
      <c r="G549" s="231"/>
    </row>
    <row r="550" spans="7:7" ht="12.75" customHeight="1">
      <c r="G550" s="231"/>
    </row>
    <row r="551" spans="7:7" ht="12.75" customHeight="1">
      <c r="G551" s="231"/>
    </row>
    <row r="552" spans="7:7" ht="12.75" customHeight="1">
      <c r="G552" s="231"/>
    </row>
    <row r="553" spans="7:7" ht="12.75" customHeight="1">
      <c r="G553" s="231"/>
    </row>
    <row r="554" spans="7:7" ht="12.75" customHeight="1">
      <c r="G554" s="231"/>
    </row>
    <row r="555" spans="7:7" ht="12.75" customHeight="1">
      <c r="G555" s="231"/>
    </row>
    <row r="556" spans="7:7" ht="12.75" customHeight="1">
      <c r="G556" s="231"/>
    </row>
    <row r="557" spans="7:7" ht="12.75" customHeight="1">
      <c r="G557" s="231"/>
    </row>
    <row r="558" spans="7:7" ht="12.75" customHeight="1">
      <c r="G558" s="231"/>
    </row>
    <row r="559" spans="7:7" ht="12.75" customHeight="1">
      <c r="G559" s="231"/>
    </row>
    <row r="560" spans="7:7" ht="12.75" customHeight="1">
      <c r="G560" s="231"/>
    </row>
    <row r="561" spans="7:7" ht="12.75" customHeight="1">
      <c r="G561" s="231"/>
    </row>
    <row r="562" spans="7:7" ht="12.75" customHeight="1">
      <c r="G562" s="231"/>
    </row>
    <row r="563" spans="7:7" ht="12.75" customHeight="1">
      <c r="G563" s="231"/>
    </row>
    <row r="564" spans="7:7" ht="12.75" customHeight="1">
      <c r="G564" s="231"/>
    </row>
    <row r="565" spans="7:7" ht="12.75" customHeight="1">
      <c r="G565" s="231"/>
    </row>
    <row r="566" spans="7:7" ht="12.75" customHeight="1">
      <c r="G566" s="231"/>
    </row>
    <row r="567" spans="7:7" ht="12.75" customHeight="1">
      <c r="G567" s="231"/>
    </row>
    <row r="568" spans="7:7" ht="12.75" customHeight="1">
      <c r="G568" s="231"/>
    </row>
    <row r="569" spans="7:7" ht="12.75" customHeight="1">
      <c r="G569" s="231"/>
    </row>
    <row r="570" spans="7:7" ht="12.75" customHeight="1">
      <c r="G570" s="231"/>
    </row>
    <row r="571" spans="7:7" ht="12.75" customHeight="1">
      <c r="G571" s="231"/>
    </row>
    <row r="572" spans="7:7" ht="12.75" customHeight="1">
      <c r="G572" s="231"/>
    </row>
    <row r="573" spans="7:7" ht="12.75" customHeight="1">
      <c r="G573" s="231"/>
    </row>
    <row r="574" spans="7:7" ht="12.75" customHeight="1">
      <c r="G574" s="231"/>
    </row>
    <row r="575" spans="7:7" ht="12.75" customHeight="1">
      <c r="G575" s="231"/>
    </row>
    <row r="576" spans="7:7" ht="12.75" customHeight="1">
      <c r="G576" s="231"/>
    </row>
    <row r="577" spans="7:7" ht="12.75" customHeight="1">
      <c r="G577" s="231"/>
    </row>
    <row r="578" spans="7:7" ht="12.75" customHeight="1">
      <c r="G578" s="231"/>
    </row>
    <row r="579" spans="7:7" ht="12.75" customHeight="1">
      <c r="G579" s="231"/>
    </row>
    <row r="580" spans="7:7" ht="12.75" customHeight="1">
      <c r="G580" s="231"/>
    </row>
    <row r="581" spans="7:7" ht="12.75" customHeight="1">
      <c r="G581" s="231"/>
    </row>
    <row r="582" spans="7:7" ht="12.75" customHeight="1">
      <c r="G582" s="231"/>
    </row>
    <row r="583" spans="7:7" ht="12.75" customHeight="1">
      <c r="G583" s="231"/>
    </row>
    <row r="584" spans="7:7" ht="12.75" customHeight="1">
      <c r="G584" s="231"/>
    </row>
    <row r="585" spans="7:7" ht="12.75" customHeight="1">
      <c r="G585" s="231"/>
    </row>
    <row r="586" spans="7:7" ht="12.75" customHeight="1">
      <c r="G586" s="231"/>
    </row>
    <row r="587" spans="7:7" ht="12.75" customHeight="1">
      <c r="G587" s="231"/>
    </row>
    <row r="588" spans="7:7" ht="12.75" customHeight="1">
      <c r="G588" s="231"/>
    </row>
    <row r="589" spans="7:7" ht="12.75" customHeight="1">
      <c r="G589" s="231"/>
    </row>
    <row r="590" spans="7:7" ht="12.75" customHeight="1">
      <c r="G590" s="231"/>
    </row>
    <row r="591" spans="7:7" ht="12.75" customHeight="1">
      <c r="G591" s="231"/>
    </row>
    <row r="592" spans="7:7" ht="12.75" customHeight="1">
      <c r="G592" s="231"/>
    </row>
    <row r="593" spans="7:7" ht="12.75" customHeight="1">
      <c r="G593" s="231"/>
    </row>
    <row r="594" spans="7:7" ht="12.75" customHeight="1">
      <c r="G594" s="231"/>
    </row>
    <row r="595" spans="7:7" ht="12.75" customHeight="1">
      <c r="G595" s="231"/>
    </row>
    <row r="596" spans="7:7" ht="12.75" customHeight="1">
      <c r="G596" s="231"/>
    </row>
    <row r="597" spans="7:7" ht="12.75" customHeight="1">
      <c r="G597" s="231"/>
    </row>
    <row r="598" spans="7:7" ht="12.75" customHeight="1">
      <c r="G598" s="231"/>
    </row>
    <row r="599" spans="7:7" ht="12.75" customHeight="1">
      <c r="G599" s="231"/>
    </row>
    <row r="600" spans="7:7" ht="12.75" customHeight="1">
      <c r="G600" s="231"/>
    </row>
    <row r="601" spans="7:7" ht="12.75" customHeight="1">
      <c r="G601" s="231"/>
    </row>
    <row r="602" spans="7:7" ht="12.75" customHeight="1">
      <c r="G602" s="231"/>
    </row>
    <row r="603" spans="7:7" ht="12.75" customHeight="1">
      <c r="G603" s="231"/>
    </row>
    <row r="604" spans="7:7" ht="12.75" customHeight="1">
      <c r="G604" s="231"/>
    </row>
    <row r="605" spans="7:7" ht="12.75" customHeight="1">
      <c r="G605" s="231"/>
    </row>
    <row r="606" spans="7:7" ht="12.75" customHeight="1">
      <c r="G606" s="231"/>
    </row>
    <row r="607" spans="7:7" ht="12.75" customHeight="1">
      <c r="G607" s="231"/>
    </row>
    <row r="608" spans="7:7" ht="12.75" customHeight="1">
      <c r="G608" s="231"/>
    </row>
    <row r="609" spans="7:7" ht="12.75" customHeight="1">
      <c r="G609" s="231"/>
    </row>
    <row r="610" spans="7:7" ht="12.75" customHeight="1">
      <c r="G610" s="231"/>
    </row>
    <row r="611" spans="7:7" ht="12.75" customHeight="1">
      <c r="G611" s="231"/>
    </row>
    <row r="612" spans="7:7" ht="12.75" customHeight="1">
      <c r="G612" s="231"/>
    </row>
    <row r="613" spans="7:7" ht="12.75" customHeight="1">
      <c r="G613" s="231"/>
    </row>
    <row r="614" spans="7:7" ht="12.75" customHeight="1">
      <c r="G614" s="231"/>
    </row>
    <row r="615" spans="7:7" ht="12.75" customHeight="1">
      <c r="G615" s="231"/>
    </row>
    <row r="616" spans="7:7" ht="12.75" customHeight="1">
      <c r="G616" s="231"/>
    </row>
    <row r="617" spans="7:7" ht="12.75" customHeight="1">
      <c r="G617" s="231"/>
    </row>
    <row r="618" spans="7:7" ht="12.75" customHeight="1">
      <c r="G618" s="231"/>
    </row>
    <row r="619" spans="7:7" ht="12.75" customHeight="1">
      <c r="G619" s="231"/>
    </row>
    <row r="620" spans="7:7" ht="12.75" customHeight="1">
      <c r="G620" s="231"/>
    </row>
    <row r="621" spans="7:7" ht="12.75" customHeight="1">
      <c r="G621" s="231"/>
    </row>
    <row r="622" spans="7:7" ht="12.75" customHeight="1">
      <c r="G622" s="231"/>
    </row>
    <row r="623" spans="7:7" ht="12.75" customHeight="1">
      <c r="G623" s="231"/>
    </row>
    <row r="624" spans="7:7" ht="12.75" customHeight="1">
      <c r="G624" s="231"/>
    </row>
    <row r="625" spans="7:7" ht="12.75" customHeight="1">
      <c r="G625" s="231"/>
    </row>
    <row r="626" spans="7:7" ht="12.75" customHeight="1">
      <c r="G626" s="231"/>
    </row>
    <row r="627" spans="7:7" ht="12.75" customHeight="1">
      <c r="G627" s="231"/>
    </row>
    <row r="628" spans="7:7" ht="12.75" customHeight="1">
      <c r="G628" s="231"/>
    </row>
    <row r="629" spans="7:7" ht="12.75" customHeight="1">
      <c r="G629" s="231"/>
    </row>
    <row r="630" spans="7:7" ht="12.75" customHeight="1">
      <c r="G630" s="231"/>
    </row>
    <row r="631" spans="7:7" ht="12.75" customHeight="1">
      <c r="G631" s="231"/>
    </row>
    <row r="632" spans="7:7" ht="12.75" customHeight="1">
      <c r="G632" s="231"/>
    </row>
    <row r="633" spans="7:7" ht="12.75" customHeight="1">
      <c r="G633" s="231"/>
    </row>
    <row r="634" spans="7:7" ht="12.75" customHeight="1">
      <c r="G634" s="231"/>
    </row>
    <row r="635" spans="7:7" ht="12.75" customHeight="1">
      <c r="G635" s="231"/>
    </row>
    <row r="636" spans="7:7" ht="12.75" customHeight="1">
      <c r="G636" s="231"/>
    </row>
    <row r="637" spans="7:7" ht="12.75" customHeight="1">
      <c r="G637" s="231"/>
    </row>
    <row r="638" spans="7:7" ht="12.75" customHeight="1">
      <c r="G638" s="231"/>
    </row>
    <row r="639" spans="7:7" ht="12.75" customHeight="1">
      <c r="G639" s="231"/>
    </row>
    <row r="640" spans="7:7" ht="12.75" customHeight="1">
      <c r="G640" s="231"/>
    </row>
    <row r="641" spans="7:7" ht="12.75" customHeight="1">
      <c r="G641" s="231"/>
    </row>
    <row r="642" spans="7:7" ht="12.75" customHeight="1">
      <c r="G642" s="231"/>
    </row>
    <row r="643" spans="7:7" ht="12.75" customHeight="1">
      <c r="G643" s="231"/>
    </row>
    <row r="644" spans="7:7" ht="12.75" customHeight="1">
      <c r="G644" s="231"/>
    </row>
    <row r="645" spans="7:7" ht="12.75" customHeight="1">
      <c r="G645" s="231"/>
    </row>
    <row r="646" spans="7:7" ht="12.75" customHeight="1">
      <c r="G646" s="231"/>
    </row>
    <row r="647" spans="7:7" ht="12.75" customHeight="1">
      <c r="G647" s="231"/>
    </row>
    <row r="648" spans="7:7" ht="12.75" customHeight="1">
      <c r="G648" s="231"/>
    </row>
    <row r="649" spans="7:7" ht="12.75" customHeight="1">
      <c r="G649" s="231"/>
    </row>
    <row r="650" spans="7:7" ht="12.75" customHeight="1">
      <c r="G650" s="231"/>
    </row>
    <row r="651" spans="7:7" ht="12.75" customHeight="1">
      <c r="G651" s="231"/>
    </row>
    <row r="652" spans="7:7" ht="12.75" customHeight="1">
      <c r="G652" s="231"/>
    </row>
    <row r="653" spans="7:7" ht="12.75" customHeight="1">
      <c r="G653" s="231"/>
    </row>
    <row r="654" spans="7:7" ht="12.75" customHeight="1">
      <c r="G654" s="231"/>
    </row>
    <row r="655" spans="7:7" ht="12.75" customHeight="1">
      <c r="G655" s="231"/>
    </row>
    <row r="656" spans="7:7" ht="12.75" customHeight="1">
      <c r="G656" s="231"/>
    </row>
    <row r="657" spans="7:7" ht="12.75" customHeight="1">
      <c r="G657" s="231"/>
    </row>
    <row r="658" spans="7:7" ht="12.75" customHeight="1">
      <c r="G658" s="231"/>
    </row>
    <row r="659" spans="7:7" ht="12.75" customHeight="1">
      <c r="G659" s="231"/>
    </row>
    <row r="660" spans="7:7" ht="12.75" customHeight="1">
      <c r="G660" s="231"/>
    </row>
    <row r="661" spans="7:7" ht="12.75" customHeight="1">
      <c r="G661" s="231"/>
    </row>
    <row r="662" spans="7:7" ht="12.75" customHeight="1">
      <c r="G662" s="231"/>
    </row>
    <row r="663" spans="7:7" ht="12.75" customHeight="1">
      <c r="G663" s="231"/>
    </row>
    <row r="664" spans="7:7" ht="12.75" customHeight="1">
      <c r="G664" s="231"/>
    </row>
    <row r="665" spans="7:7" ht="12.75" customHeight="1">
      <c r="G665" s="231"/>
    </row>
    <row r="666" spans="7:7" ht="12.75" customHeight="1">
      <c r="G666" s="231"/>
    </row>
    <row r="667" spans="7:7" ht="12.75" customHeight="1">
      <c r="G667" s="231"/>
    </row>
    <row r="668" spans="7:7" ht="12.75" customHeight="1">
      <c r="G668" s="231"/>
    </row>
    <row r="669" spans="7:7" ht="12.75" customHeight="1">
      <c r="G669" s="231"/>
    </row>
    <row r="670" spans="7:7" ht="12.75" customHeight="1">
      <c r="G670" s="231"/>
    </row>
    <row r="671" spans="7:7" ht="12.75" customHeight="1">
      <c r="G671" s="231"/>
    </row>
    <row r="672" spans="7:7" ht="12.75" customHeight="1">
      <c r="G672" s="231"/>
    </row>
    <row r="673" spans="7:7" ht="12.75" customHeight="1">
      <c r="G673" s="231"/>
    </row>
    <row r="674" spans="7:7" ht="12.75" customHeight="1">
      <c r="G674" s="231"/>
    </row>
    <row r="675" spans="7:7" ht="12.75" customHeight="1">
      <c r="G675" s="231"/>
    </row>
    <row r="676" spans="7:7" ht="12.75" customHeight="1">
      <c r="G676" s="231"/>
    </row>
    <row r="677" spans="7:7" ht="12.75" customHeight="1">
      <c r="G677" s="231"/>
    </row>
    <row r="678" spans="7:7" ht="12.75" customHeight="1">
      <c r="G678" s="231"/>
    </row>
    <row r="679" spans="7:7" ht="12.75" customHeight="1">
      <c r="G679" s="231"/>
    </row>
    <row r="680" spans="7:7" ht="12.75" customHeight="1">
      <c r="G680" s="231"/>
    </row>
    <row r="681" spans="7:7" ht="12.75" customHeight="1">
      <c r="G681" s="231"/>
    </row>
    <row r="682" spans="7:7" ht="12.75" customHeight="1">
      <c r="G682" s="231"/>
    </row>
    <row r="683" spans="7:7" ht="12.75" customHeight="1">
      <c r="G683" s="231"/>
    </row>
    <row r="684" spans="7:7" ht="12.75" customHeight="1">
      <c r="G684" s="231"/>
    </row>
    <row r="685" spans="7:7" ht="12.75" customHeight="1">
      <c r="G685" s="231"/>
    </row>
    <row r="686" spans="7:7" ht="12.75" customHeight="1">
      <c r="G686" s="231"/>
    </row>
    <row r="687" spans="7:7" ht="12.75" customHeight="1">
      <c r="G687" s="231"/>
    </row>
    <row r="688" spans="7:7" ht="12.75" customHeight="1">
      <c r="G688" s="231"/>
    </row>
    <row r="689" spans="7:7" ht="12.75" customHeight="1">
      <c r="G689" s="231"/>
    </row>
    <row r="690" spans="7:7" ht="12.75" customHeight="1">
      <c r="G690" s="231"/>
    </row>
    <row r="691" spans="7:7" ht="12.75" customHeight="1">
      <c r="G691" s="231"/>
    </row>
    <row r="692" spans="7:7" ht="12.75" customHeight="1">
      <c r="G692" s="231"/>
    </row>
    <row r="693" spans="7:7" ht="12.75" customHeight="1">
      <c r="G693" s="231"/>
    </row>
    <row r="694" spans="7:7" ht="12.75" customHeight="1">
      <c r="G694" s="231"/>
    </row>
    <row r="695" spans="7:7" ht="12.75" customHeight="1">
      <c r="G695" s="231"/>
    </row>
    <row r="696" spans="7:7" ht="12.75" customHeight="1">
      <c r="G696" s="231"/>
    </row>
    <row r="697" spans="7:7" ht="12.75" customHeight="1">
      <c r="G697" s="231"/>
    </row>
    <row r="698" spans="7:7" ht="12.75" customHeight="1">
      <c r="G698" s="231"/>
    </row>
    <row r="699" spans="7:7" ht="12.75" customHeight="1">
      <c r="G699" s="231"/>
    </row>
    <row r="700" spans="7:7" ht="12.75" customHeight="1">
      <c r="G700" s="231"/>
    </row>
    <row r="701" spans="7:7" ht="12.75" customHeight="1">
      <c r="G701" s="231"/>
    </row>
    <row r="702" spans="7:7" ht="12.75" customHeight="1">
      <c r="G702" s="231"/>
    </row>
    <row r="703" spans="7:7" ht="12.75" customHeight="1">
      <c r="G703" s="231"/>
    </row>
    <row r="704" spans="7:7" ht="12.75" customHeight="1">
      <c r="G704" s="231"/>
    </row>
    <row r="705" spans="7:7" ht="12.75" customHeight="1">
      <c r="G705" s="231"/>
    </row>
    <row r="706" spans="7:7" ht="12.75" customHeight="1">
      <c r="G706" s="231"/>
    </row>
    <row r="707" spans="7:7" ht="12.75" customHeight="1">
      <c r="G707" s="231"/>
    </row>
    <row r="708" spans="7:7" ht="12.75" customHeight="1">
      <c r="G708" s="231"/>
    </row>
    <row r="709" spans="7:7" ht="12.75" customHeight="1">
      <c r="G709" s="231"/>
    </row>
    <row r="710" spans="7:7" ht="12.75" customHeight="1">
      <c r="G710" s="231"/>
    </row>
    <row r="711" spans="7:7" ht="12.75" customHeight="1">
      <c r="G711" s="231"/>
    </row>
    <row r="712" spans="7:7" ht="12.75" customHeight="1">
      <c r="G712" s="231"/>
    </row>
    <row r="713" spans="7:7" ht="12.75" customHeight="1">
      <c r="G713" s="231"/>
    </row>
    <row r="714" spans="7:7" ht="12.75" customHeight="1">
      <c r="G714" s="231"/>
    </row>
    <row r="715" spans="7:7" ht="12.75" customHeight="1">
      <c r="G715" s="231"/>
    </row>
    <row r="716" spans="7:7" ht="12.75" customHeight="1">
      <c r="G716" s="231"/>
    </row>
    <row r="717" spans="7:7" ht="12.75" customHeight="1">
      <c r="G717" s="231"/>
    </row>
    <row r="718" spans="7:7" ht="12.75" customHeight="1">
      <c r="G718" s="231"/>
    </row>
    <row r="719" spans="7:7" ht="12.75" customHeight="1">
      <c r="G719" s="231"/>
    </row>
    <row r="720" spans="7:7" ht="12.75" customHeight="1">
      <c r="G720" s="231"/>
    </row>
    <row r="721" spans="7:7" ht="12.75" customHeight="1">
      <c r="G721" s="231"/>
    </row>
    <row r="722" spans="7:7" ht="12.75" customHeight="1">
      <c r="G722" s="231"/>
    </row>
    <row r="723" spans="7:7" ht="12.75" customHeight="1">
      <c r="G723" s="231"/>
    </row>
    <row r="724" spans="7:7" ht="12.75" customHeight="1">
      <c r="G724" s="231"/>
    </row>
    <row r="725" spans="7:7" ht="12.75" customHeight="1">
      <c r="G725" s="231"/>
    </row>
    <row r="726" spans="7:7" ht="12.75" customHeight="1">
      <c r="G726" s="231"/>
    </row>
    <row r="727" spans="7:7" ht="12.75" customHeight="1">
      <c r="G727" s="231"/>
    </row>
    <row r="728" spans="7:7" ht="12.75" customHeight="1">
      <c r="G728" s="231"/>
    </row>
    <row r="729" spans="7:7" ht="12.75" customHeight="1">
      <c r="G729" s="231"/>
    </row>
    <row r="730" spans="7:7" ht="12.75" customHeight="1">
      <c r="G730" s="231"/>
    </row>
    <row r="731" spans="7:7" ht="12.75" customHeight="1">
      <c r="G731" s="231"/>
    </row>
    <row r="732" spans="7:7" ht="12.75" customHeight="1">
      <c r="G732" s="231"/>
    </row>
    <row r="733" spans="7:7" ht="12.75" customHeight="1">
      <c r="G733" s="231"/>
    </row>
    <row r="734" spans="7:7" ht="12.75" customHeight="1">
      <c r="G734" s="231"/>
    </row>
    <row r="735" spans="7:7" ht="12.75" customHeight="1">
      <c r="G735" s="231"/>
    </row>
    <row r="736" spans="7:7" ht="12.75" customHeight="1">
      <c r="G736" s="231"/>
    </row>
    <row r="737" spans="7:7" ht="12.75" customHeight="1">
      <c r="G737" s="231"/>
    </row>
    <row r="738" spans="7:7" ht="12.75" customHeight="1">
      <c r="G738" s="231"/>
    </row>
    <row r="739" spans="7:7" ht="12.75" customHeight="1">
      <c r="G739" s="231"/>
    </row>
    <row r="740" spans="7:7" ht="12.75" customHeight="1">
      <c r="G740" s="231"/>
    </row>
    <row r="741" spans="7:7" ht="12.75" customHeight="1">
      <c r="G741" s="231"/>
    </row>
    <row r="742" spans="7:7" ht="12.75" customHeight="1">
      <c r="G742" s="231"/>
    </row>
    <row r="743" spans="7:7" ht="12.75" customHeight="1">
      <c r="G743" s="231"/>
    </row>
    <row r="744" spans="7:7" ht="12.75" customHeight="1">
      <c r="G744" s="231"/>
    </row>
    <row r="745" spans="7:7" ht="12.75" customHeight="1">
      <c r="G745" s="231"/>
    </row>
    <row r="746" spans="7:7" ht="12.75" customHeight="1">
      <c r="G746" s="231"/>
    </row>
    <row r="747" spans="7:7" ht="12.75" customHeight="1">
      <c r="G747" s="231"/>
    </row>
    <row r="748" spans="7:7" ht="12.75" customHeight="1">
      <c r="G748" s="231"/>
    </row>
    <row r="749" spans="7:7" ht="12.75" customHeight="1">
      <c r="G749" s="231"/>
    </row>
    <row r="750" spans="7:7" ht="12.75" customHeight="1">
      <c r="G750" s="231"/>
    </row>
    <row r="751" spans="7:7" ht="12.75" customHeight="1">
      <c r="G751" s="231"/>
    </row>
    <row r="752" spans="7:7" ht="12.75" customHeight="1">
      <c r="G752" s="231"/>
    </row>
    <row r="753" spans="7:7" ht="12.75" customHeight="1">
      <c r="G753" s="231"/>
    </row>
    <row r="754" spans="7:7" ht="12.75" customHeight="1">
      <c r="G754" s="231"/>
    </row>
    <row r="755" spans="7:7" ht="12.75" customHeight="1">
      <c r="G755" s="231"/>
    </row>
    <row r="756" spans="7:7" ht="12.75" customHeight="1">
      <c r="G756" s="231"/>
    </row>
    <row r="757" spans="7:7" ht="12.75" customHeight="1">
      <c r="G757" s="231"/>
    </row>
    <row r="758" spans="7:7" ht="12.75" customHeight="1">
      <c r="G758" s="231"/>
    </row>
    <row r="759" spans="7:7" ht="12.75" customHeight="1">
      <c r="G759" s="231"/>
    </row>
    <row r="760" spans="7:7" ht="12.75" customHeight="1">
      <c r="G760" s="231"/>
    </row>
    <row r="761" spans="7:7" ht="12.75" customHeight="1">
      <c r="G761" s="231"/>
    </row>
    <row r="762" spans="7:7" ht="12.75" customHeight="1">
      <c r="G762" s="231"/>
    </row>
    <row r="763" spans="7:7" ht="12.75" customHeight="1">
      <c r="G763" s="231"/>
    </row>
    <row r="764" spans="7:7" ht="12.75" customHeight="1">
      <c r="G764" s="231"/>
    </row>
    <row r="765" spans="7:7" ht="12.75" customHeight="1">
      <c r="G765" s="231"/>
    </row>
    <row r="766" spans="7:7" ht="12.75" customHeight="1">
      <c r="G766" s="231"/>
    </row>
    <row r="767" spans="7:7" ht="12.75" customHeight="1">
      <c r="G767" s="231"/>
    </row>
    <row r="768" spans="7:7" ht="12.75" customHeight="1">
      <c r="G768" s="231"/>
    </row>
    <row r="769" spans="7:7" ht="12.75" customHeight="1">
      <c r="G769" s="231"/>
    </row>
    <row r="770" spans="7:7" ht="12.75" customHeight="1">
      <c r="G770" s="231"/>
    </row>
    <row r="771" spans="7:7" ht="12.75" customHeight="1">
      <c r="G771" s="231"/>
    </row>
    <row r="772" spans="7:7" ht="12.75" customHeight="1">
      <c r="G772" s="231"/>
    </row>
    <row r="773" spans="7:7" ht="12.75" customHeight="1">
      <c r="G773" s="231"/>
    </row>
    <row r="774" spans="7:7" ht="12.75" customHeight="1">
      <c r="G774" s="231"/>
    </row>
    <row r="775" spans="7:7" ht="12.75" customHeight="1">
      <c r="G775" s="231"/>
    </row>
    <row r="776" spans="7:7" ht="12.75" customHeight="1">
      <c r="G776" s="231"/>
    </row>
    <row r="777" spans="7:7" ht="12.75" customHeight="1">
      <c r="G777" s="231"/>
    </row>
    <row r="778" spans="7:7" ht="12.75" customHeight="1">
      <c r="G778" s="231"/>
    </row>
    <row r="779" spans="7:7" ht="12.75" customHeight="1">
      <c r="G779" s="231"/>
    </row>
    <row r="780" spans="7:7" ht="12.75" customHeight="1">
      <c r="G780" s="231"/>
    </row>
    <row r="781" spans="7:7" ht="12.75" customHeight="1">
      <c r="G781" s="231"/>
    </row>
    <row r="782" spans="7:7" ht="12.75" customHeight="1">
      <c r="G782" s="231"/>
    </row>
    <row r="783" spans="7:7" ht="12.75" customHeight="1">
      <c r="G783" s="231"/>
    </row>
    <row r="784" spans="7:7" ht="12.75" customHeight="1">
      <c r="G784" s="231"/>
    </row>
    <row r="785" spans="7:7" ht="12.75" customHeight="1">
      <c r="G785" s="231"/>
    </row>
    <row r="786" spans="7:7" ht="12.75" customHeight="1">
      <c r="G786" s="231"/>
    </row>
    <row r="787" spans="7:7" ht="12.75" customHeight="1">
      <c r="G787" s="231"/>
    </row>
    <row r="788" spans="7:7" ht="12.75" customHeight="1">
      <c r="G788" s="231"/>
    </row>
    <row r="789" spans="7:7" ht="12.75" customHeight="1">
      <c r="G789" s="231"/>
    </row>
    <row r="790" spans="7:7" ht="12.75" customHeight="1">
      <c r="G790" s="231"/>
    </row>
    <row r="791" spans="7:7" ht="12.75" customHeight="1">
      <c r="G791" s="231"/>
    </row>
    <row r="792" spans="7:7" ht="12.75" customHeight="1">
      <c r="G792" s="231"/>
    </row>
    <row r="793" spans="7:7" ht="12.75" customHeight="1">
      <c r="G793" s="231"/>
    </row>
    <row r="794" spans="7:7" ht="12.75" customHeight="1">
      <c r="G794" s="231"/>
    </row>
    <row r="795" spans="7:7" ht="12.75" customHeight="1">
      <c r="G795" s="231"/>
    </row>
    <row r="796" spans="7:7" ht="12.75" customHeight="1">
      <c r="G796" s="231"/>
    </row>
    <row r="797" spans="7:7" ht="12.75" customHeight="1">
      <c r="G797" s="231"/>
    </row>
    <row r="798" spans="7:7" ht="12.75" customHeight="1">
      <c r="G798" s="231"/>
    </row>
    <row r="799" spans="7:7" ht="12.75" customHeight="1">
      <c r="G799" s="231"/>
    </row>
    <row r="800" spans="7:7" ht="12.75" customHeight="1">
      <c r="G800" s="231"/>
    </row>
    <row r="801" spans="7:7" ht="12.75" customHeight="1">
      <c r="G801" s="231"/>
    </row>
    <row r="802" spans="7:7" ht="12.75" customHeight="1">
      <c r="G802" s="231"/>
    </row>
    <row r="803" spans="7:7" ht="12.75" customHeight="1">
      <c r="G803" s="231"/>
    </row>
    <row r="804" spans="7:7" ht="12.75" customHeight="1">
      <c r="G804" s="231"/>
    </row>
    <row r="805" spans="7:7" ht="12.75" customHeight="1">
      <c r="G805" s="231"/>
    </row>
    <row r="806" spans="7:7" ht="12.75" customHeight="1">
      <c r="G806" s="231"/>
    </row>
    <row r="807" spans="7:7" ht="12.75" customHeight="1">
      <c r="G807" s="231"/>
    </row>
    <row r="808" spans="7:7" ht="12.75" customHeight="1">
      <c r="G808" s="231"/>
    </row>
    <row r="809" spans="7:7" ht="12.75" customHeight="1">
      <c r="G809" s="231"/>
    </row>
    <row r="810" spans="7:7" ht="12.75" customHeight="1">
      <c r="G810" s="231"/>
    </row>
    <row r="811" spans="7:7" ht="12.75" customHeight="1">
      <c r="G811" s="231"/>
    </row>
    <row r="812" spans="7:7" ht="12.75" customHeight="1">
      <c r="G812" s="231"/>
    </row>
    <row r="813" spans="7:7" ht="12.75" customHeight="1">
      <c r="G813" s="231"/>
    </row>
    <row r="814" spans="7:7" ht="12.75" customHeight="1">
      <c r="G814" s="231"/>
    </row>
    <row r="815" spans="7:7" ht="12.75" customHeight="1">
      <c r="G815" s="231"/>
    </row>
    <row r="816" spans="7:7" ht="12.75" customHeight="1">
      <c r="G816" s="231"/>
    </row>
    <row r="817" spans="7:7" ht="12.75" customHeight="1">
      <c r="G817" s="231"/>
    </row>
    <row r="818" spans="7:7" ht="12.75" customHeight="1">
      <c r="G818" s="231"/>
    </row>
    <row r="819" spans="7:7" ht="12.75" customHeight="1">
      <c r="G819" s="231"/>
    </row>
    <row r="820" spans="7:7" ht="12.75" customHeight="1">
      <c r="G820" s="231"/>
    </row>
    <row r="821" spans="7:7" ht="12.75" customHeight="1">
      <c r="G821" s="231"/>
    </row>
    <row r="822" spans="7:7" ht="12.75" customHeight="1">
      <c r="G822" s="231"/>
    </row>
    <row r="823" spans="7:7" ht="12.75" customHeight="1">
      <c r="G823" s="231"/>
    </row>
    <row r="824" spans="7:7" ht="12.75" customHeight="1">
      <c r="G824" s="231"/>
    </row>
    <row r="825" spans="7:7" ht="12.75" customHeight="1">
      <c r="G825" s="231"/>
    </row>
    <row r="826" spans="7:7" ht="12.75" customHeight="1">
      <c r="G826" s="231"/>
    </row>
    <row r="827" spans="7:7" ht="12.75" customHeight="1">
      <c r="G827" s="231"/>
    </row>
    <row r="828" spans="7:7" ht="12.75" customHeight="1">
      <c r="G828" s="231"/>
    </row>
    <row r="829" spans="7:7" ht="12.75" customHeight="1">
      <c r="G829" s="231"/>
    </row>
    <row r="830" spans="7:7" ht="12.75" customHeight="1">
      <c r="G830" s="231"/>
    </row>
    <row r="831" spans="7:7" ht="12.75" customHeight="1">
      <c r="G831" s="231"/>
    </row>
    <row r="832" spans="7:7" ht="12.75" customHeight="1">
      <c r="G832" s="231"/>
    </row>
    <row r="833" spans="7:7" ht="12.75" customHeight="1">
      <c r="G833" s="231"/>
    </row>
    <row r="834" spans="7:7" ht="12.75" customHeight="1">
      <c r="G834" s="231"/>
    </row>
    <row r="835" spans="7:7" ht="12.75" customHeight="1">
      <c r="G835" s="231"/>
    </row>
    <row r="836" spans="7:7" ht="12.75" customHeight="1">
      <c r="G836" s="231"/>
    </row>
    <row r="837" spans="7:7" ht="12.75" customHeight="1">
      <c r="G837" s="231"/>
    </row>
    <row r="838" spans="7:7" ht="12.75" customHeight="1">
      <c r="G838" s="231"/>
    </row>
    <row r="839" spans="7:7" ht="12.75" customHeight="1">
      <c r="G839" s="231"/>
    </row>
    <row r="840" spans="7:7" ht="12.75" customHeight="1">
      <c r="G840" s="231"/>
    </row>
    <row r="841" spans="7:7" ht="12.75" customHeight="1">
      <c r="G841" s="231"/>
    </row>
    <row r="842" spans="7:7" ht="12.75" customHeight="1">
      <c r="G842" s="231"/>
    </row>
    <row r="843" spans="7:7" ht="12.75" customHeight="1">
      <c r="G843" s="231"/>
    </row>
    <row r="844" spans="7:7" ht="12.75" customHeight="1">
      <c r="G844" s="231"/>
    </row>
    <row r="845" spans="7:7" ht="12.75" customHeight="1">
      <c r="G845" s="231"/>
    </row>
    <row r="846" spans="7:7" ht="12.75" customHeight="1">
      <c r="G846" s="231"/>
    </row>
    <row r="847" spans="7:7" ht="12.75" customHeight="1">
      <c r="G847" s="231"/>
    </row>
    <row r="848" spans="7:7" ht="12.75" customHeight="1">
      <c r="G848" s="231"/>
    </row>
    <row r="849" spans="7:7" ht="12.75" customHeight="1">
      <c r="G849" s="231"/>
    </row>
    <row r="850" spans="7:7" ht="12.75" customHeight="1">
      <c r="G850" s="231"/>
    </row>
    <row r="851" spans="7:7" ht="12.75" customHeight="1">
      <c r="G851" s="231"/>
    </row>
    <row r="852" spans="7:7" ht="12.75" customHeight="1">
      <c r="G852" s="231"/>
    </row>
    <row r="853" spans="7:7" ht="12.75" customHeight="1">
      <c r="G853" s="231"/>
    </row>
    <row r="854" spans="7:7" ht="12.75" customHeight="1">
      <c r="G854" s="231"/>
    </row>
    <row r="855" spans="7:7" ht="12.75" customHeight="1">
      <c r="G855" s="231"/>
    </row>
    <row r="856" spans="7:7" ht="12.75" customHeight="1">
      <c r="G856" s="231"/>
    </row>
    <row r="857" spans="7:7" ht="12.75" customHeight="1">
      <c r="G857" s="231"/>
    </row>
    <row r="858" spans="7:7" ht="12.75" customHeight="1">
      <c r="G858" s="231"/>
    </row>
    <row r="859" spans="7:7" ht="12.75" customHeight="1">
      <c r="G859" s="231"/>
    </row>
    <row r="860" spans="7:7" ht="12.75" customHeight="1">
      <c r="G860" s="231"/>
    </row>
    <row r="861" spans="7:7" ht="12.75" customHeight="1">
      <c r="G861" s="231"/>
    </row>
    <row r="862" spans="7:7" ht="12.75" customHeight="1">
      <c r="G862" s="231"/>
    </row>
    <row r="863" spans="7:7" ht="12.75" customHeight="1">
      <c r="G863" s="231"/>
    </row>
    <row r="864" spans="7:7" ht="12.75" customHeight="1">
      <c r="G864" s="231"/>
    </row>
    <row r="865" spans="7:7" ht="12.75" customHeight="1">
      <c r="G865" s="231"/>
    </row>
    <row r="866" spans="7:7" ht="12.75" customHeight="1">
      <c r="G866" s="231"/>
    </row>
    <row r="867" spans="7:7" ht="12.75" customHeight="1">
      <c r="G867" s="231"/>
    </row>
    <row r="868" spans="7:7" ht="12.75" customHeight="1">
      <c r="G868" s="231"/>
    </row>
    <row r="869" spans="7:7" ht="12.75" customHeight="1">
      <c r="G869" s="231"/>
    </row>
    <row r="870" spans="7:7" ht="12.75" customHeight="1">
      <c r="G870" s="231"/>
    </row>
    <row r="871" spans="7:7" ht="12.75" customHeight="1">
      <c r="G871" s="231"/>
    </row>
    <row r="872" spans="7:7" ht="12.75" customHeight="1">
      <c r="G872" s="231"/>
    </row>
    <row r="873" spans="7:7" ht="12.75" customHeight="1">
      <c r="G873" s="231"/>
    </row>
    <row r="874" spans="7:7" ht="12.75" customHeight="1">
      <c r="G874" s="231"/>
    </row>
    <row r="875" spans="7:7" ht="12.75" customHeight="1">
      <c r="G875" s="231"/>
    </row>
    <row r="876" spans="7:7" ht="12.75" customHeight="1">
      <c r="G876" s="231"/>
    </row>
    <row r="877" spans="7:7" ht="12.75" customHeight="1">
      <c r="G877" s="231"/>
    </row>
    <row r="878" spans="7:7" ht="12.75" customHeight="1">
      <c r="G878" s="231"/>
    </row>
    <row r="879" spans="7:7" ht="12.75" customHeight="1">
      <c r="G879" s="231"/>
    </row>
    <row r="880" spans="7:7" ht="12.75" customHeight="1">
      <c r="G880" s="231"/>
    </row>
    <row r="881" spans="7:7" ht="12.75" customHeight="1">
      <c r="G881" s="231"/>
    </row>
    <row r="882" spans="7:7" ht="12.75" customHeight="1">
      <c r="G882" s="231"/>
    </row>
    <row r="883" spans="7:7" ht="12.75" customHeight="1">
      <c r="G883" s="231"/>
    </row>
    <row r="884" spans="7:7" ht="12.75" customHeight="1">
      <c r="G884" s="231"/>
    </row>
    <row r="885" spans="7:7" ht="12.75" customHeight="1">
      <c r="G885" s="231"/>
    </row>
    <row r="886" spans="7:7" ht="12.75" customHeight="1">
      <c r="G886" s="231"/>
    </row>
    <row r="887" spans="7:7" ht="12.75" customHeight="1">
      <c r="G887" s="231"/>
    </row>
    <row r="888" spans="7:7" ht="12.75" customHeight="1">
      <c r="G888" s="231"/>
    </row>
    <row r="889" spans="7:7" ht="12.75" customHeight="1">
      <c r="G889" s="231"/>
    </row>
    <row r="890" spans="7:7" ht="12.75" customHeight="1">
      <c r="G890" s="231"/>
    </row>
    <row r="891" spans="7:7" ht="12.75" customHeight="1">
      <c r="G891" s="231"/>
    </row>
    <row r="892" spans="7:7" ht="12.75" customHeight="1">
      <c r="G892" s="231"/>
    </row>
    <row r="893" spans="7:7" ht="12.75" customHeight="1">
      <c r="G893" s="231"/>
    </row>
    <row r="894" spans="7:7" ht="12.75" customHeight="1">
      <c r="G894" s="231"/>
    </row>
    <row r="895" spans="7:7" ht="12.75" customHeight="1">
      <c r="G895" s="231"/>
    </row>
    <row r="896" spans="7:7" ht="12.75" customHeight="1">
      <c r="G896" s="231"/>
    </row>
    <row r="897" spans="7:7" ht="12.75" customHeight="1">
      <c r="G897" s="231"/>
    </row>
    <row r="898" spans="7:7" ht="12.75" customHeight="1">
      <c r="G898" s="231"/>
    </row>
    <row r="899" spans="7:7" ht="12.75" customHeight="1">
      <c r="G899" s="231"/>
    </row>
    <row r="900" spans="7:7" ht="12.75" customHeight="1">
      <c r="G900" s="231"/>
    </row>
    <row r="901" spans="7:7" ht="12.75" customHeight="1">
      <c r="G901" s="231"/>
    </row>
    <row r="902" spans="7:7" ht="12.75" customHeight="1">
      <c r="G902" s="231"/>
    </row>
    <row r="903" spans="7:7" ht="12.75" customHeight="1">
      <c r="G903" s="231"/>
    </row>
    <row r="904" spans="7:7" ht="12.75" customHeight="1">
      <c r="G904" s="231"/>
    </row>
    <row r="905" spans="7:7" ht="12.75" customHeight="1">
      <c r="G905" s="231"/>
    </row>
    <row r="906" spans="7:7" ht="12.75" customHeight="1">
      <c r="G906" s="231"/>
    </row>
    <row r="907" spans="7:7" ht="12.75" customHeight="1">
      <c r="G907" s="231"/>
    </row>
    <row r="908" spans="7:7" ht="12.75" customHeight="1">
      <c r="G908" s="231"/>
    </row>
    <row r="909" spans="7:7" ht="12.75" customHeight="1">
      <c r="G909" s="231"/>
    </row>
    <row r="910" spans="7:7" ht="12.75" customHeight="1">
      <c r="G910" s="231"/>
    </row>
    <row r="911" spans="7:7" ht="12.75" customHeight="1">
      <c r="G911" s="231"/>
    </row>
    <row r="912" spans="7:7" ht="12.75" customHeight="1">
      <c r="G912" s="231"/>
    </row>
    <row r="913" spans="7:7" ht="12.75" customHeight="1">
      <c r="G913" s="231"/>
    </row>
    <row r="914" spans="7:7" ht="12.75" customHeight="1">
      <c r="G914" s="231"/>
    </row>
    <row r="915" spans="7:7" ht="12.75" customHeight="1">
      <c r="G915" s="231"/>
    </row>
    <row r="916" spans="7:7" ht="12.75" customHeight="1">
      <c r="G916" s="231"/>
    </row>
    <row r="917" spans="7:7" ht="12.75" customHeight="1">
      <c r="G917" s="231"/>
    </row>
    <row r="918" spans="7:7" ht="12.75" customHeight="1">
      <c r="G918" s="231"/>
    </row>
    <row r="919" spans="7:7" ht="12.75" customHeight="1">
      <c r="G919" s="231"/>
    </row>
    <row r="920" spans="7:7" ht="12.75" customHeight="1">
      <c r="G920" s="231"/>
    </row>
    <row r="921" spans="7:7" ht="12.75" customHeight="1">
      <c r="G921" s="231"/>
    </row>
    <row r="922" spans="7:7" ht="12.75" customHeight="1">
      <c r="G922" s="231"/>
    </row>
    <row r="923" spans="7:7" ht="12.75" customHeight="1">
      <c r="G923" s="231"/>
    </row>
    <row r="924" spans="7:7" ht="12.75" customHeight="1">
      <c r="G924" s="231"/>
    </row>
    <row r="925" spans="7:7" ht="12.75" customHeight="1">
      <c r="G925" s="231"/>
    </row>
    <row r="926" spans="7:7" ht="12.75" customHeight="1">
      <c r="G926" s="231"/>
    </row>
    <row r="927" spans="7:7" ht="12.75" customHeight="1">
      <c r="G927" s="231"/>
    </row>
    <row r="928" spans="7:7" ht="12.75" customHeight="1">
      <c r="G928" s="231"/>
    </row>
    <row r="929" spans="7:7" ht="12.75" customHeight="1">
      <c r="G929" s="231"/>
    </row>
    <row r="930" spans="7:7" ht="12.75" customHeight="1">
      <c r="G930" s="231"/>
    </row>
    <row r="931" spans="7:7" ht="12.75" customHeight="1">
      <c r="G931" s="231"/>
    </row>
    <row r="932" spans="7:7" ht="12.75" customHeight="1">
      <c r="G932" s="231"/>
    </row>
    <row r="933" spans="7:7" ht="12.75" customHeight="1">
      <c r="G933" s="231"/>
    </row>
    <row r="934" spans="7:7" ht="12.75" customHeight="1">
      <c r="G934" s="231"/>
    </row>
    <row r="935" spans="7:7" ht="12.75" customHeight="1">
      <c r="G935" s="231"/>
    </row>
    <row r="936" spans="7:7" ht="12.75" customHeight="1">
      <c r="G936" s="231"/>
    </row>
    <row r="937" spans="7:7" ht="12.75" customHeight="1">
      <c r="G937" s="231"/>
    </row>
    <row r="938" spans="7:7" ht="12.75" customHeight="1">
      <c r="G938" s="231"/>
    </row>
    <row r="939" spans="7:7" ht="12.75" customHeight="1">
      <c r="G939" s="231"/>
    </row>
    <row r="940" spans="7:7" ht="12.75" customHeight="1">
      <c r="G940" s="231"/>
    </row>
    <row r="941" spans="7:7" ht="12.75" customHeight="1">
      <c r="G941" s="231"/>
    </row>
    <row r="942" spans="7:7" ht="12.75" customHeight="1">
      <c r="G942" s="231"/>
    </row>
    <row r="943" spans="7:7" ht="12.75" customHeight="1">
      <c r="G943" s="231"/>
    </row>
    <row r="944" spans="7:7" ht="12.75" customHeight="1">
      <c r="G944" s="231"/>
    </row>
    <row r="945" spans="7:7" ht="12.75" customHeight="1">
      <c r="G945" s="231"/>
    </row>
    <row r="946" spans="7:7" ht="12.75" customHeight="1">
      <c r="G946" s="231"/>
    </row>
    <row r="947" spans="7:7" ht="12.75" customHeight="1">
      <c r="G947" s="231"/>
    </row>
    <row r="948" spans="7:7" ht="12.75" customHeight="1">
      <c r="G948" s="231"/>
    </row>
    <row r="949" spans="7:7" ht="12.75" customHeight="1">
      <c r="G949" s="231"/>
    </row>
    <row r="950" spans="7:7" ht="12.75" customHeight="1">
      <c r="G950" s="231"/>
    </row>
    <row r="951" spans="7:7" ht="12.75" customHeight="1">
      <c r="G951" s="231"/>
    </row>
    <row r="952" spans="7:7" ht="12.75" customHeight="1">
      <c r="G952" s="231"/>
    </row>
    <row r="953" spans="7:7" ht="12.75" customHeight="1">
      <c r="G953" s="231"/>
    </row>
    <row r="954" spans="7:7" ht="12.75" customHeight="1">
      <c r="G954" s="231"/>
    </row>
    <row r="955" spans="7:7" ht="12.75" customHeight="1">
      <c r="G955" s="231"/>
    </row>
    <row r="956" spans="7:7" ht="12.75" customHeight="1">
      <c r="G956" s="231"/>
    </row>
    <row r="957" spans="7:7" ht="12.75" customHeight="1">
      <c r="G957" s="231"/>
    </row>
    <row r="958" spans="7:7" ht="12.75" customHeight="1">
      <c r="G958" s="231"/>
    </row>
    <row r="959" spans="7:7" ht="12.75" customHeight="1">
      <c r="G959" s="231"/>
    </row>
    <row r="960" spans="7:7" ht="12.75" customHeight="1">
      <c r="G960" s="231"/>
    </row>
    <row r="961" spans="7:7" ht="12.75" customHeight="1">
      <c r="G961" s="231"/>
    </row>
    <row r="962" spans="7:7" ht="12.75" customHeight="1">
      <c r="G962" s="231"/>
    </row>
    <row r="963" spans="7:7" ht="12.75" customHeight="1">
      <c r="G963" s="231"/>
    </row>
    <row r="964" spans="7:7" ht="12.75" customHeight="1">
      <c r="G964" s="231"/>
    </row>
    <row r="965" spans="7:7" ht="12.75" customHeight="1">
      <c r="G965" s="231"/>
    </row>
    <row r="966" spans="7:7" ht="12.75" customHeight="1">
      <c r="G966" s="231"/>
    </row>
    <row r="967" spans="7:7" ht="12.75" customHeight="1">
      <c r="G967" s="231"/>
    </row>
    <row r="968" spans="7:7" ht="12.75" customHeight="1">
      <c r="G968" s="231"/>
    </row>
    <row r="969" spans="7:7" ht="12.75" customHeight="1">
      <c r="G969" s="231"/>
    </row>
    <row r="970" spans="7:7" ht="12.75" customHeight="1">
      <c r="G970" s="231"/>
    </row>
    <row r="971" spans="7:7" ht="12.75" customHeight="1">
      <c r="G971" s="231"/>
    </row>
    <row r="972" spans="7:7" ht="12.75" customHeight="1">
      <c r="G972" s="231"/>
    </row>
    <row r="973" spans="7:7" ht="12.75" customHeight="1">
      <c r="G973" s="231"/>
    </row>
    <row r="974" spans="7:7" ht="12.75" customHeight="1">
      <c r="G974" s="231"/>
    </row>
    <row r="975" spans="7:7" ht="12.75" customHeight="1">
      <c r="G975" s="231"/>
    </row>
    <row r="976" spans="7:7" ht="12.75" customHeight="1">
      <c r="G976" s="231"/>
    </row>
    <row r="977" spans="7:7" ht="12.75" customHeight="1">
      <c r="G977" s="231"/>
    </row>
    <row r="978" spans="7:7" ht="12.75" customHeight="1">
      <c r="G978" s="231"/>
    </row>
    <row r="979" spans="7:7" ht="12.75" customHeight="1">
      <c r="G979" s="231"/>
    </row>
    <row r="980" spans="7:7" ht="12.75" customHeight="1">
      <c r="G980" s="231"/>
    </row>
    <row r="981" spans="7:7" ht="12.75" customHeight="1">
      <c r="G981" s="231"/>
    </row>
    <row r="982" spans="7:7" ht="12.75" customHeight="1">
      <c r="G982" s="231"/>
    </row>
    <row r="983" spans="7:7" ht="12.75" customHeight="1">
      <c r="G983" s="231"/>
    </row>
    <row r="984" spans="7:7" ht="12.75" customHeight="1">
      <c r="G984" s="231"/>
    </row>
    <row r="985" spans="7:7" ht="12.75" customHeight="1">
      <c r="G985" s="231"/>
    </row>
    <row r="986" spans="7:7" ht="12.75" customHeight="1">
      <c r="G986" s="231"/>
    </row>
    <row r="987" spans="7:7" ht="12.75" customHeight="1">
      <c r="G987" s="231"/>
    </row>
    <row r="988" spans="7:7" ht="12.75" customHeight="1">
      <c r="G988" s="231"/>
    </row>
    <row r="989" spans="7:7" ht="12.75" customHeight="1">
      <c r="G989" s="231"/>
    </row>
    <row r="990" spans="7:7" ht="12.75" customHeight="1">
      <c r="G990" s="231"/>
    </row>
    <row r="991" spans="7:7" ht="12.75" customHeight="1">
      <c r="G991" s="231"/>
    </row>
    <row r="992" spans="7:7" ht="12.75" customHeight="1">
      <c r="G992" s="231"/>
    </row>
    <row r="993" spans="7:7" ht="12.75" customHeight="1">
      <c r="G993" s="231"/>
    </row>
    <row r="994" spans="7:7" ht="12.75" customHeight="1">
      <c r="G994" s="231"/>
    </row>
    <row r="995" spans="7:7" ht="12.75" customHeight="1">
      <c r="G995" s="231"/>
    </row>
    <row r="996" spans="7:7" ht="12.75" customHeight="1">
      <c r="G996" s="231"/>
    </row>
    <row r="997" spans="7:7" ht="12.75" customHeight="1">
      <c r="G997" s="231"/>
    </row>
    <row r="998" spans="7:7" ht="12.75" customHeight="1">
      <c r="G998" s="231"/>
    </row>
    <row r="999" spans="7:7" ht="12.75" customHeight="1">
      <c r="G999" s="231"/>
    </row>
    <row r="1000" spans="7:7" ht="12.75" customHeight="1">
      <c r="G1000" s="231"/>
    </row>
  </sheetData>
  <mergeCells count="25">
    <mergeCell ref="A32:B32"/>
    <mergeCell ref="A33:B33"/>
    <mergeCell ref="E36:G36"/>
    <mergeCell ref="A22:C22"/>
    <mergeCell ref="A23:C23"/>
    <mergeCell ref="A24:C24"/>
    <mergeCell ref="A25:C25"/>
    <mergeCell ref="A26:C26"/>
    <mergeCell ref="A29:B29"/>
    <mergeCell ref="A30:B30"/>
    <mergeCell ref="A16:C16"/>
    <mergeCell ref="A17:C17"/>
    <mergeCell ref="A20:C20"/>
    <mergeCell ref="A21:C21"/>
    <mergeCell ref="A31:B31"/>
    <mergeCell ref="A11:C11"/>
    <mergeCell ref="A12:C12"/>
    <mergeCell ref="A13:C13"/>
    <mergeCell ref="A14:C14"/>
    <mergeCell ref="A15:C15"/>
    <mergeCell ref="A1:H1"/>
    <mergeCell ref="A2:H2"/>
    <mergeCell ref="A3:G5"/>
    <mergeCell ref="A6:H6"/>
    <mergeCell ref="B7:G8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PRESUPUESTO</vt:lpstr>
      <vt:lpstr>NOMINA</vt:lpstr>
      <vt:lpstr>MATERIALES</vt:lpstr>
      <vt:lpstr>CRON</vt:lpstr>
      <vt:lpstr>1,1</vt:lpstr>
      <vt:lpstr>1,2</vt:lpstr>
      <vt:lpstr>1,3</vt:lpstr>
      <vt:lpstr>2,1</vt:lpstr>
      <vt:lpstr>2,2</vt:lpstr>
      <vt:lpstr>2,3</vt:lpstr>
      <vt:lpstr>2,4</vt:lpstr>
      <vt:lpstr>3,1</vt:lpstr>
      <vt:lpstr>4,1</vt:lpstr>
      <vt:lpstr>5,1</vt:lpstr>
      <vt:lpstr>6,1</vt:lpstr>
      <vt:lpstr>7,1</vt:lpstr>
      <vt:lpstr>7,2</vt:lpstr>
      <vt:lpstr>PROGRAMACION</vt:lpstr>
      <vt:lpstr>CRONOGRAMA</vt:lpstr>
      <vt:lpstr>2,6</vt:lpstr>
      <vt:lpstr>8,1</vt:lpstr>
      <vt:lpstr>8,2</vt:lpstr>
      <vt:lpstr>8,3</vt:lpstr>
      <vt:lpstr>8,4</vt:lpstr>
      <vt:lpstr>8,5</vt:lpstr>
      <vt:lpstr>8,6</vt:lpstr>
      <vt:lpstr>8,7</vt:lpstr>
      <vt:lpstr>9,1</vt:lpstr>
      <vt:lpstr>9,2</vt:lpstr>
      <vt:lpstr>9,3</vt:lpstr>
      <vt:lpstr>9,4</vt:lpstr>
      <vt:lpstr>9,5</vt:lpstr>
      <vt:lpstr>10,1</vt:lpstr>
      <vt:lpstr>10,2</vt:lpstr>
      <vt:lpstr>11,1</vt:lpstr>
      <vt:lpstr>12,1</vt:lpstr>
      <vt:lpstr>13,1</vt:lpstr>
      <vt:lpstr>13,2</vt:lpstr>
      <vt:lpstr>13,3</vt:lpstr>
      <vt:lpstr>15,2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de Sistemas</dc:creator>
  <cp:lastModifiedBy>ZEUS</cp:lastModifiedBy>
  <dcterms:created xsi:type="dcterms:W3CDTF">2006-06-27T16:16:06Z</dcterms:created>
  <dcterms:modified xsi:type="dcterms:W3CDTF">2023-02-03T01:28:12Z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0x01010072B3AF96A4FBD94B96A08DB00862A8A3</vt:lpwstr>
  </property>
</Properties>
</file>