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MILO VALDERRAMA\MAESTRÍA - ACADEMIA\SEMESTRE 4\ENTREGA MAESTRIA\"/>
    </mc:Choice>
  </mc:AlternateContent>
  <xr:revisionPtr revIDLastSave="0" documentId="13_ncr:1_{1D3C5053-BA87-4E88-9B91-DA848F96EE6A}" xr6:coauthVersionLast="47" xr6:coauthVersionMax="47" xr10:uidLastSave="{00000000-0000-0000-0000-000000000000}"/>
  <bookViews>
    <workbookView xWindow="-120" yWindow="-120" windowWidth="20730" windowHeight="11160" firstSheet="6" activeTab="9" xr2:uid="{00000000-000D-0000-FFFF-FFFF00000000}"/>
  </bookViews>
  <sheets>
    <sheet name="Impactos Ambientales (IA) cm2" sheetId="1" r:id="rId1"/>
    <sheet name="IA Normalizados" sheetId="7" r:id="rId2"/>
    <sheet name="Gráfica Normalizada 1 -5" sheetId="8" r:id="rId3"/>
    <sheet name="Gráfica Normalizada 5- 10" sheetId="9" r:id="rId4"/>
    <sheet name="Gráfica DEA " sheetId="5" r:id="rId5"/>
    <sheet name="DEA_CELDAS" sheetId="3" r:id="rId6"/>
    <sheet name="DEA_CAPAS" sheetId="6" r:id="rId7"/>
    <sheet name="DEA Comparativo" sheetId="4" r:id="rId8"/>
    <sheet name="Analisis de sensibilidad" sheetId="2" r:id="rId9"/>
    <sheet name="Gráfica Normalizada 1 -5 (2)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0" l="1"/>
  <c r="I7" i="10"/>
  <c r="H7" i="10"/>
  <c r="G7" i="10"/>
  <c r="F7" i="10"/>
  <c r="E7" i="10"/>
  <c r="D7" i="10"/>
  <c r="J6" i="10"/>
  <c r="I6" i="10"/>
  <c r="H6" i="10"/>
  <c r="G6" i="10"/>
  <c r="F6" i="10"/>
  <c r="E6" i="10"/>
  <c r="D6" i="10"/>
  <c r="J5" i="10"/>
  <c r="I5" i="10"/>
  <c r="H5" i="10"/>
  <c r="G5" i="10"/>
  <c r="F5" i="10"/>
  <c r="E5" i="10"/>
  <c r="D5" i="10"/>
  <c r="J4" i="10"/>
  <c r="I4" i="10"/>
  <c r="H4" i="10"/>
  <c r="G4" i="10"/>
  <c r="F4" i="10"/>
  <c r="E4" i="10"/>
  <c r="D4" i="10"/>
  <c r="K4" i="10" s="1"/>
  <c r="J3" i="10"/>
  <c r="I3" i="10"/>
  <c r="H3" i="10"/>
  <c r="G3" i="10"/>
  <c r="F3" i="10"/>
  <c r="E3" i="10"/>
  <c r="D3" i="10"/>
  <c r="D24" i="8"/>
  <c r="E24" i="8"/>
  <c r="F24" i="8"/>
  <c r="G24" i="8"/>
  <c r="H24" i="8"/>
  <c r="I24" i="8"/>
  <c r="J24" i="8"/>
  <c r="K24" i="8"/>
  <c r="D25" i="8"/>
  <c r="E25" i="8"/>
  <c r="F25" i="8"/>
  <c r="G25" i="8"/>
  <c r="H25" i="8"/>
  <c r="I25" i="8"/>
  <c r="J25" i="8"/>
  <c r="K25" i="8"/>
  <c r="D26" i="8"/>
  <c r="E26" i="8"/>
  <c r="F26" i="8"/>
  <c r="G26" i="8"/>
  <c r="H26" i="8"/>
  <c r="I26" i="8"/>
  <c r="J26" i="8"/>
  <c r="K26" i="8"/>
  <c r="D27" i="8"/>
  <c r="E27" i="8"/>
  <c r="F27" i="8"/>
  <c r="G27" i="8"/>
  <c r="H27" i="8"/>
  <c r="I27" i="8"/>
  <c r="J27" i="8"/>
  <c r="K27" i="8"/>
  <c r="D28" i="8"/>
  <c r="E28" i="8"/>
  <c r="F28" i="8"/>
  <c r="G28" i="8"/>
  <c r="H28" i="8"/>
  <c r="I28" i="8"/>
  <c r="J28" i="8"/>
  <c r="K28" i="8"/>
  <c r="D31" i="8"/>
  <c r="E31" i="8"/>
  <c r="F31" i="8"/>
  <c r="G31" i="8"/>
  <c r="H31" i="8"/>
  <c r="I31" i="8"/>
  <c r="J31" i="8"/>
  <c r="K31" i="8"/>
  <c r="D32" i="8"/>
  <c r="E32" i="8"/>
  <c r="F32" i="8"/>
  <c r="G32" i="8"/>
  <c r="H32" i="8"/>
  <c r="I32" i="8"/>
  <c r="J32" i="8"/>
  <c r="K32" i="8"/>
  <c r="D33" i="8"/>
  <c r="E33" i="8"/>
  <c r="F33" i="8"/>
  <c r="G33" i="8"/>
  <c r="H33" i="8"/>
  <c r="I33" i="8"/>
  <c r="J33" i="8"/>
  <c r="K33" i="8"/>
  <c r="D34" i="8"/>
  <c r="E34" i="8"/>
  <c r="F34" i="8"/>
  <c r="G34" i="8"/>
  <c r="H34" i="8"/>
  <c r="I34" i="8"/>
  <c r="J34" i="8"/>
  <c r="K34" i="8"/>
  <c r="D35" i="8"/>
  <c r="E35" i="8"/>
  <c r="F35" i="8"/>
  <c r="G35" i="8"/>
  <c r="H35" i="8"/>
  <c r="I35" i="8"/>
  <c r="J35" i="8"/>
  <c r="K35" i="8"/>
  <c r="I4" i="3"/>
  <c r="L5" i="5"/>
  <c r="L6" i="5"/>
  <c r="I7" i="6"/>
  <c r="C7" i="6"/>
  <c r="D7" i="6"/>
  <c r="E7" i="6"/>
  <c r="F7" i="6"/>
  <c r="G7" i="6"/>
  <c r="H7" i="6"/>
  <c r="B7" i="6"/>
  <c r="C6" i="6"/>
  <c r="D6" i="6"/>
  <c r="E6" i="6"/>
  <c r="F6" i="6"/>
  <c r="G6" i="6"/>
  <c r="H6" i="6"/>
  <c r="B6" i="6"/>
  <c r="C5" i="6"/>
  <c r="D5" i="6"/>
  <c r="E5" i="6"/>
  <c r="F5" i="6"/>
  <c r="G5" i="6"/>
  <c r="H5" i="6"/>
  <c r="B5" i="6"/>
  <c r="C4" i="6"/>
  <c r="D4" i="6"/>
  <c r="E4" i="6"/>
  <c r="F4" i="6"/>
  <c r="G4" i="6"/>
  <c r="H4" i="6"/>
  <c r="B4" i="6"/>
  <c r="C3" i="6"/>
  <c r="D3" i="6"/>
  <c r="E3" i="6"/>
  <c r="F3" i="6"/>
  <c r="G3" i="6"/>
  <c r="H3" i="6"/>
  <c r="B3" i="6"/>
  <c r="C2" i="6"/>
  <c r="D2" i="6"/>
  <c r="E2" i="6"/>
  <c r="F2" i="6"/>
  <c r="G2" i="6"/>
  <c r="H2" i="6"/>
  <c r="B2" i="6"/>
  <c r="F80" i="5"/>
  <c r="E79" i="5"/>
  <c r="E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  <c r="D83" i="5"/>
  <c r="D82" i="5"/>
  <c r="D84" i="5" s="1"/>
  <c r="D81" i="5"/>
  <c r="D80" i="5"/>
  <c r="F79" i="5"/>
  <c r="G79" i="5"/>
  <c r="G84" i="5" s="1"/>
  <c r="H79" i="5"/>
  <c r="H84" i="5" s="1"/>
  <c r="I79" i="5"/>
  <c r="J79" i="5"/>
  <c r="D79" i="5"/>
  <c r="F44" i="5"/>
  <c r="K3" i="10" l="1"/>
  <c r="K7" i="10"/>
  <c r="K6" i="10"/>
  <c r="L6" i="10"/>
  <c r="K5" i="10"/>
  <c r="I5" i="6"/>
  <c r="F16" i="6" s="1"/>
  <c r="D17" i="6"/>
  <c r="C17" i="6"/>
  <c r="H16" i="6"/>
  <c r="D16" i="6"/>
  <c r="I2" i="6"/>
  <c r="E13" i="6" s="1"/>
  <c r="I4" i="6"/>
  <c r="H15" i="6" s="1"/>
  <c r="G16" i="6"/>
  <c r="C16" i="6"/>
  <c r="I3" i="6"/>
  <c r="G14" i="6" s="1"/>
  <c r="C13" i="6"/>
  <c r="I6" i="6"/>
  <c r="B17" i="6" s="1"/>
  <c r="B14" i="6"/>
  <c r="B16" i="6"/>
  <c r="J84" i="5"/>
  <c r="F84" i="5"/>
  <c r="I84" i="5"/>
  <c r="E84" i="5"/>
  <c r="E15" i="6" l="1"/>
  <c r="C14" i="6"/>
  <c r="D13" i="6"/>
  <c r="B15" i="6"/>
  <c r="F14" i="6"/>
  <c r="C15" i="6"/>
  <c r="F15" i="6"/>
  <c r="G13" i="6"/>
  <c r="E16" i="6"/>
  <c r="D15" i="6"/>
  <c r="G15" i="6"/>
  <c r="E17" i="6"/>
  <c r="F17" i="6"/>
  <c r="D14" i="6"/>
  <c r="H14" i="6"/>
  <c r="B13" i="6"/>
  <c r="F13" i="6"/>
  <c r="G17" i="6"/>
  <c r="H17" i="6"/>
  <c r="H13" i="6"/>
  <c r="E14" i="6"/>
  <c r="E31" i="9"/>
  <c r="F31" i="9"/>
  <c r="G31" i="9"/>
  <c r="K31" i="9" s="1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K33" i="9" s="1"/>
  <c r="I33" i="9"/>
  <c r="J33" i="9"/>
  <c r="E34" i="9"/>
  <c r="F34" i="9"/>
  <c r="G34" i="9"/>
  <c r="H34" i="9"/>
  <c r="I34" i="9"/>
  <c r="J34" i="9"/>
  <c r="E35" i="9"/>
  <c r="F35" i="9"/>
  <c r="G35" i="9"/>
  <c r="K35" i="9" s="1"/>
  <c r="H35" i="9"/>
  <c r="I35" i="9"/>
  <c r="J35" i="9"/>
  <c r="D35" i="9"/>
  <c r="D34" i="9"/>
  <c r="K34" i="9" s="1"/>
  <c r="D33" i="9"/>
  <c r="D32" i="9"/>
  <c r="D31" i="9"/>
  <c r="E24" i="9"/>
  <c r="F24" i="9"/>
  <c r="G24" i="9"/>
  <c r="H24" i="9"/>
  <c r="I24" i="9"/>
  <c r="J24" i="9"/>
  <c r="E25" i="9"/>
  <c r="F25" i="9"/>
  <c r="K25" i="9" s="1"/>
  <c r="G25" i="9"/>
  <c r="H25" i="9"/>
  <c r="I25" i="9"/>
  <c r="J25" i="9"/>
  <c r="E26" i="9"/>
  <c r="F26" i="9"/>
  <c r="G26" i="9"/>
  <c r="K26" i="9" s="1"/>
  <c r="H26" i="9"/>
  <c r="I26" i="9"/>
  <c r="J26" i="9"/>
  <c r="E27" i="9"/>
  <c r="K27" i="9" s="1"/>
  <c r="F27" i="9"/>
  <c r="G27" i="9"/>
  <c r="H27" i="9"/>
  <c r="I27" i="9"/>
  <c r="J27" i="9"/>
  <c r="E28" i="9"/>
  <c r="F28" i="9"/>
  <c r="G28" i="9"/>
  <c r="H28" i="9"/>
  <c r="I28" i="9"/>
  <c r="J28" i="9"/>
  <c r="D28" i="9"/>
  <c r="D27" i="9"/>
  <c r="D26" i="9"/>
  <c r="D25" i="9"/>
  <c r="D24" i="9"/>
  <c r="E17" i="9"/>
  <c r="F17" i="9"/>
  <c r="G17" i="9"/>
  <c r="K17" i="9" s="1"/>
  <c r="H17" i="9"/>
  <c r="I17" i="9"/>
  <c r="J17" i="9"/>
  <c r="E18" i="9"/>
  <c r="K18" i="9" s="1"/>
  <c r="F18" i="9"/>
  <c r="G18" i="9"/>
  <c r="H18" i="9"/>
  <c r="I18" i="9"/>
  <c r="J18" i="9"/>
  <c r="E19" i="9"/>
  <c r="F19" i="9"/>
  <c r="G19" i="9"/>
  <c r="H19" i="9"/>
  <c r="I19" i="9"/>
  <c r="J19" i="9"/>
  <c r="E20" i="9"/>
  <c r="F20" i="9"/>
  <c r="K20" i="9" s="1"/>
  <c r="G20" i="9"/>
  <c r="H20" i="9"/>
  <c r="I20" i="9"/>
  <c r="J20" i="9"/>
  <c r="E21" i="9"/>
  <c r="F21" i="9"/>
  <c r="G21" i="9"/>
  <c r="K21" i="9" s="1"/>
  <c r="H21" i="9"/>
  <c r="I21" i="9"/>
  <c r="J21" i="9"/>
  <c r="D21" i="9"/>
  <c r="D20" i="9"/>
  <c r="D19" i="9"/>
  <c r="D18" i="9"/>
  <c r="D17" i="9"/>
  <c r="E10" i="9"/>
  <c r="F10" i="9"/>
  <c r="G10" i="9"/>
  <c r="H10" i="9"/>
  <c r="I10" i="9"/>
  <c r="J10" i="9"/>
  <c r="E11" i="9"/>
  <c r="F11" i="9"/>
  <c r="K11" i="9" s="1"/>
  <c r="G11" i="9"/>
  <c r="H11" i="9"/>
  <c r="I11" i="9"/>
  <c r="J11" i="9"/>
  <c r="E12" i="9"/>
  <c r="F12" i="9"/>
  <c r="G12" i="9"/>
  <c r="K12" i="9" s="1"/>
  <c r="H12" i="9"/>
  <c r="I12" i="9"/>
  <c r="J12" i="9"/>
  <c r="E13" i="9"/>
  <c r="K13" i="9" s="1"/>
  <c r="F13" i="9"/>
  <c r="G13" i="9"/>
  <c r="H13" i="9"/>
  <c r="I13" i="9"/>
  <c r="J13" i="9"/>
  <c r="E14" i="9"/>
  <c r="F14" i="9"/>
  <c r="G14" i="9"/>
  <c r="H14" i="9"/>
  <c r="I14" i="9"/>
  <c r="J14" i="9"/>
  <c r="D14" i="9"/>
  <c r="D13" i="9"/>
  <c r="D12" i="9"/>
  <c r="D11" i="9"/>
  <c r="D10" i="9"/>
  <c r="E7" i="9"/>
  <c r="F7" i="9"/>
  <c r="G7" i="9"/>
  <c r="K7" i="9" s="1"/>
  <c r="H7" i="9"/>
  <c r="I7" i="9"/>
  <c r="J7" i="9"/>
  <c r="J6" i="9"/>
  <c r="E6" i="9"/>
  <c r="F6" i="9"/>
  <c r="G6" i="9"/>
  <c r="H6" i="9"/>
  <c r="I6" i="9"/>
  <c r="E5" i="9"/>
  <c r="F5" i="9"/>
  <c r="G5" i="9"/>
  <c r="H5" i="9"/>
  <c r="I5" i="9"/>
  <c r="J5" i="9"/>
  <c r="E4" i="9"/>
  <c r="F4" i="9"/>
  <c r="G4" i="9"/>
  <c r="H4" i="9"/>
  <c r="I4" i="9"/>
  <c r="J4" i="9"/>
  <c r="E3" i="9"/>
  <c r="F3" i="9"/>
  <c r="G3" i="9"/>
  <c r="H3" i="9"/>
  <c r="K3" i="9" s="1"/>
  <c r="I3" i="9"/>
  <c r="J3" i="9"/>
  <c r="D7" i="9"/>
  <c r="D6" i="9"/>
  <c r="D5" i="9"/>
  <c r="D4" i="9"/>
  <c r="D3" i="9"/>
  <c r="J14" i="8"/>
  <c r="E21" i="8"/>
  <c r="F21" i="8"/>
  <c r="G21" i="8"/>
  <c r="H21" i="8"/>
  <c r="I21" i="8"/>
  <c r="J21" i="8"/>
  <c r="E20" i="8"/>
  <c r="F20" i="8"/>
  <c r="G20" i="8"/>
  <c r="H20" i="8"/>
  <c r="I20" i="8"/>
  <c r="J20" i="8"/>
  <c r="E19" i="8"/>
  <c r="F19" i="8"/>
  <c r="G19" i="8"/>
  <c r="H19" i="8"/>
  <c r="I19" i="8"/>
  <c r="J19" i="8"/>
  <c r="E18" i="8"/>
  <c r="K18" i="8" s="1"/>
  <c r="F18" i="8"/>
  <c r="G18" i="8"/>
  <c r="H18" i="8"/>
  <c r="I18" i="8"/>
  <c r="J18" i="8"/>
  <c r="E17" i="8"/>
  <c r="F17" i="8"/>
  <c r="G17" i="8"/>
  <c r="H17" i="8"/>
  <c r="I17" i="8"/>
  <c r="J17" i="8"/>
  <c r="D21" i="8"/>
  <c r="K21" i="8" s="1"/>
  <c r="D20" i="8"/>
  <c r="D19" i="8"/>
  <c r="D18" i="8"/>
  <c r="D17" i="8"/>
  <c r="K17" i="8" s="1"/>
  <c r="E14" i="8"/>
  <c r="F14" i="8"/>
  <c r="G14" i="8"/>
  <c r="H14" i="8"/>
  <c r="I14" i="8"/>
  <c r="E13" i="8"/>
  <c r="F13" i="8"/>
  <c r="G13" i="8"/>
  <c r="K13" i="8" s="1"/>
  <c r="H13" i="8"/>
  <c r="I13" i="8"/>
  <c r="J13" i="8"/>
  <c r="E12" i="8"/>
  <c r="F12" i="8"/>
  <c r="G12" i="8"/>
  <c r="H12" i="8"/>
  <c r="I12" i="8"/>
  <c r="J12" i="8"/>
  <c r="E11" i="8"/>
  <c r="F11" i="8"/>
  <c r="G11" i="8"/>
  <c r="H11" i="8"/>
  <c r="I11" i="8"/>
  <c r="J11" i="8"/>
  <c r="E10" i="8"/>
  <c r="K10" i="8" s="1"/>
  <c r="F10" i="8"/>
  <c r="G10" i="8"/>
  <c r="H10" i="8"/>
  <c r="I10" i="8"/>
  <c r="J10" i="8"/>
  <c r="D14" i="8"/>
  <c r="D13" i="8"/>
  <c r="D12" i="8"/>
  <c r="D11" i="8"/>
  <c r="D10" i="8"/>
  <c r="E7" i="8"/>
  <c r="F7" i="8"/>
  <c r="G7" i="8"/>
  <c r="H7" i="8"/>
  <c r="I7" i="8"/>
  <c r="J7" i="8"/>
  <c r="D7" i="8"/>
  <c r="E6" i="8"/>
  <c r="F6" i="8"/>
  <c r="G6" i="8"/>
  <c r="K6" i="8" s="1"/>
  <c r="H6" i="8"/>
  <c r="I6" i="8"/>
  <c r="J6" i="8"/>
  <c r="D6" i="8"/>
  <c r="E5" i="8"/>
  <c r="F5" i="8"/>
  <c r="G5" i="8"/>
  <c r="H5" i="8"/>
  <c r="I5" i="8"/>
  <c r="J5" i="8"/>
  <c r="D5" i="8"/>
  <c r="E4" i="8"/>
  <c r="F4" i="8"/>
  <c r="G4" i="8"/>
  <c r="H4" i="8"/>
  <c r="I4" i="8"/>
  <c r="J4" i="8"/>
  <c r="D4" i="8"/>
  <c r="E3" i="8"/>
  <c r="F3" i="8"/>
  <c r="G3" i="8"/>
  <c r="H3" i="8"/>
  <c r="I3" i="8"/>
  <c r="J3" i="8"/>
  <c r="D3" i="8"/>
  <c r="B58" i="7"/>
  <c r="B59" i="7"/>
  <c r="B60" i="7"/>
  <c r="B61" i="7"/>
  <c r="B62" i="7"/>
  <c r="B63" i="7"/>
  <c r="B64" i="7"/>
  <c r="B65" i="7"/>
  <c r="B66" i="7"/>
  <c r="B57" i="7"/>
  <c r="B45" i="7"/>
  <c r="B46" i="7"/>
  <c r="B47" i="7"/>
  <c r="B48" i="7"/>
  <c r="B49" i="7"/>
  <c r="B50" i="7"/>
  <c r="B51" i="7"/>
  <c r="B52" i="7"/>
  <c r="B53" i="7"/>
  <c r="B44" i="7"/>
  <c r="B31" i="7"/>
  <c r="B32" i="7"/>
  <c r="B33" i="7"/>
  <c r="B34" i="7"/>
  <c r="B35" i="7"/>
  <c r="B36" i="7"/>
  <c r="B37" i="7"/>
  <c r="B38" i="7"/>
  <c r="B39" i="7"/>
  <c r="B30" i="7"/>
  <c r="B4" i="7"/>
  <c r="B5" i="7"/>
  <c r="B6" i="7"/>
  <c r="B7" i="7"/>
  <c r="B8" i="7"/>
  <c r="B9" i="7"/>
  <c r="B10" i="7"/>
  <c r="B11" i="7"/>
  <c r="B12" i="7"/>
  <c r="K32" i="9"/>
  <c r="K28" i="9"/>
  <c r="K24" i="9"/>
  <c r="K19" i="9"/>
  <c r="K14" i="9"/>
  <c r="K10" i="9"/>
  <c r="K6" i="9"/>
  <c r="K5" i="9"/>
  <c r="K4" i="9"/>
  <c r="B25" i="7"/>
  <c r="B24" i="7"/>
  <c r="B23" i="7"/>
  <c r="B22" i="7"/>
  <c r="B21" i="7"/>
  <c r="B20" i="7"/>
  <c r="B19" i="7"/>
  <c r="B18" i="7"/>
  <c r="B17" i="7"/>
  <c r="B16" i="7"/>
  <c r="B3" i="7"/>
  <c r="K42" i="5"/>
  <c r="K41" i="5"/>
  <c r="K40" i="5"/>
  <c r="K39" i="5"/>
  <c r="K38" i="5"/>
  <c r="K35" i="5"/>
  <c r="K34" i="5"/>
  <c r="K33" i="5"/>
  <c r="K32" i="5"/>
  <c r="K31" i="5"/>
  <c r="K28" i="5"/>
  <c r="K27" i="5"/>
  <c r="K26" i="5"/>
  <c r="K25" i="5"/>
  <c r="K24" i="5"/>
  <c r="K21" i="5"/>
  <c r="K20" i="5"/>
  <c r="K19" i="5"/>
  <c r="K18" i="5"/>
  <c r="K17" i="5"/>
  <c r="K14" i="5"/>
  <c r="K13" i="5"/>
  <c r="K12" i="5"/>
  <c r="K11" i="5"/>
  <c r="K10" i="5"/>
  <c r="K7" i="5"/>
  <c r="K6" i="5"/>
  <c r="K5" i="5"/>
  <c r="K4" i="5"/>
  <c r="K3" i="5"/>
  <c r="I26" i="4"/>
  <c r="H26" i="4"/>
  <c r="G26" i="4"/>
  <c r="D26" i="4"/>
  <c r="I25" i="4"/>
  <c r="H25" i="4"/>
  <c r="G25" i="4"/>
  <c r="D25" i="4"/>
  <c r="I24" i="4"/>
  <c r="H24" i="4"/>
  <c r="G24" i="4"/>
  <c r="D24" i="4"/>
  <c r="I23" i="4"/>
  <c r="H23" i="4"/>
  <c r="G23" i="4"/>
  <c r="D23" i="4"/>
  <c r="I22" i="4"/>
  <c r="H22" i="4"/>
  <c r="G22" i="4"/>
  <c r="D22" i="4"/>
  <c r="I19" i="4"/>
  <c r="H19" i="4"/>
  <c r="G19" i="4"/>
  <c r="D19" i="4"/>
  <c r="I18" i="4"/>
  <c r="H18" i="4"/>
  <c r="G18" i="4"/>
  <c r="D18" i="4"/>
  <c r="I17" i="4"/>
  <c r="H17" i="4"/>
  <c r="G17" i="4"/>
  <c r="D17" i="4"/>
  <c r="I16" i="4"/>
  <c r="H16" i="4"/>
  <c r="G16" i="4"/>
  <c r="D16" i="4"/>
  <c r="I15" i="4"/>
  <c r="H15" i="4"/>
  <c r="G15" i="4"/>
  <c r="D15" i="4"/>
  <c r="I13" i="4"/>
  <c r="H13" i="4"/>
  <c r="G13" i="4"/>
  <c r="D13" i="4"/>
  <c r="I12" i="4"/>
  <c r="H12" i="4"/>
  <c r="G12" i="4"/>
  <c r="D12" i="4"/>
  <c r="I11" i="4"/>
  <c r="H11" i="4"/>
  <c r="G11" i="4"/>
  <c r="D11" i="4"/>
  <c r="I10" i="4"/>
  <c r="H10" i="4"/>
  <c r="G10" i="4"/>
  <c r="D10" i="4"/>
  <c r="I9" i="4"/>
  <c r="H9" i="4"/>
  <c r="G9" i="4"/>
  <c r="D9" i="4"/>
  <c r="I8" i="4"/>
  <c r="H8" i="4"/>
  <c r="G8" i="4"/>
  <c r="D8" i="4"/>
  <c r="I7" i="4"/>
  <c r="H7" i="4"/>
  <c r="G7" i="4"/>
  <c r="D7" i="4"/>
  <c r="I6" i="4"/>
  <c r="H6" i="4"/>
  <c r="G6" i="4"/>
  <c r="D6" i="4"/>
  <c r="I5" i="4"/>
  <c r="H5" i="4"/>
  <c r="G5" i="4"/>
  <c r="D5" i="4"/>
  <c r="I4" i="4"/>
  <c r="H4" i="4"/>
  <c r="G4" i="4"/>
  <c r="D4" i="4"/>
  <c r="I3" i="4"/>
  <c r="H3" i="4"/>
  <c r="G3" i="4"/>
  <c r="D3" i="4"/>
  <c r="I7" i="3"/>
  <c r="I6" i="3"/>
  <c r="I5" i="3"/>
  <c r="I3" i="3"/>
  <c r="K11" i="8" l="1"/>
  <c r="K14" i="8"/>
  <c r="K20" i="8"/>
  <c r="L20" i="8"/>
  <c r="K4" i="8"/>
  <c r="K5" i="8"/>
  <c r="K19" i="8"/>
  <c r="K12" i="8"/>
  <c r="K7" i="8"/>
  <c r="K3" i="8"/>
  <c r="Q23" i="2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Q26" i="2"/>
  <c r="R26" i="2"/>
  <c r="S26" i="2"/>
  <c r="T26" i="2"/>
  <c r="U26" i="2"/>
  <c r="Q27" i="2"/>
  <c r="R27" i="2"/>
  <c r="S27" i="2"/>
  <c r="T27" i="2"/>
  <c r="U27" i="2"/>
  <c r="Q28" i="2"/>
  <c r="R28" i="2"/>
  <c r="S28" i="2"/>
  <c r="T28" i="2"/>
  <c r="U28" i="2"/>
  <c r="Q29" i="2"/>
  <c r="R29" i="2"/>
  <c r="S29" i="2"/>
  <c r="T29" i="2"/>
  <c r="U29" i="2"/>
  <c r="Q30" i="2"/>
  <c r="R30" i="2"/>
  <c r="S30" i="2"/>
  <c r="T30" i="2"/>
  <c r="U30" i="2"/>
  <c r="Q31" i="2"/>
  <c r="R31" i="2"/>
  <c r="S31" i="2"/>
  <c r="T31" i="2"/>
  <c r="U31" i="2"/>
  <c r="Q32" i="2"/>
  <c r="R32" i="2"/>
  <c r="S32" i="2"/>
  <c r="T32" i="2"/>
  <c r="U32" i="2"/>
  <c r="Q33" i="2"/>
  <c r="R33" i="2"/>
  <c r="S33" i="2"/>
  <c r="T33" i="2"/>
  <c r="U33" i="2"/>
  <c r="Q34" i="2"/>
  <c r="R34" i="2"/>
  <c r="S34" i="2"/>
  <c r="T34" i="2"/>
  <c r="U34" i="2"/>
  <c r="Q35" i="2"/>
  <c r="R35" i="2"/>
  <c r="S35" i="2"/>
  <c r="T35" i="2"/>
  <c r="U35" i="2"/>
  <c r="Q36" i="2"/>
  <c r="R36" i="2"/>
  <c r="S36" i="2"/>
  <c r="T36" i="2"/>
  <c r="U36" i="2"/>
  <c r="Q37" i="2"/>
  <c r="R37" i="2"/>
  <c r="S37" i="2"/>
  <c r="T37" i="2"/>
  <c r="U37" i="2"/>
  <c r="Q38" i="2"/>
  <c r="R38" i="2"/>
  <c r="S38" i="2"/>
  <c r="T38" i="2"/>
  <c r="U38" i="2"/>
  <c r="Q39" i="2"/>
  <c r="R39" i="2"/>
  <c r="S39" i="2"/>
  <c r="T39" i="2"/>
  <c r="U39" i="2"/>
  <c r="Q40" i="2"/>
  <c r="R40" i="2"/>
  <c r="S40" i="2"/>
  <c r="T40" i="2"/>
  <c r="U40" i="2"/>
  <c r="Q41" i="2"/>
  <c r="R41" i="2"/>
  <c r="S41" i="2"/>
  <c r="T41" i="2"/>
  <c r="U41" i="2"/>
  <c r="U22" i="2"/>
  <c r="T22" i="2"/>
  <c r="S22" i="2"/>
  <c r="R22" i="2"/>
  <c r="Q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N22" i="2"/>
  <c r="M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2" i="2"/>
  <c r="G26" i="1"/>
  <c r="C26" i="1"/>
  <c r="D26" i="1"/>
  <c r="E26" i="1"/>
  <c r="F26" i="1"/>
  <c r="I15" i="6" l="1"/>
  <c r="I16" i="6"/>
  <c r="I14" i="6"/>
  <c r="I17" i="6"/>
  <c r="I13" i="6"/>
</calcChain>
</file>

<file path=xl/sharedStrings.xml><?xml version="1.0" encoding="utf-8"?>
<sst xmlns="http://schemas.openxmlformats.org/spreadsheetml/2006/main" count="418" uniqueCount="129">
  <si>
    <t>Categoría de impacto</t>
  </si>
  <si>
    <t>Unidad</t>
  </si>
  <si>
    <t>kg CO2 eq</t>
  </si>
  <si>
    <t>CTUh</t>
  </si>
  <si>
    <t>kg PM2.5 eq</t>
  </si>
  <si>
    <t>CTUe</t>
  </si>
  <si>
    <t>molc H+ eq</t>
  </si>
  <si>
    <t>kg P eq</t>
  </si>
  <si>
    <t>kg C deficit</t>
  </si>
  <si>
    <t>m3 water eq</t>
  </si>
  <si>
    <t>kg Sb eq</t>
  </si>
  <si>
    <t>CSP 1</t>
  </si>
  <si>
    <t>CSP 2</t>
  </si>
  <si>
    <t>CSP 3</t>
  </si>
  <si>
    <t>CSP 4</t>
  </si>
  <si>
    <t>CSP 5</t>
  </si>
  <si>
    <t>CC</t>
  </si>
  <si>
    <t>THCN</t>
  </si>
  <si>
    <t>THC</t>
  </si>
  <si>
    <t>MP</t>
  </si>
  <si>
    <t>Ac</t>
  </si>
  <si>
    <t>EAD</t>
  </si>
  <si>
    <t>EA</t>
  </si>
  <si>
    <t>US</t>
  </si>
  <si>
    <t>ARH</t>
  </si>
  <si>
    <t>ARMFR</t>
  </si>
  <si>
    <t>DEC</t>
  </si>
  <si>
    <t>MJ</t>
  </si>
  <si>
    <t>Impactos ambientales_ Unidad funcional 1 cm2</t>
  </si>
  <si>
    <t>Relación del rendimiento del módulo (PR)</t>
  </si>
  <si>
    <t>Impactos ambientales_ Unidad funcional 1 kWh</t>
  </si>
  <si>
    <t>años</t>
  </si>
  <si>
    <t>%</t>
  </si>
  <si>
    <t xml:space="preserve">Constante de insolación </t>
  </si>
  <si>
    <t>Eficiencia de conversión  (n)</t>
  </si>
  <si>
    <t>Vida útil  (LT)</t>
  </si>
  <si>
    <t>kWh /m2 – año</t>
  </si>
  <si>
    <t>g CO2 eq</t>
  </si>
  <si>
    <t>C1</t>
  </si>
  <si>
    <t>C2</t>
  </si>
  <si>
    <t>C3</t>
  </si>
  <si>
    <t>C4</t>
  </si>
  <si>
    <t>C5</t>
  </si>
  <si>
    <t xml:space="preserve">Año </t>
  </si>
  <si>
    <t>CC_ Unidad funcional 1 kWh</t>
  </si>
  <si>
    <t>THCN_ Unidad funcional 1 kWh</t>
  </si>
  <si>
    <t>THC_ Unidad funcional 1 kWh</t>
  </si>
  <si>
    <t>DEA</t>
  </si>
  <si>
    <t>Fosil, No renovable</t>
  </si>
  <si>
    <t>Nuclear, No renovable</t>
  </si>
  <si>
    <t>Biomasa, No renovable</t>
  </si>
  <si>
    <t>Biomasa ,Renovable</t>
  </si>
  <si>
    <t>Solar, eólica, geotérmica, renovable</t>
  </si>
  <si>
    <t>Agua, Renovable</t>
  </si>
  <si>
    <t>CSA</t>
  </si>
  <si>
    <t xml:space="preserve"> TOTAL</t>
  </si>
  <si>
    <t>Demanda de Energía Acumulada (DEA)</t>
  </si>
  <si>
    <t>DEA (MJ/cm2)</t>
  </si>
  <si>
    <t>Datos &lt;0.5</t>
  </si>
  <si>
    <t>Datos &gt;10</t>
  </si>
  <si>
    <t>(Maranghi et al., 2019)</t>
  </si>
  <si>
    <t>G1</t>
  </si>
  <si>
    <t>G2</t>
  </si>
  <si>
    <t>E</t>
  </si>
  <si>
    <t>S</t>
  </si>
  <si>
    <t>Z</t>
  </si>
  <si>
    <t>C11</t>
  </si>
  <si>
    <t>C22</t>
  </si>
  <si>
    <t>C33</t>
  </si>
  <si>
    <t>AB1</t>
  </si>
  <si>
    <t>AB2</t>
  </si>
  <si>
    <t>AB3</t>
  </si>
  <si>
    <t>(Zhang et al., 2011)</t>
  </si>
  <si>
    <t>Zh 1</t>
  </si>
  <si>
    <t>Zh 2</t>
  </si>
  <si>
    <t>Zh 3</t>
  </si>
  <si>
    <t>Zh 4</t>
  </si>
  <si>
    <t>Zh 5</t>
  </si>
  <si>
    <t>PER</t>
  </si>
  <si>
    <t>GB</t>
  </si>
  <si>
    <t>Agua, renovable</t>
  </si>
  <si>
    <t>Impactos ambientales normalizados  Ramirez et al. (2019)</t>
  </si>
  <si>
    <t>Total</t>
  </si>
  <si>
    <t>PSC4.1. Capa de electrodo delantero</t>
  </si>
  <si>
    <t>PSC4.5 Capa de transporte de electrones</t>
  </si>
  <si>
    <t>PSC4.4. Capa de perovskita</t>
  </si>
  <si>
    <t>PSC4.2- Capa de transporte de agujeros</t>
  </si>
  <si>
    <t>PSC4.6. Capa de electrodo trasero</t>
  </si>
  <si>
    <t>Globe box</t>
  </si>
  <si>
    <t>PSC4.3. Capa  de Soporte mesoporosa Alumina. Ramirez</t>
  </si>
  <si>
    <t>Climate change</t>
  </si>
  <si>
    <t>Human toxicity, non-cancer effects</t>
  </si>
  <si>
    <t>Human toxicity, cancer effects</t>
  </si>
  <si>
    <t>Particulate matter</t>
  </si>
  <si>
    <t>Acidification</t>
  </si>
  <si>
    <t>Freshwater eutrophication</t>
  </si>
  <si>
    <t>Freshwater ecotoxicity</t>
  </si>
  <si>
    <t>Land use</t>
  </si>
  <si>
    <t>Water resource depletion</t>
  </si>
  <si>
    <t>Mineral, fossil &amp; ren resource depletion</t>
  </si>
  <si>
    <t>Impactos ambientales normalizados Espinosa et al. (2015)</t>
  </si>
  <si>
    <t>PSC1.1 Capa de electrodo delantero</t>
  </si>
  <si>
    <t>PSC1.2- Capa de transporte de electrones (Tio2)</t>
  </si>
  <si>
    <t>PSC1.3- Capa de perovskita ( deposición por vapor)</t>
  </si>
  <si>
    <t>PSC1.4  Capa de transporte de agujeros</t>
  </si>
  <si>
    <t>PSC1.5 Capa de electrodo trasero</t>
  </si>
  <si>
    <t>Impactos ambientales normalizados Espinosa et al. (2015) - CSP 3</t>
  </si>
  <si>
    <t>PSC2.1 Capa de electrodo delantero</t>
  </si>
  <si>
    <t>PSC2.2 Capa de transporte de electrones</t>
  </si>
  <si>
    <t>PSC2.3 Capa de perovskita</t>
  </si>
  <si>
    <t>PSC2.4 Capa de transporte de agujeros</t>
  </si>
  <si>
    <t>PSC2.5 Capa de electrodo trasero</t>
  </si>
  <si>
    <t>Impactos ambientales normalizados  Alberola et al. (2021) - CSP 4</t>
  </si>
  <si>
    <t>PSC5.1 Capa de electrodo delantero</t>
  </si>
  <si>
    <t>PSC5.2. Capa de transporte de electrones</t>
  </si>
  <si>
    <t xml:space="preserve">PSC5.5. Capa de perovskita </t>
  </si>
  <si>
    <t>PSC5.3 Capa de transporte de agujeros</t>
  </si>
  <si>
    <t>PSC5.4. Capa de electrodo trasero</t>
  </si>
  <si>
    <t>Impactos ambientales normalizados  Alberola et al. (2021) - CSP 5</t>
  </si>
  <si>
    <t>PSC5.6. Capa de perovskita (Dispositivo 2)</t>
  </si>
  <si>
    <t>CED</t>
  </si>
  <si>
    <t>CTE</t>
  </si>
  <si>
    <t>CTH</t>
  </si>
  <si>
    <t>CET</t>
  </si>
  <si>
    <t>TOTAL</t>
  </si>
  <si>
    <t xml:space="preserve">TOTAL </t>
  </si>
  <si>
    <t>SUMA DE ENERGÍA PRIMARIA ( FOSIL + AGUA)</t>
  </si>
  <si>
    <t>CELDA</t>
  </si>
  <si>
    <t>(Valderrama &amp; Molina, 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</si>
</sst>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E+00"/>
    <numFmt numFmtId="165" formatCode="0.000000"/>
    <numFmt numFmtId="166" formatCode="0.000E+00"/>
    <numFmt numFmtId="167" formatCode="0.0000E+00"/>
    <numFmt numFmtId="168" formatCode="0.0000"/>
    <numFmt numFmtId="169" formatCode="0.00000E+00"/>
    <numFmt numFmtId="170" formatCode="0.000000E+00"/>
    <numFmt numFmtId="171" formatCode="0.000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11" fontId="0" fillId="0" borderId="9" xfId="0" applyNumberFormat="1" applyFill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1" fontId="0" fillId="0" borderId="1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0" fontId="0" fillId="0" borderId="0" xfId="0" applyNumberFormat="1"/>
    <xf numFmtId="2" fontId="0" fillId="0" borderId="0" xfId="0" applyNumberFormat="1"/>
    <xf numFmtId="11" fontId="0" fillId="0" borderId="16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1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164" fontId="4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/>
    </xf>
    <xf numFmtId="0" fontId="1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1" fontId="7" fillId="0" borderId="0" xfId="0" applyNumberFormat="1" applyFont="1" applyAlignment="1">
      <alignment horizontal="center" vertical="center" wrapText="1"/>
    </xf>
    <xf numFmtId="1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1" fontId="9" fillId="0" borderId="0" xfId="0" applyNumberFormat="1" applyFont="1" applyAlignment="1">
      <alignment horizontal="center"/>
    </xf>
    <xf numFmtId="11" fontId="6" fillId="0" borderId="0" xfId="0" applyNumberFormat="1" applyFont="1" applyAlignment="1">
      <alignment horizontal="center"/>
    </xf>
    <xf numFmtId="11" fontId="7" fillId="0" borderId="0" xfId="0" applyNumberFormat="1" applyFont="1" applyAlignment="1">
      <alignment horizontal="center"/>
    </xf>
    <xf numFmtId="11" fontId="10" fillId="0" borderId="0" xfId="0" applyNumberFormat="1" applyFont="1" applyAlignment="1">
      <alignment horizontal="center"/>
    </xf>
    <xf numFmtId="11" fontId="4" fillId="0" borderId="0" xfId="0" applyNumberFormat="1" applyFont="1"/>
    <xf numFmtId="11" fontId="0" fillId="0" borderId="0" xfId="0" applyNumberFormat="1"/>
    <xf numFmtId="168" fontId="4" fillId="0" borderId="0" xfId="0" applyNumberFormat="1" applyFont="1" applyAlignment="1">
      <alignment horizont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169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9" fontId="11" fillId="0" borderId="0" xfId="1" applyFont="1" applyAlignment="1">
      <alignment horizontal="center"/>
    </xf>
    <xf numFmtId="11" fontId="11" fillId="0" borderId="0" xfId="0" applyNumberFormat="1" applyFont="1"/>
    <xf numFmtId="11" fontId="11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/>
    <xf numFmtId="164" fontId="5" fillId="0" borderId="26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1" fontId="4" fillId="0" borderId="30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1" fontId="4" fillId="0" borderId="25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1" fontId="4" fillId="0" borderId="32" xfId="0" applyNumberFormat="1" applyFont="1" applyBorder="1" applyAlignment="1">
      <alignment horizontal="center"/>
    </xf>
    <xf numFmtId="11" fontId="4" fillId="0" borderId="33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1" fontId="4" fillId="0" borderId="36" xfId="0" applyNumberFormat="1" applyFont="1" applyBorder="1" applyAlignment="1">
      <alignment horizontal="center"/>
    </xf>
    <xf numFmtId="11" fontId="4" fillId="0" borderId="34" xfId="0" applyNumberFormat="1" applyFont="1" applyBorder="1" applyAlignment="1">
      <alignment horizontal="center"/>
    </xf>
    <xf numFmtId="11" fontId="4" fillId="0" borderId="27" xfId="0" applyNumberFormat="1" applyFont="1" applyBorder="1" applyAlignment="1">
      <alignment horizontal="center"/>
    </xf>
    <xf numFmtId="11" fontId="4" fillId="0" borderId="28" xfId="0" applyNumberFormat="1" applyFont="1" applyBorder="1" applyAlignment="1">
      <alignment horizontal="center"/>
    </xf>
    <xf numFmtId="11" fontId="4" fillId="0" borderId="29" xfId="0" applyNumberFormat="1" applyFont="1" applyBorder="1" applyAlignment="1">
      <alignment horizontal="center"/>
    </xf>
    <xf numFmtId="11" fontId="4" fillId="0" borderId="31" xfId="0" applyNumberFormat="1" applyFon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36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28" xfId="0" applyNumberFormat="1" applyBorder="1" applyAlignment="1">
      <alignment horizontal="center"/>
    </xf>
    <xf numFmtId="11" fontId="0" fillId="0" borderId="27" xfId="0" applyNumberFormat="1" applyBorder="1" applyAlignment="1">
      <alignment horizontal="center"/>
    </xf>
    <xf numFmtId="11" fontId="0" fillId="0" borderId="29" xfId="0" applyNumberFormat="1" applyBorder="1" applyAlignment="1">
      <alignment horizontal="center"/>
    </xf>
    <xf numFmtId="11" fontId="0" fillId="0" borderId="30" xfId="0" applyNumberFormat="1" applyBorder="1" applyAlignment="1">
      <alignment horizontal="center"/>
    </xf>
    <xf numFmtId="11" fontId="0" fillId="0" borderId="31" xfId="0" applyNumberForma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1" fontId="13" fillId="0" borderId="1" xfId="0" applyNumberFormat="1" applyFont="1" applyFill="1" applyBorder="1" applyAlignment="1">
      <alignment horizontal="center"/>
    </xf>
    <xf numFmtId="11" fontId="13" fillId="0" borderId="9" xfId="0" applyNumberFormat="1" applyFont="1" applyFill="1" applyBorder="1" applyAlignment="1">
      <alignment horizontal="center"/>
    </xf>
    <xf numFmtId="0" fontId="13" fillId="0" borderId="0" xfId="0" applyFont="1"/>
    <xf numFmtId="2" fontId="13" fillId="0" borderId="13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1" fontId="13" fillId="0" borderId="11" xfId="0" applyNumberFormat="1" applyFont="1" applyFill="1" applyBorder="1" applyAlignment="1">
      <alignment horizontal="center"/>
    </xf>
    <xf numFmtId="11" fontId="13" fillId="0" borderId="12" xfId="0" applyNumberFormat="1" applyFont="1" applyFill="1" applyBorder="1" applyAlignment="1">
      <alignment horizontal="center"/>
    </xf>
    <xf numFmtId="0" fontId="13" fillId="0" borderId="0" xfId="0" applyFont="1" applyFill="1"/>
    <xf numFmtId="0" fontId="12" fillId="0" borderId="18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25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4" fillId="0" borderId="0" xfId="0" applyFont="1"/>
    <xf numFmtId="167" fontId="14" fillId="0" borderId="0" xfId="0" applyNumberFormat="1" applyFont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1" fontId="4" fillId="0" borderId="35" xfId="0" applyNumberFormat="1" applyFont="1" applyBorder="1" applyAlignment="1">
      <alignment horizontal="center"/>
    </xf>
    <xf numFmtId="11" fontId="0" fillId="0" borderId="33" xfId="0" applyNumberFormat="1" applyBorder="1" applyAlignment="1">
      <alignment horizontal="center"/>
    </xf>
    <xf numFmtId="11" fontId="0" fillId="0" borderId="34" xfId="0" applyNumberFormat="1" applyBorder="1" applyAlignment="1">
      <alignment horizontal="center"/>
    </xf>
    <xf numFmtId="11" fontId="4" fillId="0" borderId="2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1" fontId="4" fillId="0" borderId="0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1" fontId="16" fillId="0" borderId="33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166" fontId="4" fillId="0" borderId="30" xfId="0" applyNumberFormat="1" applyFont="1" applyBorder="1" applyAlignment="1">
      <alignment horizontal="center"/>
    </xf>
    <xf numFmtId="11" fontId="4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9" fontId="0" fillId="0" borderId="0" xfId="1" applyFont="1"/>
    <xf numFmtId="2" fontId="4" fillId="0" borderId="0" xfId="0" applyNumberFormat="1" applyFont="1"/>
    <xf numFmtId="166" fontId="0" fillId="0" borderId="30" xfId="0" applyNumberFormat="1" applyBorder="1" applyAlignment="1">
      <alignment horizontal="center"/>
    </xf>
    <xf numFmtId="0" fontId="0" fillId="0" borderId="32" xfId="0" applyBorder="1"/>
    <xf numFmtId="166" fontId="0" fillId="0" borderId="31" xfId="0" applyNumberFormat="1" applyBorder="1" applyAlignment="1">
      <alignment horizontal="center"/>
    </xf>
    <xf numFmtId="9" fontId="0" fillId="0" borderId="0" xfId="1" applyNumberFormat="1" applyFont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6" fontId="0" fillId="0" borderId="0" xfId="0" applyNumberFormat="1"/>
    <xf numFmtId="171" fontId="0" fillId="0" borderId="0" xfId="0" applyNumberFormat="1" applyBorder="1" applyAlignment="1">
      <alignment horizontal="center"/>
    </xf>
    <xf numFmtId="9" fontId="0" fillId="0" borderId="0" xfId="0" applyNumberFormat="1"/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'Impactos Ambientales (IA) cm2'!$C$2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'Impactos Ambientales (IA) cm2'!$A$3:$B$13</c:f>
              <c:strCache>
                <c:ptCount val="11"/>
                <c:pt idx="0">
                  <c:v>CC</c:v>
                </c:pt>
                <c:pt idx="1">
                  <c:v>THCN</c:v>
                </c:pt>
                <c:pt idx="2">
                  <c:v>THC</c:v>
                </c:pt>
                <c:pt idx="3">
                  <c:v>MP</c:v>
                </c:pt>
                <c:pt idx="4">
                  <c:v>Ac</c:v>
                </c:pt>
                <c:pt idx="5">
                  <c:v>EAD</c:v>
                </c:pt>
                <c:pt idx="6">
                  <c:v>EA</c:v>
                </c:pt>
                <c:pt idx="7">
                  <c:v>US</c:v>
                </c:pt>
                <c:pt idx="8">
                  <c:v>ARH</c:v>
                </c:pt>
                <c:pt idx="9">
                  <c:v>ARMFR</c:v>
                </c:pt>
                <c:pt idx="10">
                  <c:v>DEA</c:v>
                </c:pt>
              </c:strCache>
            </c:strRef>
          </c:cat>
          <c:val>
            <c:numRef>
              <c:f>'Impactos Ambientales (IA) cm2'!$C$3:$C$13</c:f>
              <c:numCache>
                <c:formatCode>0.00E+00</c:formatCode>
                <c:ptCount val="11"/>
                <c:pt idx="0">
                  <c:v>1.5337810814898699E-2</c:v>
                </c:pt>
                <c:pt idx="1">
                  <c:v>3.0871324000647999E-9</c:v>
                </c:pt>
                <c:pt idx="2">
                  <c:v>6.1156853413406699E-10</c:v>
                </c:pt>
                <c:pt idx="3">
                  <c:v>6.9606748364541298E-6</c:v>
                </c:pt>
                <c:pt idx="4">
                  <c:v>1.05776569997386E-4</c:v>
                </c:pt>
                <c:pt idx="5">
                  <c:v>3.37448894832021E-6</c:v>
                </c:pt>
                <c:pt idx="6">
                  <c:v>0.51705503926891005</c:v>
                </c:pt>
                <c:pt idx="7">
                  <c:v>7.5045011676499098E-3</c:v>
                </c:pt>
                <c:pt idx="8">
                  <c:v>2.9526097983394E-5</c:v>
                </c:pt>
                <c:pt idx="9">
                  <c:v>9.6772374545197902E-7</c:v>
                </c:pt>
                <c:pt idx="10">
                  <c:v>0.34150825552463498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B-45E8-B46B-B0E660A8527A}"/>
            </c:ext>
          </c:extLst>
        </c:ser>
        <c:ser>
          <c:idx val="1"/>
          <c:order val="1"/>
          <c:tx>
            <c:strRef>
              <c:f>'Impactos Ambientales (IA) cm2'!$D$2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'Impactos Ambientales (IA) cm2'!$A$3:$B$13</c:f>
              <c:strCache>
                <c:ptCount val="11"/>
                <c:pt idx="0">
                  <c:v>CC</c:v>
                </c:pt>
                <c:pt idx="1">
                  <c:v>THCN</c:v>
                </c:pt>
                <c:pt idx="2">
                  <c:v>THC</c:v>
                </c:pt>
                <c:pt idx="3">
                  <c:v>MP</c:v>
                </c:pt>
                <c:pt idx="4">
                  <c:v>Ac</c:v>
                </c:pt>
                <c:pt idx="5">
                  <c:v>EAD</c:v>
                </c:pt>
                <c:pt idx="6">
                  <c:v>EA</c:v>
                </c:pt>
                <c:pt idx="7">
                  <c:v>US</c:v>
                </c:pt>
                <c:pt idx="8">
                  <c:v>ARH</c:v>
                </c:pt>
                <c:pt idx="9">
                  <c:v>ARMFR</c:v>
                </c:pt>
                <c:pt idx="10">
                  <c:v>DEA</c:v>
                </c:pt>
              </c:strCache>
            </c:strRef>
          </c:cat>
          <c:val>
            <c:numRef>
              <c:f>'Impactos Ambientales (IA) cm2'!$D$3:$D$13</c:f>
              <c:numCache>
                <c:formatCode>0.00E+00</c:formatCode>
                <c:ptCount val="11"/>
                <c:pt idx="0">
                  <c:v>5.1660350843441803E-2</c:v>
                </c:pt>
                <c:pt idx="1">
                  <c:v>1.0444077042666301E-8</c:v>
                </c:pt>
                <c:pt idx="2">
                  <c:v>2.1675804331300702E-9</c:v>
                </c:pt>
                <c:pt idx="3">
                  <c:v>2.5472366870401801E-5</c:v>
                </c:pt>
                <c:pt idx="4">
                  <c:v>3.4804164983227197E-4</c:v>
                </c:pt>
                <c:pt idx="5">
                  <c:v>1.26631762938537E-5</c:v>
                </c:pt>
                <c:pt idx="6">
                  <c:v>1.87254603457591</c:v>
                </c:pt>
                <c:pt idx="7">
                  <c:v>2.6821849562034799E-2</c:v>
                </c:pt>
                <c:pt idx="8">
                  <c:v>1.6877060717573599E-5</c:v>
                </c:pt>
                <c:pt idx="9">
                  <c:v>1.3795362103158299E-6</c:v>
                </c:pt>
                <c:pt idx="10">
                  <c:v>1.06980468975107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B-45E8-B46B-B0E660A8527A}"/>
            </c:ext>
          </c:extLst>
        </c:ser>
        <c:ser>
          <c:idx val="2"/>
          <c:order val="2"/>
          <c:tx>
            <c:strRef>
              <c:f>'Impactos Ambientales (IA) cm2'!$E$2</c:f>
              <c:strCache>
                <c:ptCount val="1"/>
                <c:pt idx="0">
                  <c:v>C3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'Impactos Ambientales (IA) cm2'!$A$3:$B$13</c:f>
              <c:strCache>
                <c:ptCount val="11"/>
                <c:pt idx="0">
                  <c:v>CC</c:v>
                </c:pt>
                <c:pt idx="1">
                  <c:v>THCN</c:v>
                </c:pt>
                <c:pt idx="2">
                  <c:v>THC</c:v>
                </c:pt>
                <c:pt idx="3">
                  <c:v>MP</c:v>
                </c:pt>
                <c:pt idx="4">
                  <c:v>Ac</c:v>
                </c:pt>
                <c:pt idx="5">
                  <c:v>EAD</c:v>
                </c:pt>
                <c:pt idx="6">
                  <c:v>EA</c:v>
                </c:pt>
                <c:pt idx="7">
                  <c:v>US</c:v>
                </c:pt>
                <c:pt idx="8">
                  <c:v>ARH</c:v>
                </c:pt>
                <c:pt idx="9">
                  <c:v>ARMFR</c:v>
                </c:pt>
                <c:pt idx="10">
                  <c:v>DEA</c:v>
                </c:pt>
              </c:strCache>
            </c:strRef>
          </c:cat>
          <c:val>
            <c:numRef>
              <c:f>'Impactos Ambientales (IA) cm2'!$E$3:$E$13</c:f>
              <c:numCache>
                <c:formatCode>0.00E+00</c:formatCode>
                <c:ptCount val="11"/>
                <c:pt idx="0">
                  <c:v>3.3687287753631598E-2</c:v>
                </c:pt>
                <c:pt idx="1">
                  <c:v>6.7036518544057301E-9</c:v>
                </c:pt>
                <c:pt idx="2">
                  <c:v>1.5165123472039499E-9</c:v>
                </c:pt>
                <c:pt idx="3">
                  <c:v>1.4863598409499001E-5</c:v>
                </c:pt>
                <c:pt idx="4">
                  <c:v>2.3663735019927099E-4</c:v>
                </c:pt>
                <c:pt idx="5">
                  <c:v>7.4362817385288297E-6</c:v>
                </c:pt>
                <c:pt idx="6">
                  <c:v>1.33427683150661</c:v>
                </c:pt>
                <c:pt idx="7">
                  <c:v>1.5953411526618898E-2</c:v>
                </c:pt>
                <c:pt idx="8">
                  <c:v>1.40182241398801E-5</c:v>
                </c:pt>
                <c:pt idx="9">
                  <c:v>8.2758855123168998E-7</c:v>
                </c:pt>
                <c:pt idx="10">
                  <c:v>0.73310155092913598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B-45E8-B46B-B0E660A8527A}"/>
            </c:ext>
          </c:extLst>
        </c:ser>
        <c:ser>
          <c:idx val="3"/>
          <c:order val="3"/>
          <c:tx>
            <c:strRef>
              <c:f>'Impactos Ambientales (IA) cm2'!$F$2</c:f>
              <c:strCache>
                <c:ptCount val="1"/>
                <c:pt idx="0">
                  <c:v>C4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'Impactos Ambientales (IA) cm2'!$A$3:$B$13</c:f>
              <c:strCache>
                <c:ptCount val="11"/>
                <c:pt idx="0">
                  <c:v>CC</c:v>
                </c:pt>
                <c:pt idx="1">
                  <c:v>THCN</c:v>
                </c:pt>
                <c:pt idx="2">
                  <c:v>THC</c:v>
                </c:pt>
                <c:pt idx="3">
                  <c:v>MP</c:v>
                </c:pt>
                <c:pt idx="4">
                  <c:v>Ac</c:v>
                </c:pt>
                <c:pt idx="5">
                  <c:v>EAD</c:v>
                </c:pt>
                <c:pt idx="6">
                  <c:v>EA</c:v>
                </c:pt>
                <c:pt idx="7">
                  <c:v>US</c:v>
                </c:pt>
                <c:pt idx="8">
                  <c:v>ARH</c:v>
                </c:pt>
                <c:pt idx="9">
                  <c:v>ARMFR</c:v>
                </c:pt>
                <c:pt idx="10">
                  <c:v>DEA</c:v>
                </c:pt>
              </c:strCache>
            </c:strRef>
          </c:cat>
          <c:val>
            <c:numRef>
              <c:f>'Impactos Ambientales (IA) cm2'!$F$3:$F$13</c:f>
              <c:numCache>
                <c:formatCode>0.00E+00</c:formatCode>
                <c:ptCount val="11"/>
                <c:pt idx="0">
                  <c:v>5.9546521937006602E-2</c:v>
                </c:pt>
                <c:pt idx="1">
                  <c:v>4.4650948712309601E-8</c:v>
                </c:pt>
                <c:pt idx="2">
                  <c:v>2.3825523337203102E-9</c:v>
                </c:pt>
                <c:pt idx="3">
                  <c:v>4.1683938389230098E-5</c:v>
                </c:pt>
                <c:pt idx="4">
                  <c:v>5.4679680700861098E-4</c:v>
                </c:pt>
                <c:pt idx="5">
                  <c:v>3.0697657460631999E-5</c:v>
                </c:pt>
                <c:pt idx="6">
                  <c:v>4.3145117522368004</c:v>
                </c:pt>
                <c:pt idx="7">
                  <c:v>7.2791915819092404E-2</c:v>
                </c:pt>
                <c:pt idx="8">
                  <c:v>4.1436625474270699E-5</c:v>
                </c:pt>
                <c:pt idx="9">
                  <c:v>1.2929737028422901E-5</c:v>
                </c:pt>
                <c:pt idx="10">
                  <c:v>0.97347393847407704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B-45E8-B46B-B0E660A8527A}"/>
            </c:ext>
          </c:extLst>
        </c:ser>
        <c:ser>
          <c:idx val="4"/>
          <c:order val="4"/>
          <c:tx>
            <c:strRef>
              <c:f>'Impactos Ambientales (IA) cm2'!$G$2</c:f>
              <c:strCache>
                <c:ptCount val="1"/>
                <c:pt idx="0">
                  <c:v>C5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'Impactos Ambientales (IA) cm2'!$A$3:$B$13</c:f>
              <c:strCache>
                <c:ptCount val="11"/>
                <c:pt idx="0">
                  <c:v>CC</c:v>
                </c:pt>
                <c:pt idx="1">
                  <c:v>THCN</c:v>
                </c:pt>
                <c:pt idx="2">
                  <c:v>THC</c:v>
                </c:pt>
                <c:pt idx="3">
                  <c:v>MP</c:v>
                </c:pt>
                <c:pt idx="4">
                  <c:v>Ac</c:v>
                </c:pt>
                <c:pt idx="5">
                  <c:v>EAD</c:v>
                </c:pt>
                <c:pt idx="6">
                  <c:v>EA</c:v>
                </c:pt>
                <c:pt idx="7">
                  <c:v>US</c:v>
                </c:pt>
                <c:pt idx="8">
                  <c:v>ARH</c:v>
                </c:pt>
                <c:pt idx="9">
                  <c:v>ARMFR</c:v>
                </c:pt>
                <c:pt idx="10">
                  <c:v>DEA</c:v>
                </c:pt>
              </c:strCache>
            </c:strRef>
          </c:cat>
          <c:val>
            <c:numRef>
              <c:f>'Impactos Ambientales (IA) cm2'!$G$3:$G$13</c:f>
              <c:numCache>
                <c:formatCode>0.00E+00</c:formatCode>
                <c:ptCount val="11"/>
                <c:pt idx="0">
                  <c:v>5.8002472468225701E-2</c:v>
                </c:pt>
                <c:pt idx="1">
                  <c:v>4.4349507622296599E-8</c:v>
                </c:pt>
                <c:pt idx="2">
                  <c:v>2.3098925140062499E-9</c:v>
                </c:pt>
                <c:pt idx="3">
                  <c:v>4.0562065591015802E-5</c:v>
                </c:pt>
                <c:pt idx="4">
                  <c:v>5.3750999724783404E-4</c:v>
                </c:pt>
                <c:pt idx="5">
                  <c:v>3.0164335097495699E-5</c:v>
                </c:pt>
                <c:pt idx="6">
                  <c:v>4.2794294167827802</c:v>
                </c:pt>
                <c:pt idx="7">
                  <c:v>7.1855622609934E-2</c:v>
                </c:pt>
                <c:pt idx="8">
                  <c:v>4.0698318847120299E-5</c:v>
                </c:pt>
                <c:pt idx="9">
                  <c:v>1.2923005238278E-5</c:v>
                </c:pt>
                <c:pt idx="10">
                  <c:v>0.94597159398345898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B-45E8-B46B-B0E660A85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8164127"/>
        <c:axId val="1488159135"/>
        <c:axId val="0"/>
      </c:bar3DChart>
      <c:catAx>
        <c:axId val="1488164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88159135"/>
        <c:crosses val="autoZero"/>
        <c:auto val="1"/>
        <c:lblAlgn val="ctr"/>
        <c:lblOffset val="100"/>
        <c:noMultiLvlLbl val="0"/>
      </c:catAx>
      <c:valAx>
        <c:axId val="148815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88164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sensibilidad'!$J$22:$J$41</c:f>
              <c:numCache>
                <c:formatCode>0.00E+00</c:formatCode>
                <c:ptCount val="20"/>
                <c:pt idx="0">
                  <c:v>1.5976287880746043E-4</c:v>
                </c:pt>
                <c:pt idx="1">
                  <c:v>7.9881439403730215E-5</c:v>
                </c:pt>
                <c:pt idx="2">
                  <c:v>5.3254292935820134E-5</c:v>
                </c:pt>
                <c:pt idx="3">
                  <c:v>3.9940719701865107E-5</c:v>
                </c:pt>
                <c:pt idx="4">
                  <c:v>3.1952575761492081E-5</c:v>
                </c:pt>
                <c:pt idx="5">
                  <c:v>2.6627146467910067E-5</c:v>
                </c:pt>
                <c:pt idx="6">
                  <c:v>2.2823268401065768E-5</c:v>
                </c:pt>
                <c:pt idx="7">
                  <c:v>1.9970359850932554E-5</c:v>
                </c:pt>
                <c:pt idx="8">
                  <c:v>1.7751430978606711E-5</c:v>
                </c:pt>
                <c:pt idx="9">
                  <c:v>1.597628788074604E-5</c:v>
                </c:pt>
                <c:pt idx="10">
                  <c:v>1.4523898073405494E-5</c:v>
                </c:pt>
                <c:pt idx="11">
                  <c:v>1.3313573233955034E-5</c:v>
                </c:pt>
                <c:pt idx="12">
                  <c:v>1.2289452215958492E-5</c:v>
                </c:pt>
                <c:pt idx="13">
                  <c:v>1.1411634200532884E-5</c:v>
                </c:pt>
                <c:pt idx="14">
                  <c:v>1.0650858587164027E-5</c:v>
                </c:pt>
                <c:pt idx="15">
                  <c:v>9.9851799254662769E-6</c:v>
                </c:pt>
                <c:pt idx="16">
                  <c:v>9.397816400438848E-6</c:v>
                </c:pt>
                <c:pt idx="17">
                  <c:v>8.8757154893033557E-6</c:v>
                </c:pt>
                <c:pt idx="18">
                  <c:v>8.4085725688137046E-6</c:v>
                </c:pt>
                <c:pt idx="19">
                  <c:v>7.9881439403730201E-6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05-4C94-92B2-4C5C52CA7C7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de sensibilidad'!$P$22:$P$41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sensibilidad'!$R$22:$R$41</c:f>
              <c:numCache>
                <c:formatCode>0.00E+00</c:formatCode>
                <c:ptCount val="20"/>
                <c:pt idx="0">
                  <c:v>1.1039370680570768E-4</c:v>
                </c:pt>
                <c:pt idx="1">
                  <c:v>5.5196853402853842E-5</c:v>
                </c:pt>
                <c:pt idx="2">
                  <c:v>3.6797902268569232E-5</c:v>
                </c:pt>
                <c:pt idx="3">
                  <c:v>2.7598426701426921E-5</c:v>
                </c:pt>
                <c:pt idx="4">
                  <c:v>2.2078741361141535E-5</c:v>
                </c:pt>
                <c:pt idx="5">
                  <c:v>1.8398951134284616E-5</c:v>
                </c:pt>
                <c:pt idx="6">
                  <c:v>1.5770529543672526E-5</c:v>
                </c:pt>
                <c:pt idx="7">
                  <c:v>1.379921335071346E-5</c:v>
                </c:pt>
                <c:pt idx="8">
                  <c:v>1.226596742285641E-5</c:v>
                </c:pt>
                <c:pt idx="9">
                  <c:v>1.1039370680570767E-5</c:v>
                </c:pt>
                <c:pt idx="10">
                  <c:v>1.0035791527791606E-5</c:v>
                </c:pt>
                <c:pt idx="11">
                  <c:v>9.1994755671423081E-6</c:v>
                </c:pt>
                <c:pt idx="12">
                  <c:v>8.4918236004390542E-6</c:v>
                </c:pt>
                <c:pt idx="13">
                  <c:v>7.8852647718362628E-6</c:v>
                </c:pt>
                <c:pt idx="14">
                  <c:v>7.3595804537138454E-6</c:v>
                </c:pt>
                <c:pt idx="15">
                  <c:v>6.8996066753567302E-6</c:v>
                </c:pt>
                <c:pt idx="16">
                  <c:v>6.4937474591592757E-6</c:v>
                </c:pt>
                <c:pt idx="17">
                  <c:v>6.1329837114282051E-6</c:v>
                </c:pt>
                <c:pt idx="18">
                  <c:v>5.8101950950372461E-6</c:v>
                </c:pt>
                <c:pt idx="19">
                  <c:v>5.5196853402853836E-6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05-4C94-92B2-4C5C52CA7C7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de sensibilidad'!$P$23:$P$42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'Analisis de sensibilidad'!$S$22:$S$41</c:f>
              <c:numCache>
                <c:formatCode>0.00E+00</c:formatCode>
                <c:ptCount val="20"/>
                <c:pt idx="0">
                  <c:v>1.0342795206847058E-4</c:v>
                </c:pt>
                <c:pt idx="1">
                  <c:v>5.171397603423529E-5</c:v>
                </c:pt>
                <c:pt idx="2">
                  <c:v>3.4475984022823522E-5</c:v>
                </c:pt>
                <c:pt idx="3">
                  <c:v>2.5856988017117645E-5</c:v>
                </c:pt>
                <c:pt idx="4">
                  <c:v>2.0685590413694117E-5</c:v>
                </c:pt>
                <c:pt idx="5">
                  <c:v>1.7237992011411761E-5</c:v>
                </c:pt>
                <c:pt idx="6">
                  <c:v>1.4775421724067226E-5</c:v>
                </c:pt>
                <c:pt idx="7">
                  <c:v>1.2928494008558823E-5</c:v>
                </c:pt>
                <c:pt idx="8">
                  <c:v>1.1491994674274507E-5</c:v>
                </c:pt>
                <c:pt idx="9">
                  <c:v>1.0342795206847058E-5</c:v>
                </c:pt>
                <c:pt idx="10">
                  <c:v>9.4025410971336869E-6</c:v>
                </c:pt>
                <c:pt idx="11">
                  <c:v>8.6189960057058806E-6</c:v>
                </c:pt>
                <c:pt idx="12">
                  <c:v>7.955996312959274E-6</c:v>
                </c:pt>
                <c:pt idx="13">
                  <c:v>7.387710862033613E-6</c:v>
                </c:pt>
                <c:pt idx="14">
                  <c:v>6.8951968045647045E-6</c:v>
                </c:pt>
                <c:pt idx="15">
                  <c:v>6.4642470042794113E-6</c:v>
                </c:pt>
                <c:pt idx="16">
                  <c:v>6.0839971804982697E-6</c:v>
                </c:pt>
                <c:pt idx="17">
                  <c:v>5.7459973371372537E-6</c:v>
                </c:pt>
                <c:pt idx="18">
                  <c:v>5.4435764246563462E-6</c:v>
                </c:pt>
                <c:pt idx="19">
                  <c:v>5.1713976034235292E-6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05-4C94-92B2-4C5C52CA7C7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de sensibilidad'!$P$22:$P$41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sensibilidad'!$T$22:$T$41</c:f>
              <c:numCache>
                <c:formatCode>0.00E+00</c:formatCode>
                <c:ptCount val="20"/>
                <c:pt idx="0">
                  <c:v>1.6391828921364361E-4</c:v>
                </c:pt>
                <c:pt idx="1">
                  <c:v>8.1959144606821803E-5</c:v>
                </c:pt>
                <c:pt idx="2">
                  <c:v>5.4639429737881209E-5</c:v>
                </c:pt>
                <c:pt idx="3">
                  <c:v>4.0979572303410901E-5</c:v>
                </c:pt>
                <c:pt idx="4">
                  <c:v>3.2783657842728717E-5</c:v>
                </c:pt>
                <c:pt idx="5">
                  <c:v>2.7319714868940604E-5</c:v>
                </c:pt>
                <c:pt idx="6">
                  <c:v>2.3416898459091949E-5</c:v>
                </c:pt>
                <c:pt idx="7">
                  <c:v>2.0489786151705451E-5</c:v>
                </c:pt>
                <c:pt idx="8">
                  <c:v>1.8213143245960402E-5</c:v>
                </c:pt>
                <c:pt idx="9">
                  <c:v>1.6391828921364359E-5</c:v>
                </c:pt>
                <c:pt idx="10">
                  <c:v>1.4901662655785787E-5</c:v>
                </c:pt>
                <c:pt idx="11">
                  <c:v>1.3659857434470302E-5</c:v>
                </c:pt>
                <c:pt idx="12">
                  <c:v>1.260909917028028E-5</c:v>
                </c:pt>
                <c:pt idx="13">
                  <c:v>1.1708449229545975E-5</c:v>
                </c:pt>
                <c:pt idx="14">
                  <c:v>1.0927885947576242E-5</c:v>
                </c:pt>
                <c:pt idx="15">
                  <c:v>1.0244893075852725E-5</c:v>
                </c:pt>
                <c:pt idx="16">
                  <c:v>9.6422523066849206E-6</c:v>
                </c:pt>
                <c:pt idx="17">
                  <c:v>9.1065716229802009E-6</c:v>
                </c:pt>
                <c:pt idx="18">
                  <c:v>8.6272783796654553E-6</c:v>
                </c:pt>
                <c:pt idx="19">
                  <c:v>8.1959144606821793E-6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905-4C94-92B2-4C5C52CA7C72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de sensibilidad'!$P$22:$P$41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sensibilidad'!$U$22:$U$41</c:f>
              <c:numCache>
                <c:formatCode>0.00E+00</c:formatCode>
                <c:ptCount val="20"/>
                <c:pt idx="0">
                  <c:v>1.8677117558166565E-4</c:v>
                </c:pt>
                <c:pt idx="1">
                  <c:v>9.3385587790832826E-5</c:v>
                </c:pt>
                <c:pt idx="2">
                  <c:v>6.2257058527221884E-5</c:v>
                </c:pt>
                <c:pt idx="3">
                  <c:v>4.6692793895416413E-5</c:v>
                </c:pt>
                <c:pt idx="4">
                  <c:v>3.7354235116333129E-5</c:v>
                </c:pt>
                <c:pt idx="5">
                  <c:v>3.1128529263610942E-5</c:v>
                </c:pt>
                <c:pt idx="6">
                  <c:v>2.6681596511666523E-5</c:v>
                </c:pt>
                <c:pt idx="7">
                  <c:v>2.3346396947708207E-5</c:v>
                </c:pt>
                <c:pt idx="8">
                  <c:v>2.07523528424073E-5</c:v>
                </c:pt>
                <c:pt idx="9">
                  <c:v>1.8677117558166565E-5</c:v>
                </c:pt>
                <c:pt idx="10">
                  <c:v>1.6979197780151426E-5</c:v>
                </c:pt>
                <c:pt idx="11">
                  <c:v>1.5564264631805471E-5</c:v>
                </c:pt>
                <c:pt idx="12">
                  <c:v>1.4367013506281974E-5</c:v>
                </c:pt>
                <c:pt idx="13">
                  <c:v>1.3340798255833261E-5</c:v>
                </c:pt>
                <c:pt idx="14">
                  <c:v>1.2451411705444378E-5</c:v>
                </c:pt>
                <c:pt idx="15">
                  <c:v>1.1673198473854103E-5</c:v>
                </c:pt>
                <c:pt idx="16">
                  <c:v>1.0986539740097981E-5</c:v>
                </c:pt>
                <c:pt idx="17">
                  <c:v>1.037617642120365E-5</c:v>
                </c:pt>
                <c:pt idx="18">
                  <c:v>9.8300618727192444E-6</c:v>
                </c:pt>
                <c:pt idx="19">
                  <c:v>9.3385587790832823E-6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905-4C94-92B2-4C5C52CA7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011264"/>
        <c:axId val="469004192"/>
      </c:scatterChart>
      <c:valAx>
        <c:axId val="469011264"/>
        <c:scaling>
          <c:orientation val="minMax"/>
          <c:max val="2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69004192"/>
        <c:crosses val="autoZero"/>
        <c:crossBetween val="midCat"/>
        <c:majorUnit val="1"/>
      </c:valAx>
      <c:valAx>
        <c:axId val="4690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000" b="0" i="0" u="none" strike="noStrike" baseline="0">
                    <a:solidFill>
                      <a:schemeClr val="tx1"/>
                    </a:solidFill>
                    <a:effectLst/>
                  </a:rPr>
                  <a:t>CTUh</a:t>
                </a:r>
                <a:r>
                  <a:rPr lang="es-CO" sz="10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/kWh </a:t>
                </a:r>
                <a:endParaRPr lang="es-CO" sz="10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69011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Normalizada 1 -5 (2)'!$D$1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(2)'!$D$2:$D$7</c:f>
              <c:numCache>
                <c:formatCode>0.0E+00</c:formatCode>
                <c:ptCount val="6"/>
                <c:pt idx="1">
                  <c:v>9.7774565729662592E-6</c:v>
                </c:pt>
                <c:pt idx="2" formatCode="0.00E+00">
                  <c:v>4.9078989051315403E-5</c:v>
                </c:pt>
                <c:pt idx="3" formatCode="0.000E+00">
                  <c:v>1.5688954555892201E-5</c:v>
                </c:pt>
                <c:pt idx="4" formatCode="0.00E+00">
                  <c:v>7.1284005218063697E-5</c:v>
                </c:pt>
                <c:pt idx="5" formatCode="0.00E+00">
                  <c:v>7.1284005218063697E-5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3-414F-A123-9C06D504942A}"/>
            </c:ext>
          </c:extLst>
        </c:ser>
        <c:ser>
          <c:idx val="1"/>
          <c:order val="1"/>
          <c:tx>
            <c:strRef>
              <c:f>'Gráfica Normalizada 1 -5 (2)'!$E$1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(2)'!$E$2:$E$7</c:f>
              <c:numCache>
                <c:formatCode>0.0E+00</c:formatCode>
                <c:ptCount val="6"/>
                <c:pt idx="1">
                  <c:v>6.0494761923474498E-7</c:v>
                </c:pt>
                <c:pt idx="2" formatCode="0.00E+00">
                  <c:v>5.18349103850476E-6</c:v>
                </c:pt>
                <c:pt idx="3" formatCode="0.000E+00">
                  <c:v>1.8952450732871299E-5</c:v>
                </c:pt>
                <c:pt idx="4" formatCode="0.00E+00">
                  <c:v>1.7285893542128998E-5</c:v>
                </c:pt>
                <c:pt idx="5" formatCode="0.00E+00">
                  <c:v>1.7285893542128998E-5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3-414F-A123-9C06D504942A}"/>
            </c:ext>
          </c:extLst>
        </c:ser>
        <c:ser>
          <c:idx val="2"/>
          <c:order val="2"/>
          <c:tx>
            <c:strRef>
              <c:f>'Gráfica Normalizada 1 -5 (2)'!$F$1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(2)'!$F$2:$F$7</c:f>
              <c:numCache>
                <c:formatCode>0.0E+00</c:formatCode>
                <c:ptCount val="6"/>
                <c:pt idx="1">
                  <c:v>1.9303006582305501E-6</c:v>
                </c:pt>
                <c:pt idx="2" formatCode="0.00E+00">
                  <c:v>6.08869041939761E-5</c:v>
                </c:pt>
                <c:pt idx="3" formatCode="0.000E+00">
                  <c:v>6.61837571692508E-5</c:v>
                </c:pt>
                <c:pt idx="4" formatCode="0.00E+00">
                  <c:v>7.2048014160556798E-6</c:v>
                </c:pt>
                <c:pt idx="5" formatCode="0.00E+00">
                  <c:v>1.3451502552150701E-6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3-414F-A123-9C06D504942A}"/>
            </c:ext>
          </c:extLst>
        </c:ser>
        <c:ser>
          <c:idx val="3"/>
          <c:order val="3"/>
          <c:tx>
            <c:strRef>
              <c:f>'Gráfica Normalizada 1 -5 (2)'!$G$1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(2)'!$G$2:$G$7</c:f>
              <c:numCache>
                <c:formatCode>0.0E+00</c:formatCode>
                <c:ptCount val="6"/>
                <c:pt idx="1">
                  <c:v>8.0704668989484705E-8</c:v>
                </c:pt>
                <c:pt idx="2" formatCode="0.00E+00">
                  <c:v>3.7348533531605501E-5</c:v>
                </c:pt>
                <c:pt idx="3" formatCode="0.000E+00">
                  <c:v>7.9591923389531197E-8</c:v>
                </c:pt>
                <c:pt idx="4" formatCode="0.00E+00">
                  <c:v>1.3270372206873201E-6</c:v>
                </c:pt>
                <c:pt idx="5" formatCode="0.00E+00">
                  <c:v>1.3270372206873201E-6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3-414F-A123-9C06D504942A}"/>
            </c:ext>
          </c:extLst>
        </c:ser>
        <c:ser>
          <c:idx val="4"/>
          <c:order val="4"/>
          <c:tx>
            <c:strRef>
              <c:f>'Gráfica Normalizada 1 -5 (2)'!$H$1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(2)'!$H$2:$H$7</c:f>
              <c:numCache>
                <c:formatCode>0.0E+00</c:formatCode>
                <c:ptCount val="6"/>
                <c:pt idx="1">
                  <c:v>2.15056305687149E-5</c:v>
                </c:pt>
                <c:pt idx="2" formatCode="0.00E+00">
                  <c:v>2.2306606214373201E-5</c:v>
                </c:pt>
                <c:pt idx="3" formatCode="0.000E+00">
                  <c:v>2.1394383531920899E-5</c:v>
                </c:pt>
                <c:pt idx="4" formatCode="0.00E+00">
                  <c:v>8.0348218420378894E-5</c:v>
                </c:pt>
                <c:pt idx="5" formatCode="0.00E+00">
                  <c:v>8.0348218420378894E-5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43-414F-A123-9C06D504942A}"/>
            </c:ext>
          </c:extLst>
        </c:ser>
        <c:ser>
          <c:idx val="5"/>
          <c:order val="5"/>
          <c:tx>
            <c:strRef>
              <c:f>'Gráfica Normalizada 1 -5 (2)'!$I$1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143-414F-A123-9C06D504942A}"/>
              </c:ext>
            </c:extLst>
          </c:dPt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(2)'!$I$2:$I$7</c:f>
              <c:numCache>
                <c:formatCode>0.0E+00</c:formatCode>
                <c:ptCount val="6"/>
                <c:pt idx="1">
                  <c:v>1.4690977135560201E-5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1.4690977135560201E-5</c:v>
                </c:pt>
                <c:pt idx="5" formatCode="0.00E+00">
                  <c:v>1.4690977135560201E-5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43-414F-A123-9C06D504942A}"/>
            </c:ext>
          </c:extLst>
        </c:ser>
        <c:ser>
          <c:idx val="6"/>
          <c:order val="6"/>
          <c:tx>
            <c:strRef>
              <c:f>'Gráfica Normalizada 1 -5 (2)'!$J$1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(2)'!$J$2:$J$7</c:f>
              <c:numCache>
                <c:formatCode>0.0E+00</c:formatCode>
                <c:ptCount val="6"/>
                <c:pt idx="1">
                  <c:v>1.8669000125248799E-7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0</c:v>
                </c:pt>
                <c:pt idx="5" formatCode="0.00E+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43-414F-A123-9C06D504942A}"/>
            </c:ext>
          </c:extLst>
        </c:ser>
        <c:ser>
          <c:idx val="7"/>
          <c:order val="7"/>
          <c:tx>
            <c:strRef>
              <c:f>'Gráfica Normalizada 1 -5 (2)'!$K$1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Normalizada 1 -5 (2)'!$A$2:$B$7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THC</c:v>
                  </c:pt>
                </c:lvl>
              </c:multiLvlStrCache>
            </c:multiLvlStrRef>
          </c:cat>
          <c:val>
            <c:numRef>
              <c:f>'Gráfica Normalizada 1 -5 (2)'!$K$2:$K$7</c:f>
              <c:numCache>
                <c:formatCode>0.00E+00</c:formatCode>
                <c:ptCount val="6"/>
                <c:pt idx="1">
                  <c:v>4.8776707224948623E-5</c:v>
                </c:pt>
                <c:pt idx="2">
                  <c:v>1.7480452402977498E-4</c:v>
                </c:pt>
                <c:pt idx="3">
                  <c:v>1.2229913791332472E-4</c:v>
                </c:pt>
                <c:pt idx="4">
                  <c:v>1.9214093295287477E-4</c:v>
                </c:pt>
                <c:pt idx="5">
                  <c:v>1.8628128179203418E-4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43-414F-A123-9C06D504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3.0000000000000008E-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52624181991370689"/>
          <c:y val="9.0621168673905059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Normalizada 1 -5'!$D$1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1 -5'!$D$2:$D$35</c:f>
              <c:numCache>
                <c:formatCode>0.0E+00</c:formatCode>
                <c:ptCount val="34"/>
                <c:pt idx="1">
                  <c:v>3.5572172263240699E-7</c:v>
                </c:pt>
                <c:pt idx="2" formatCode="0.00E+00">
                  <c:v>2.0877600825261599E-6</c:v>
                </c:pt>
                <c:pt idx="3" formatCode="0.000E+00">
                  <c:v>6.2861343080203E-7</c:v>
                </c:pt>
                <c:pt idx="4" formatCode="0.00E+00">
                  <c:v>5.4829611282856799E-6</c:v>
                </c:pt>
                <c:pt idx="5" formatCode="0.00E+00">
                  <c:v>5.4829611282856799E-6</c:v>
                </c:pt>
                <c:pt idx="8">
                  <c:v>4.1004349644548499E-6</c:v>
                </c:pt>
                <c:pt idx="9" formatCode="0.00E+00">
                  <c:v>1.94826705337575E-5</c:v>
                </c:pt>
                <c:pt idx="10" formatCode="0.000E+00">
                  <c:v>6.9222805603901497E-6</c:v>
                </c:pt>
                <c:pt idx="11" formatCode="0.00E+00">
                  <c:v>3.7204633875186801E-5</c:v>
                </c:pt>
                <c:pt idx="12" formatCode="0.00E+00">
                  <c:v>3.7204633875186801E-5</c:v>
                </c:pt>
                <c:pt idx="15">
                  <c:v>9.7774565729662592E-6</c:v>
                </c:pt>
                <c:pt idx="16" formatCode="0.00E+00">
                  <c:v>4.9078989051315403E-5</c:v>
                </c:pt>
                <c:pt idx="17" formatCode="0.000E+00">
                  <c:v>1.5688954555892201E-5</c:v>
                </c:pt>
                <c:pt idx="18" formatCode="0.00E+00">
                  <c:v>7.1284005218063697E-5</c:v>
                </c:pt>
                <c:pt idx="19" formatCode="0.00E+00">
                  <c:v>7.1284005218063697E-5</c:v>
                </c:pt>
                <c:pt idx="22">
                  <c:v>2.6746666310869499E-7</c:v>
                </c:pt>
                <c:pt idx="23" formatCode="0.00E+00">
                  <c:v>1.2506540580777499E-6</c:v>
                </c:pt>
                <c:pt idx="24" formatCode="0.000E+00">
                  <c:v>3.8119962526500603E-7</c:v>
                </c:pt>
                <c:pt idx="25" formatCode="0.00E+00">
                  <c:v>5.7952169555606602E-6</c:v>
                </c:pt>
                <c:pt idx="26" formatCode="0.00E+00">
                  <c:v>5.7952169555606602E-6</c:v>
                </c:pt>
                <c:pt idx="29">
                  <c:v>2.7233144588491502E-7</c:v>
                </c:pt>
                <c:pt idx="30" formatCode="0.00E+00">
                  <c:v>1.86868905029041E-6</c:v>
                </c:pt>
                <c:pt idx="31" formatCode="0.000E+00">
                  <c:v>5.7163105876084996E-7</c:v>
                </c:pt>
                <c:pt idx="32" formatCode="0.00E+00">
                  <c:v>6.9407972484312099E-6</c:v>
                </c:pt>
                <c:pt idx="33" formatCode="0.00E+00">
                  <c:v>6.9407972484312099E-6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2-4B31-A3DF-A25FEB44C137}"/>
            </c:ext>
          </c:extLst>
        </c:ser>
        <c:ser>
          <c:idx val="1"/>
          <c:order val="1"/>
          <c:tx>
            <c:strRef>
              <c:f>'Gráfica Normalizada 1 -5'!$E$1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1 -5'!$E$2:$E$35</c:f>
              <c:numCache>
                <c:formatCode>0.0E+00</c:formatCode>
                <c:ptCount val="34"/>
                <c:pt idx="1">
                  <c:v>3.4158907184283799E-8</c:v>
                </c:pt>
                <c:pt idx="2" formatCode="0.00E+00">
                  <c:v>2.2346397889079501E-7</c:v>
                </c:pt>
                <c:pt idx="3" formatCode="0.000E+00">
                  <c:v>4.2214145352241501E-7</c:v>
                </c:pt>
                <c:pt idx="4" formatCode="0.00E+00">
                  <c:v>7.3822621157280601E-7</c:v>
                </c:pt>
                <c:pt idx="5" formatCode="0.00E+00">
                  <c:v>7.3822621157280601E-7</c:v>
                </c:pt>
                <c:pt idx="8">
                  <c:v>2.35354492725498E-7</c:v>
                </c:pt>
                <c:pt idx="9" formatCode="0.00E+00">
                  <c:v>1.8290547725757201E-6</c:v>
                </c:pt>
                <c:pt idx="10" formatCode="0.000E+00">
                  <c:v>3.7065495707912402E-6</c:v>
                </c:pt>
                <c:pt idx="11" formatCode="0.00E+00">
                  <c:v>6.4777822917904303E-6</c:v>
                </c:pt>
                <c:pt idx="12" formatCode="0.00E+00">
                  <c:v>6.4777822917904303E-6</c:v>
                </c:pt>
                <c:pt idx="15">
                  <c:v>6.0494761923474498E-7</c:v>
                </c:pt>
                <c:pt idx="16" formatCode="0.00E+00">
                  <c:v>5.18349103850476E-6</c:v>
                </c:pt>
                <c:pt idx="17" formatCode="0.000E+00">
                  <c:v>1.8952450732871299E-5</c:v>
                </c:pt>
                <c:pt idx="18" formatCode="0.00E+00">
                  <c:v>1.7285893542128998E-5</c:v>
                </c:pt>
                <c:pt idx="19" formatCode="0.00E+00">
                  <c:v>1.7285893542128998E-5</c:v>
                </c:pt>
                <c:pt idx="22">
                  <c:v>2.7988023026485701E-8</c:v>
                </c:pt>
                <c:pt idx="23" formatCode="0.00E+00">
                  <c:v>1.5249355296790299E-7</c:v>
                </c:pt>
                <c:pt idx="24" formatCode="0.000E+00">
                  <c:v>2.4821074457643501E-7</c:v>
                </c:pt>
                <c:pt idx="25" formatCode="0.00E+00">
                  <c:v>4.3374153135081602E-7</c:v>
                </c:pt>
                <c:pt idx="26" formatCode="0.00E+00">
                  <c:v>4.3374153135081602E-7</c:v>
                </c:pt>
                <c:pt idx="29">
                  <c:v>1.9617130007641301E-8</c:v>
                </c:pt>
                <c:pt idx="30" formatCode="0.00E+00">
                  <c:v>1.9683404908948E-7</c:v>
                </c:pt>
                <c:pt idx="31" formatCode="0.000E+00">
                  <c:v>3.7617994553582498E-7</c:v>
                </c:pt>
                <c:pt idx="32" formatCode="0.00E+00">
                  <c:v>6.5702305727351204E-7</c:v>
                </c:pt>
                <c:pt idx="33" formatCode="0.00E+00">
                  <c:v>6.5702305727351204E-7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2-4B31-A3DF-A25FEB44C137}"/>
            </c:ext>
          </c:extLst>
        </c:ser>
        <c:ser>
          <c:idx val="2"/>
          <c:order val="2"/>
          <c:tx>
            <c:strRef>
              <c:f>'Gráfica Normalizada 1 -5'!$F$1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1 -5'!$F$2:$F$35</c:f>
              <c:numCache>
                <c:formatCode>0.0E+00</c:formatCode>
                <c:ptCount val="34"/>
                <c:pt idx="1">
                  <c:v>8.56231017196858E-8</c:v>
                </c:pt>
                <c:pt idx="2" formatCode="0.00E+00">
                  <c:v>2.44279572983383E-6</c:v>
                </c:pt>
                <c:pt idx="3" formatCode="0.000E+00">
                  <c:v>2.7931400601548402E-6</c:v>
                </c:pt>
                <c:pt idx="4" formatCode="0.00E+00">
                  <c:v>2.75977000607417E-7</c:v>
                </c:pt>
                <c:pt idx="5" formatCode="0.00E+00">
                  <c:v>5.7582011594648799E-8</c:v>
                </c:pt>
                <c:pt idx="8">
                  <c:v>1.10480249250123E-6</c:v>
                </c:pt>
                <c:pt idx="9" formatCode="0.00E+00">
                  <c:v>2.1609717423062902E-5</c:v>
                </c:pt>
                <c:pt idx="10" formatCode="0.000E+00">
                  <c:v>2.4550163794435999E-5</c:v>
                </c:pt>
                <c:pt idx="11" formatCode="0.00E+00">
                  <c:v>2.4560676880126502E-6</c:v>
                </c:pt>
                <c:pt idx="12" formatCode="0.00E+00">
                  <c:v>5.1129035168540596E-7</c:v>
                </c:pt>
                <c:pt idx="15">
                  <c:v>1.9303006582305501E-6</c:v>
                </c:pt>
                <c:pt idx="16" formatCode="0.00E+00">
                  <c:v>6.08869041939761E-5</c:v>
                </c:pt>
                <c:pt idx="17" formatCode="0.000E+00">
                  <c:v>6.61837571692508E-5</c:v>
                </c:pt>
                <c:pt idx="18" formatCode="0.00E+00">
                  <c:v>7.2048014160556798E-6</c:v>
                </c:pt>
                <c:pt idx="19" formatCode="0.00E+00">
                  <c:v>1.3451502552150701E-6</c:v>
                </c:pt>
                <c:pt idx="22">
                  <c:v>7.7483309820304004E-8</c:v>
                </c:pt>
                <c:pt idx="23" formatCode="0.00E+00">
                  <c:v>1.90352969833252E-6</c:v>
                </c:pt>
                <c:pt idx="24" formatCode="0.000E+00">
                  <c:v>1.7620438340687399E-6</c:v>
                </c:pt>
                <c:pt idx="25" formatCode="0.00E+00">
                  <c:v>2.5533269868450399E-7</c:v>
                </c:pt>
                <c:pt idx="26" formatCode="0.00E+00">
                  <c:v>3.4055629837514601E-8</c:v>
                </c:pt>
                <c:pt idx="29">
                  <c:v>7.5383413240727502E-8</c:v>
                </c:pt>
                <c:pt idx="30" formatCode="0.00E+00">
                  <c:v>2.0297321507025899E-6</c:v>
                </c:pt>
                <c:pt idx="31" formatCode="0.000E+00">
                  <c:v>2.4504040765644799E-6</c:v>
                </c:pt>
                <c:pt idx="32" formatCode="0.00E+00">
                  <c:v>2.1668237920819099E-7</c:v>
                </c:pt>
                <c:pt idx="33" formatCode="0.00E+00">
                  <c:v>5.1142209179430297E-8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2-4B31-A3DF-A25FEB44C137}"/>
            </c:ext>
          </c:extLst>
        </c:ser>
        <c:ser>
          <c:idx val="3"/>
          <c:order val="3"/>
          <c:tx>
            <c:strRef>
              <c:f>'Gráfica Normalizada 1 -5'!$G$1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1 -5'!$G$2:$G$35</c:f>
              <c:numCache>
                <c:formatCode>0.0E+00</c:formatCode>
                <c:ptCount val="34"/>
                <c:pt idx="1">
                  <c:v>3.10683989027674E-9</c:v>
                </c:pt>
                <c:pt idx="2" formatCode="0.00E+00">
                  <c:v>1.62622828143351E-6</c:v>
                </c:pt>
                <c:pt idx="3" formatCode="0.000E+00">
                  <c:v>4.69403654797338E-9</c:v>
                </c:pt>
                <c:pt idx="4" formatCode="0.00E+00">
                  <c:v>5.0219662014070303E-8</c:v>
                </c:pt>
                <c:pt idx="5" formatCode="0.00E+00">
                  <c:v>5.0219662014070303E-8</c:v>
                </c:pt>
                <c:pt idx="8">
                  <c:v>3.6440275113790901E-8</c:v>
                </c:pt>
                <c:pt idx="9" formatCode="0.00E+00">
                  <c:v>1.3372389454223299E-5</c:v>
                </c:pt>
                <c:pt idx="10" formatCode="0.000E+00">
                  <c:v>3.2109945868141802E-8</c:v>
                </c:pt>
                <c:pt idx="11" formatCode="0.00E+00">
                  <c:v>5.0801024477406301E-7</c:v>
                </c:pt>
                <c:pt idx="12" formatCode="0.00E+00">
                  <c:v>5.0801024477406301E-7</c:v>
                </c:pt>
                <c:pt idx="15">
                  <c:v>8.0704668989484705E-8</c:v>
                </c:pt>
                <c:pt idx="16" formatCode="0.00E+00">
                  <c:v>3.7348533531605501E-5</c:v>
                </c:pt>
                <c:pt idx="17" formatCode="0.000E+00">
                  <c:v>7.9591923389531197E-8</c:v>
                </c:pt>
                <c:pt idx="18" formatCode="0.00E+00">
                  <c:v>1.3270372206873201E-6</c:v>
                </c:pt>
                <c:pt idx="19" formatCode="0.00E+00">
                  <c:v>1.3270372206873201E-6</c:v>
                </c:pt>
                <c:pt idx="22">
                  <c:v>2.9864297684755698E-9</c:v>
                </c:pt>
                <c:pt idx="23" formatCode="0.00E+00">
                  <c:v>1.1651551330708899E-6</c:v>
                </c:pt>
                <c:pt idx="24" formatCode="0.000E+00">
                  <c:v>3.1673237455949499E-9</c:v>
                </c:pt>
                <c:pt idx="25" formatCode="0.00E+00">
                  <c:v>4.4703685294494202E-8</c:v>
                </c:pt>
                <c:pt idx="26" formatCode="0.00E+00">
                  <c:v>4.4703685294494202E-8</c:v>
                </c:pt>
                <c:pt idx="29">
                  <c:v>4.8087740557759799E-9</c:v>
                </c:pt>
                <c:pt idx="30" formatCode="0.00E+00">
                  <c:v>1.2759809176411301E-6</c:v>
                </c:pt>
                <c:pt idx="31" formatCode="0.000E+00">
                  <c:v>3.20198887896906E-9</c:v>
                </c:pt>
                <c:pt idx="32" formatCode="0.00E+00">
                  <c:v>3.9040704308473402E-8</c:v>
                </c:pt>
                <c:pt idx="33" formatCode="0.00E+00">
                  <c:v>3.9040704308473402E-8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2-4B31-A3DF-A25FEB44C137}"/>
            </c:ext>
          </c:extLst>
        </c:ser>
        <c:ser>
          <c:idx val="4"/>
          <c:order val="4"/>
          <c:tx>
            <c:strRef>
              <c:f>'Gráfica Normalizada 1 -5'!$H$1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1 -5'!$H$2:$H$35</c:f>
              <c:numCache>
                <c:formatCode>0.0E+00</c:formatCode>
                <c:ptCount val="34"/>
                <c:pt idx="1">
                  <c:v>9.1758317331999196E-7</c:v>
                </c:pt>
                <c:pt idx="2" formatCode="0.00E+00">
                  <c:v>9.2674693166464001E-7</c:v>
                </c:pt>
                <c:pt idx="3" formatCode="0.000E+00">
                  <c:v>9.1624204669404902E-7</c:v>
                </c:pt>
                <c:pt idx="4" formatCode="0.00E+00">
                  <c:v>1.1269908118172301E-6</c:v>
                </c:pt>
                <c:pt idx="5" formatCode="0.00E+00">
                  <c:v>1.1269908118172301E-6</c:v>
                </c:pt>
                <c:pt idx="8">
                  <c:v>8.5359164443245405E-6</c:v>
                </c:pt>
                <c:pt idx="9" formatCode="0.00E+00">
                  <c:v>1.10871752648468E-5</c:v>
                </c:pt>
                <c:pt idx="10" formatCode="0.000E+00">
                  <c:v>8.0381763094419808E-6</c:v>
                </c:pt>
                <c:pt idx="11" formatCode="0.00E+00">
                  <c:v>2.35749660525759E-4</c:v>
                </c:pt>
                <c:pt idx="12" formatCode="0.00E+00">
                  <c:v>2.35749660525759E-4</c:v>
                </c:pt>
                <c:pt idx="15">
                  <c:v>2.15056305687149E-5</c:v>
                </c:pt>
                <c:pt idx="16" formatCode="0.00E+00">
                  <c:v>2.2306606214373201E-5</c:v>
                </c:pt>
                <c:pt idx="17" formatCode="0.000E+00">
                  <c:v>2.1394383531920899E-5</c:v>
                </c:pt>
                <c:pt idx="18" formatCode="0.00E+00">
                  <c:v>8.0348218420378894E-5</c:v>
                </c:pt>
                <c:pt idx="19" formatCode="0.00E+00">
                  <c:v>8.0348218420378894E-5</c:v>
                </c:pt>
                <c:pt idx="22">
                  <c:v>5.3896632277181501E-7</c:v>
                </c:pt>
                <c:pt idx="23" formatCode="0.00E+00">
                  <c:v>5.5231172670213098E-7</c:v>
                </c:pt>
                <c:pt idx="24" formatCode="0.000E+00">
                  <c:v>5.3705975082400997E-7</c:v>
                </c:pt>
                <c:pt idx="25" formatCode="0.00E+00">
                  <c:v>1.2363186182795199E-6</c:v>
                </c:pt>
                <c:pt idx="26" formatCode="0.00E+00">
                  <c:v>1.2363186182795199E-6</c:v>
                </c:pt>
                <c:pt idx="29">
                  <c:v>8.1888399929528096E-7</c:v>
                </c:pt>
                <c:pt idx="30" formatCode="0.00E+00">
                  <c:v>8.3271065303159198E-7</c:v>
                </c:pt>
                <c:pt idx="31" formatCode="0.000E+00">
                  <c:v>8.1671467627384399E-7</c:v>
                </c:pt>
                <c:pt idx="32" formatCode="0.00E+00">
                  <c:v>1.20050837180379E-6</c:v>
                </c:pt>
                <c:pt idx="33" formatCode="0.00E+00">
                  <c:v>1.20050837180379E-6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2-4B31-A3DF-A25FEB44C137}"/>
            </c:ext>
          </c:extLst>
        </c:ser>
        <c:ser>
          <c:idx val="5"/>
          <c:order val="5"/>
          <c:tx>
            <c:strRef>
              <c:f>'Gráfica Normalizada 1 -5'!$I$1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732-4B31-A3DF-A25FEB44C137}"/>
              </c:ext>
            </c:extLst>
          </c:dPt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1 -5'!$I$2:$I$35</c:f>
              <c:numCache>
                <c:formatCode>0.0E+00</c:formatCode>
                <c:ptCount val="34"/>
                <c:pt idx="1">
                  <c:v>7.4806388803881302E-7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7.4806388803881302E-7</c:v>
                </c:pt>
                <c:pt idx="5" formatCode="0.00E+00">
                  <c:v>7.4806388803881302E-7</c:v>
                </c:pt>
                <c:pt idx="8">
                  <c:v>5.6739060868135102E-6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5.6739060868135102E-6</c:v>
                </c:pt>
                <c:pt idx="12" formatCode="0.00E+00">
                  <c:v>5.6739060868135102E-6</c:v>
                </c:pt>
                <c:pt idx="15">
                  <c:v>1.4690977135560201E-5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1.4690977135560201E-5</c:v>
                </c:pt>
                <c:pt idx="19" formatCode="0.00E+00">
                  <c:v>1.4690977135560201E-5</c:v>
                </c:pt>
                <c:pt idx="22">
                  <c:v>4.56384834783365E-7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4.56384834783365E-7</c:v>
                </c:pt>
                <c:pt idx="26" formatCode="0.00E+00">
                  <c:v>4.56384834783365E-7</c:v>
                </c:pt>
                <c:pt idx="29">
                  <c:v>6.9276536294541295E-7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6.9276536294541295E-7</c:v>
                </c:pt>
                <c:pt idx="33" formatCode="0.00E+00">
                  <c:v>6.9276536294541295E-7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32-4B31-A3DF-A25FEB44C137}"/>
            </c:ext>
          </c:extLst>
        </c:ser>
        <c:ser>
          <c:idx val="6"/>
          <c:order val="6"/>
          <c:tx>
            <c:strRef>
              <c:f>'Gráfica Normalizada 1 -5'!$J$1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1 -5'!$J$2:$J$35</c:f>
              <c:numCache>
                <c:formatCode>0.0E+00</c:formatCode>
                <c:ptCount val="34"/>
                <c:pt idx="1">
                  <c:v>1.87990894445273E-9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0</c:v>
                </c:pt>
                <c:pt idx="5" formatCode="0.00E+00">
                  <c:v>0</c:v>
                </c:pt>
                <c:pt idx="8">
                  <c:v>2.5783607050866299E-8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0</c:v>
                </c:pt>
                <c:pt idx="12" formatCode="0.00E+00">
                  <c:v>0</c:v>
                </c:pt>
                <c:pt idx="15">
                  <c:v>1.8669000125248799E-7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0</c:v>
                </c:pt>
                <c:pt idx="19" formatCode="0.00E+00">
                  <c:v>0</c:v>
                </c:pt>
                <c:pt idx="22">
                  <c:v>1.64096078823595E-9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0</c:v>
                </c:pt>
                <c:pt idx="26" formatCode="0.00E+00">
                  <c:v>0</c:v>
                </c:pt>
                <c:pt idx="29">
                  <c:v>1.70896774464324E-9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32-4B31-A3DF-A25FEB44C137}"/>
            </c:ext>
          </c:extLst>
        </c:ser>
        <c:ser>
          <c:idx val="7"/>
          <c:order val="7"/>
          <c:tx>
            <c:strRef>
              <c:f>'Gráfica Normalizada 1 -5'!$K$1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1 -5'!$K$2:$K$35</c:f>
              <c:numCache>
                <c:formatCode>0.00E+00</c:formatCode>
                <c:ptCount val="34"/>
                <c:pt idx="1">
                  <c:v>2.1461375417299109E-6</c:v>
                </c:pt>
                <c:pt idx="2">
                  <c:v>7.306995004348935E-6</c:v>
                </c:pt>
                <c:pt idx="3">
                  <c:v>4.7648310277213075E-6</c:v>
                </c:pt>
                <c:pt idx="4">
                  <c:v>8.4224387023360163E-6</c:v>
                </c:pt>
                <c:pt idx="5">
                  <c:v>8.2040437133232492E-6</c:v>
                </c:pt>
                <c:pt idx="8">
                  <c:v>1.9712638362984286E-5</c:v>
                </c:pt>
                <c:pt idx="9">
                  <c:v>6.7381007448466212E-5</c:v>
                </c:pt>
                <c:pt idx="10">
                  <c:v>4.3249280180927509E-5</c:v>
                </c:pt>
                <c:pt idx="11">
                  <c:v>2.880700607123365E-4</c:v>
                </c:pt>
                <c:pt idx="12">
                  <c:v>2.8612528337600921E-4</c:v>
                </c:pt>
                <c:pt idx="15">
                  <c:v>4.8776707224948623E-5</c:v>
                </c:pt>
                <c:pt idx="16">
                  <c:v>1.7480452402977498E-4</c:v>
                </c:pt>
                <c:pt idx="17">
                  <c:v>1.2229913791332472E-4</c:v>
                </c:pt>
                <c:pt idx="18">
                  <c:v>1.9214093295287477E-4</c:v>
                </c:pt>
                <c:pt idx="19">
                  <c:v>1.8628128179203418E-4</c:v>
                </c:pt>
                <c:pt idx="22">
                  <c:v>1.3729165440673763E-6</c:v>
                </c:pt>
                <c:pt idx="23">
                  <c:v>5.024144169151194E-6</c:v>
                </c:pt>
                <c:pt idx="24">
                  <c:v>2.9316812784797856E-6</c:v>
                </c:pt>
                <c:pt idx="25">
                  <c:v>8.2216983239533588E-6</c:v>
                </c:pt>
                <c:pt idx="26">
                  <c:v>8.0004212551063706E-6</c:v>
                </c:pt>
                <c:pt idx="29" formatCode="0.000E+00">
                  <c:v>1.8854990931743971E-6</c:v>
                </c:pt>
                <c:pt idx="30" formatCode="0.000E+00">
                  <c:v>6.2039468207552019E-6</c:v>
                </c:pt>
                <c:pt idx="31" formatCode="0.000E+00">
                  <c:v>4.2181317460139676E-6</c:v>
                </c:pt>
                <c:pt idx="32" formatCode="0.000E+00">
                  <c:v>9.7468171239705879E-6</c:v>
                </c:pt>
                <c:pt idx="33" formatCode="0.000E+00">
                  <c:v>9.5812769539418293E-6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32-4B31-A3DF-A25FEB44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3.0000000000000008E-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52624181991370689"/>
          <c:y val="9.0621168673905059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Normalizada 5- 10'!$D$1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5- 10'!$D$2:$D$35</c:f>
              <c:numCache>
                <c:formatCode>0.0E+00</c:formatCode>
                <c:ptCount val="34"/>
                <c:pt idx="1">
                  <c:v>1.24373187157256E-7</c:v>
                </c:pt>
                <c:pt idx="2" formatCode="0.00E+00">
                  <c:v>4.8333281283108195E-7</c:v>
                </c:pt>
                <c:pt idx="3" formatCode="0.000E+00">
                  <c:v>1.4850219452667299E-7</c:v>
                </c:pt>
                <c:pt idx="4" formatCode="0.00E+00">
                  <c:v>9.7831567828929704E-7</c:v>
                </c:pt>
                <c:pt idx="5" formatCode="0.00E+00">
                  <c:v>9.7831567828929704E-7</c:v>
                </c:pt>
                <c:pt idx="8">
                  <c:v>1.4104852124489499E-5</c:v>
                </c:pt>
                <c:pt idx="9" formatCode="0.00E+00">
                  <c:v>1.58681018607626E-4</c:v>
                </c:pt>
                <c:pt idx="10" formatCode="0.000E+00">
                  <c:v>4.8609467982177202E-5</c:v>
                </c:pt>
                <c:pt idx="11" formatCode="0.00E+00">
                  <c:v>4.7233818452964303E-5</c:v>
                </c:pt>
                <c:pt idx="12" formatCode="0.00E+00">
                  <c:v>4.7233818452964303E-5</c:v>
                </c:pt>
                <c:pt idx="15">
                  <c:v>3.4335492128778601E-10</c:v>
                </c:pt>
                <c:pt idx="16" formatCode="0.00E+00">
                  <c:v>1.5118650167267101E-9</c:v>
                </c:pt>
                <c:pt idx="17" formatCode="0.000E+00">
                  <c:v>4.3204511247725002E-10</c:v>
                </c:pt>
                <c:pt idx="18" formatCode="0.00E+00">
                  <c:v>1.0546288901517301E-8</c:v>
                </c:pt>
                <c:pt idx="19" formatCode="0.00E+00">
                  <c:v>1.0546288901517301E-8</c:v>
                </c:pt>
                <c:pt idx="22">
                  <c:v>3.3749551004518801E-7</c:v>
                </c:pt>
                <c:pt idx="23" formatCode="0.00E+00">
                  <c:v>8.8421850521802598E-8</c:v>
                </c:pt>
                <c:pt idx="24" formatCode="0.000E+00">
                  <c:v>2.8582303735683801E-8</c:v>
                </c:pt>
                <c:pt idx="25" formatCode="0.00E+00">
                  <c:v>5.07924866577653E-7</c:v>
                </c:pt>
                <c:pt idx="26" formatCode="0.00E+00">
                  <c:v>5.07924866577653E-7</c:v>
                </c:pt>
                <c:pt idx="29">
                  <c:v>3.3421762934389899E-6</c:v>
                </c:pt>
                <c:pt idx="30" formatCode="0.00E+00">
                  <c:v>2.3343640938457998E-6</c:v>
                </c:pt>
                <c:pt idx="31" formatCode="0.000E+00">
                  <c:v>3.0578607695394099E-6</c:v>
                </c:pt>
                <c:pt idx="32" formatCode="0.00E+00">
                  <c:v>8.7455240250422294E-6</c:v>
                </c:pt>
                <c:pt idx="33" formatCode="0.00E+00">
                  <c:v>8.7455240250422294E-6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2-4941-B800-0642A5621352}"/>
            </c:ext>
          </c:extLst>
        </c:ser>
        <c:ser>
          <c:idx val="1"/>
          <c:order val="1"/>
          <c:tx>
            <c:strRef>
              <c:f>'Gráfica Normalizada 5- 10'!$E$1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5- 10'!$E$2:$E$35</c:f>
              <c:numCache>
                <c:formatCode>0.0E+00</c:formatCode>
                <c:ptCount val="34"/>
                <c:pt idx="1">
                  <c:v>7.4140843152340197E-9</c:v>
                </c:pt>
                <c:pt idx="2" formatCode="0.00E+00">
                  <c:v>5.3693165905673203E-8</c:v>
                </c:pt>
                <c:pt idx="3" formatCode="0.000E+00">
                  <c:v>9.6526999087195197E-8</c:v>
                </c:pt>
                <c:pt idx="4" formatCode="0.00E+00">
                  <c:v>1.70007573807316E-7</c:v>
                </c:pt>
                <c:pt idx="5" formatCode="0.00E+00">
                  <c:v>1.70007573807316E-7</c:v>
                </c:pt>
                <c:pt idx="8">
                  <c:v>6.5705479759679904E-7</c:v>
                </c:pt>
                <c:pt idx="9" formatCode="0.00E+00">
                  <c:v>1.5926398316816799E-5</c:v>
                </c:pt>
                <c:pt idx="10" formatCode="0.000E+00">
                  <c:v>3.3993228430486499E-5</c:v>
                </c:pt>
                <c:pt idx="11" formatCode="0.00E+00">
                  <c:v>5.6290657169299601E-5</c:v>
                </c:pt>
                <c:pt idx="12" formatCode="0.00E+00">
                  <c:v>5.6290657169299601E-5</c:v>
                </c:pt>
                <c:pt idx="15">
                  <c:v>3.8094199655732297E-11</c:v>
                </c:pt>
                <c:pt idx="16" formatCode="0.00E+00">
                  <c:v>1.94881177706308E-10</c:v>
                </c:pt>
                <c:pt idx="17" formatCode="0.000E+00">
                  <c:v>2.6506008672107399E-10</c:v>
                </c:pt>
                <c:pt idx="18" formatCode="0.00E+00">
                  <c:v>4.6057336068869002E-10</c:v>
                </c:pt>
                <c:pt idx="19" formatCode="0.00E+00">
                  <c:v>4.6057336068869002E-10</c:v>
                </c:pt>
                <c:pt idx="22">
                  <c:v>6.5527157793940297E-9</c:v>
                </c:pt>
                <c:pt idx="23" formatCode="0.00E+00">
                  <c:v>9.3543219925288293E-9</c:v>
                </c:pt>
                <c:pt idx="24" formatCode="0.000E+00">
                  <c:v>1.91173076079074E-8</c:v>
                </c:pt>
                <c:pt idx="25" formatCode="0.00E+00">
                  <c:v>3.0093832548251502E-8</c:v>
                </c:pt>
                <c:pt idx="26" formatCode="0.00E+00">
                  <c:v>3.0093832548251502E-8</c:v>
                </c:pt>
                <c:pt idx="29">
                  <c:v>1.25640798314131E-8</c:v>
                </c:pt>
                <c:pt idx="30" formatCode="0.00E+00">
                  <c:v>4.1425565366848201E-7</c:v>
                </c:pt>
                <c:pt idx="31" formatCode="0.000E+00">
                  <c:v>1.3194206318571901E-7</c:v>
                </c:pt>
                <c:pt idx="32" formatCode="0.00E+00">
                  <c:v>2.4340787203978502E-7</c:v>
                </c:pt>
                <c:pt idx="33" formatCode="0.00E+00">
                  <c:v>2.4340787203978502E-7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2-4941-B800-0642A5621352}"/>
            </c:ext>
          </c:extLst>
        </c:ser>
        <c:ser>
          <c:idx val="2"/>
          <c:order val="2"/>
          <c:tx>
            <c:strRef>
              <c:f>'Gráfica Normalizada 5- 10'!$F$1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5- 10'!$F$2:$F$35</c:f>
              <c:numCache>
                <c:formatCode>0.0E+00</c:formatCode>
                <c:ptCount val="34"/>
                <c:pt idx="1">
                  <c:v>2.4143796429384201E-8</c:v>
                </c:pt>
                <c:pt idx="2" formatCode="0.00E+00">
                  <c:v>7.1827801025763696E-7</c:v>
                </c:pt>
                <c:pt idx="3" formatCode="0.000E+00">
                  <c:v>6.8151185331918898E-7</c:v>
                </c:pt>
                <c:pt idx="4" formatCode="0.00E+00">
                  <c:v>9.4829180232703495E-8</c:v>
                </c:pt>
                <c:pt idx="5" formatCode="0.00E+00">
                  <c:v>1.3281524297350301E-8</c:v>
                </c:pt>
                <c:pt idx="8">
                  <c:v>2.0018384479210698E-6</c:v>
                </c:pt>
                <c:pt idx="9" formatCode="0.00E+00">
                  <c:v>1.4955878803237001E-4</c:v>
                </c:pt>
                <c:pt idx="10" formatCode="0.000E+00">
                  <c:v>2.0385774592730999E-4</c:v>
                </c:pt>
                <c:pt idx="11" formatCode="0.00E+00">
                  <c:v>1.3727489620706499E-5</c:v>
                </c:pt>
                <c:pt idx="12" formatCode="0.00E+00">
                  <c:v>4.3471747670129801E-6</c:v>
                </c:pt>
                <c:pt idx="15">
                  <c:v>9.2518050842574204E-11</c:v>
                </c:pt>
                <c:pt idx="16" formatCode="0.00E+00">
                  <c:v>1.7519913680453E-9</c:v>
                </c:pt>
                <c:pt idx="17" formatCode="0.000E+00">
                  <c:v>1.7967595376180599E-9</c:v>
                </c:pt>
                <c:pt idx="18" formatCode="0.00E+00">
                  <c:v>2.16657456573304E-10</c:v>
                </c:pt>
                <c:pt idx="19" formatCode="0.00E+00">
                  <c:v>3.6600782106472401E-11</c:v>
                </c:pt>
                <c:pt idx="22">
                  <c:v>1.5299019809415201E-8</c:v>
                </c:pt>
                <c:pt idx="23" formatCode="0.00E+00">
                  <c:v>1.10507750879334E-7</c:v>
                </c:pt>
                <c:pt idx="24" formatCode="0.000E+00">
                  <c:v>1.17429455090023E-7</c:v>
                </c:pt>
                <c:pt idx="25" formatCode="0.00E+00">
                  <c:v>1.31366295201236E-8</c:v>
                </c:pt>
                <c:pt idx="26" formatCode="0.00E+00">
                  <c:v>2.4209947949683598E-9</c:v>
                </c:pt>
                <c:pt idx="29">
                  <c:v>7.1823404177221197E-7</c:v>
                </c:pt>
                <c:pt idx="30" formatCode="0.00E+00">
                  <c:v>6.3041108948481797E-7</c:v>
                </c:pt>
                <c:pt idx="31" formatCode="0.000E+00">
                  <c:v>8.1872673717122601E-7</c:v>
                </c:pt>
                <c:pt idx="32" formatCode="0.00E+00">
                  <c:v>6.1472450015641205E-8</c:v>
                </c:pt>
                <c:pt idx="33" formatCode="0.00E+00">
                  <c:v>2.6592689148453901E-8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2-4941-B800-0642A5621352}"/>
            </c:ext>
          </c:extLst>
        </c:ser>
        <c:ser>
          <c:idx val="3"/>
          <c:order val="3"/>
          <c:tx>
            <c:strRef>
              <c:f>'Gráfica Normalizada 5- 10'!$G$1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5- 10'!$G$2:$G$35</c:f>
              <c:numCache>
                <c:formatCode>0.0E+00</c:formatCode>
                <c:ptCount val="34"/>
                <c:pt idx="1">
                  <c:v>8.2048713549578795E-10</c:v>
                </c:pt>
                <c:pt idx="2" formatCode="0.00E+00">
                  <c:v>4.3554552683451198E-7</c:v>
                </c:pt>
                <c:pt idx="3" formatCode="0.000E+00">
                  <c:v>8.5734516973839703E-10</c:v>
                </c:pt>
                <c:pt idx="4" formatCode="0.00E+00">
                  <c:v>1.50484767242127E-8</c:v>
                </c:pt>
                <c:pt idx="5" formatCode="0.00E+00">
                  <c:v>1.50484767242127E-8</c:v>
                </c:pt>
                <c:pt idx="8">
                  <c:v>2.6658383417405498E-7</c:v>
                </c:pt>
                <c:pt idx="9" formatCode="0.00E+00">
                  <c:v>9.4565040772318505E-5</c:v>
                </c:pt>
                <c:pt idx="10" formatCode="0.000E+00">
                  <c:v>1.86441959471423E-7</c:v>
                </c:pt>
                <c:pt idx="11" formatCode="0.00E+00">
                  <c:v>2.3476518220532499E-6</c:v>
                </c:pt>
                <c:pt idx="12" formatCode="0.00E+00">
                  <c:v>2.3476518220532499E-6</c:v>
                </c:pt>
                <c:pt idx="15">
                  <c:v>2.4226686684020301E-12</c:v>
                </c:pt>
                <c:pt idx="16" formatCode="0.00E+00">
                  <c:v>1.09533404554901E-9</c:v>
                </c:pt>
                <c:pt idx="17" formatCode="0.000E+00">
                  <c:v>4.3832548400646798E-12</c:v>
                </c:pt>
                <c:pt idx="18" formatCode="0.00E+00">
                  <c:v>5.1453579648319703E-11</c:v>
                </c:pt>
                <c:pt idx="19" formatCode="0.00E+00">
                  <c:v>5.1453579648319703E-11</c:v>
                </c:pt>
                <c:pt idx="22">
                  <c:v>1.8687120455097701E-10</c:v>
                </c:pt>
                <c:pt idx="23" formatCode="0.00E+00">
                  <c:v>-7.9059293963404302E-10</c:v>
                </c:pt>
                <c:pt idx="24" formatCode="0.000E+00">
                  <c:v>5.8143812744007303E-10</c:v>
                </c:pt>
                <c:pt idx="25" formatCode="0.00E+00">
                  <c:v>6.1361199184757702E-9</c:v>
                </c:pt>
                <c:pt idx="26" formatCode="0.00E+00">
                  <c:v>6.1361199184757702E-9</c:v>
                </c:pt>
                <c:pt idx="29">
                  <c:v>2.1931839985668299E-9</c:v>
                </c:pt>
                <c:pt idx="30" formatCode="0.00E+00">
                  <c:v>4.3572967477369899E-7</c:v>
                </c:pt>
                <c:pt idx="31" formatCode="0.000E+00">
                  <c:v>9.7650751864999997E-10</c:v>
                </c:pt>
                <c:pt idx="32" formatCode="0.00E+00">
                  <c:v>8.1818930475230003E-8</c:v>
                </c:pt>
                <c:pt idx="33" formatCode="0.00E+00">
                  <c:v>8.1818930475230003E-8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2-4941-B800-0642A5621352}"/>
            </c:ext>
          </c:extLst>
        </c:ser>
        <c:ser>
          <c:idx val="4"/>
          <c:order val="4"/>
          <c:tx>
            <c:strRef>
              <c:f>'Gráfica Normalizada 5- 10'!$H$1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5- 10'!$H$2:$H$35</c:f>
              <c:numCache>
                <c:formatCode>0.0E+00</c:formatCode>
                <c:ptCount val="34"/>
                <c:pt idx="1">
                  <c:v>2.1483870711674399E-7</c:v>
                </c:pt>
                <c:pt idx="2" formatCode="0.00E+00">
                  <c:v>2.4541345538280199E-7</c:v>
                </c:pt>
                <c:pt idx="3" formatCode="0.000E+00">
                  <c:v>2.09646263920568E-7</c:v>
                </c:pt>
                <c:pt idx="4" formatCode="0.00E+00">
                  <c:v>3.2918585521987899E-6</c:v>
                </c:pt>
                <c:pt idx="5" formatCode="0.00E+00">
                  <c:v>3.2918585521987899E-6</c:v>
                </c:pt>
                <c:pt idx="8">
                  <c:v>7.2994643170302796E-5</c:v>
                </c:pt>
                <c:pt idx="9" formatCode="0.00E+00">
                  <c:v>8.1950112995776296E-5</c:v>
                </c:pt>
                <c:pt idx="10" formatCode="0.000E+00">
                  <c:v>7.0112053836092196E-5</c:v>
                </c:pt>
                <c:pt idx="11" formatCode="0.00E+00">
                  <c:v>9.85946557201295E-4</c:v>
                </c:pt>
                <c:pt idx="12" formatCode="0.00E+00">
                  <c:v>9.85946557201295E-4</c:v>
                </c:pt>
                <c:pt idx="15">
                  <c:v>5.7461185370507505E-10</c:v>
                </c:pt>
                <c:pt idx="16" formatCode="0.00E+00">
                  <c:v>6.03984637548472E-10</c:v>
                </c:pt>
                <c:pt idx="17" formatCode="0.000E+00">
                  <c:v>5.6972066349015999E-10</c:v>
                </c:pt>
                <c:pt idx="18" formatCode="0.00E+00">
                  <c:v>2.3331099951648601E-9</c:v>
                </c:pt>
                <c:pt idx="19" formatCode="0.00E+00">
                  <c:v>2.3331099951648601E-9</c:v>
                </c:pt>
                <c:pt idx="22">
                  <c:v>3.7683466351259498E-8</c:v>
                </c:pt>
                <c:pt idx="23" formatCode="0.00E+00">
                  <c:v>3.7456953388903098E-8</c:v>
                </c:pt>
                <c:pt idx="24" formatCode="0.000E+00">
                  <c:v>3.7747196383205703E-8</c:v>
                </c:pt>
                <c:pt idx="25" formatCode="0.00E+00">
                  <c:v>1.293214749719E-8</c:v>
                </c:pt>
                <c:pt idx="26" formatCode="0.00E+00">
                  <c:v>1.293214749719E-8</c:v>
                </c:pt>
                <c:pt idx="29">
                  <c:v>7.2845106449999204E-7</c:v>
                </c:pt>
                <c:pt idx="30" formatCode="0.00E+00">
                  <c:v>3.3330994315471101E-6</c:v>
                </c:pt>
                <c:pt idx="31" formatCode="0.000E+00">
                  <c:v>2.7851985824968699E-7</c:v>
                </c:pt>
                <c:pt idx="32" formatCode="0.00E+00">
                  <c:v>5.7656128158187999E-5</c:v>
                </c:pt>
                <c:pt idx="33" formatCode="0.00E+00">
                  <c:v>5.7656128158187999E-5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2-4941-B800-0642A5621352}"/>
            </c:ext>
          </c:extLst>
        </c:ser>
        <c:ser>
          <c:idx val="5"/>
          <c:order val="5"/>
          <c:tx>
            <c:strRef>
              <c:f>'Gráfica Normalizada 5- 10'!$I$1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B02-4941-B800-0642A5621352}"/>
              </c:ext>
            </c:extLst>
          </c:dPt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5- 10'!$I$2:$I$35</c:f>
              <c:numCache>
                <c:formatCode>0.0E+00</c:formatCode>
                <c:ptCount val="34"/>
                <c:pt idx="1">
                  <c:v>1.43765852765618E-7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1.43765852765618E-7</c:v>
                </c:pt>
                <c:pt idx="5" formatCode="0.00E+00">
                  <c:v>1.43765852765618E-7</c:v>
                </c:pt>
                <c:pt idx="8">
                  <c:v>4.8067978046758198E-5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4.8067978046758198E-5</c:v>
                </c:pt>
                <c:pt idx="12" formatCode="0.00E+00">
                  <c:v>4.8067978046758198E-5</c:v>
                </c:pt>
                <c:pt idx="15">
                  <c:v>3.9038445374559202E-10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3.9038445374559202E-10</c:v>
                </c:pt>
                <c:pt idx="19" formatCode="0.00E+00">
                  <c:v>3.9038445374559202E-10</c:v>
                </c:pt>
                <c:pt idx="22">
                  <c:v>3.1179298746702702E-8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3.1179298746702702E-8</c:v>
                </c:pt>
                <c:pt idx="26" formatCode="0.00E+00">
                  <c:v>3.1179298746702702E-8</c:v>
                </c:pt>
                <c:pt idx="29">
                  <c:v>2.0514151645826199E-7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2.0514151645826199E-7</c:v>
                </c:pt>
                <c:pt idx="33" formatCode="0.00E+00">
                  <c:v>2.0514151645826199E-7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02-4941-B800-0642A5621352}"/>
            </c:ext>
          </c:extLst>
        </c:ser>
        <c:ser>
          <c:idx val="6"/>
          <c:order val="6"/>
          <c:tx>
            <c:strRef>
              <c:f>'Gráfica Normalizada 5- 10'!$J$1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5- 10'!$J$2:$J$35</c:f>
              <c:numCache>
                <c:formatCode>0.0E+00</c:formatCode>
                <c:ptCount val="34"/>
                <c:pt idx="1">
                  <c:v>6.2011772316965695E-10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0</c:v>
                </c:pt>
                <c:pt idx="5" formatCode="0.00E+00">
                  <c:v>0</c:v>
                </c:pt>
                <c:pt idx="8">
                  <c:v>1.5722597847872601E-7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0</c:v>
                </c:pt>
                <c:pt idx="12" formatCode="0.00E+00">
                  <c:v>0</c:v>
                </c:pt>
                <c:pt idx="15">
                  <c:v>1.7894626432577999E-12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0</c:v>
                </c:pt>
                <c:pt idx="19" formatCode="0.00E+00">
                  <c:v>0</c:v>
                </c:pt>
                <c:pt idx="22">
                  <c:v>1.3899897487194799E-10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0</c:v>
                </c:pt>
                <c:pt idx="26" formatCode="0.00E+00">
                  <c:v>0</c:v>
                </c:pt>
                <c:pt idx="29">
                  <c:v>5.3552484981724599E-9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02-4941-B800-0642A5621352}"/>
            </c:ext>
          </c:extLst>
        </c:ser>
        <c:ser>
          <c:idx val="7"/>
          <c:order val="7"/>
          <c:tx>
            <c:strRef>
              <c:f>'Gráfica Normalizada 5- 10'!$K$1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5- 10'!$K$2:$K$35</c:f>
              <c:numCache>
                <c:formatCode>0.000E+00</c:formatCode>
                <c:ptCount val="34"/>
                <c:pt idx="1">
                  <c:v>5.1597623264290159E-7</c:v>
                </c:pt>
                <c:pt idx="2">
                  <c:v>1.9362629712117062E-6</c:v>
                </c:pt>
                <c:pt idx="3">
                  <c:v>1.1370446560233636E-6</c:v>
                </c:pt>
                <c:pt idx="4">
                  <c:v>4.6938253140179376E-6</c:v>
                </c:pt>
                <c:pt idx="5">
                  <c:v>4.6122776580825839E-6</c:v>
                </c:pt>
                <c:pt idx="8">
                  <c:v>1.3825017639972114E-4</c:v>
                </c:pt>
                <c:pt idx="9">
                  <c:v>5.0068135872490753E-4</c:v>
                </c:pt>
                <c:pt idx="10">
                  <c:v>3.5675893813553729E-4</c:v>
                </c:pt>
                <c:pt idx="11">
                  <c:v>1.1536141523130767E-3</c:v>
                </c:pt>
                <c:pt idx="12">
                  <c:v>1.1442338374593832E-3</c:v>
                </c:pt>
                <c:pt idx="15">
                  <c:v>1.4431756105484194E-9</c:v>
                </c:pt>
                <c:pt idx="16">
                  <c:v>5.1580562455758E-9</c:v>
                </c:pt>
                <c:pt idx="17">
                  <c:v>3.0679686551466087E-9</c:v>
                </c:pt>
                <c:pt idx="18">
                  <c:v>1.3998467747338067E-8</c:v>
                </c:pt>
                <c:pt idx="19">
                  <c:v>1.3818411072871236E-8</c:v>
                </c:pt>
                <c:pt idx="22" formatCode="0.00E+00">
                  <c:v>4.2853588091138239E-7</c:v>
                </c:pt>
                <c:pt idx="23" formatCode="0.00E+00">
                  <c:v>2.4495028384293447E-7</c:v>
                </c:pt>
                <c:pt idx="24" formatCode="0.00E+00">
                  <c:v>2.0345770094425999E-7</c:v>
                </c:pt>
                <c:pt idx="25" formatCode="0.00E+00">
                  <c:v>6.0140289480839659E-7</c:v>
                </c:pt>
                <c:pt idx="26" formatCode="0.00E+00">
                  <c:v>5.9068726008324139E-7</c:v>
                </c:pt>
                <c:pt idx="29">
                  <c:v>5.0141154284976086E-6</c:v>
                </c:pt>
                <c:pt idx="30">
                  <c:v>7.1478599433199089E-6</c:v>
                </c:pt>
                <c:pt idx="31">
                  <c:v>4.2880259356646922E-6</c:v>
                </c:pt>
                <c:pt idx="32">
                  <c:v>6.6993492952219152E-5</c:v>
                </c:pt>
                <c:pt idx="33">
                  <c:v>6.6958613191351961E-5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2-4941-B800-0642A5621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.2000000000000003E-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0313986137291333"/>
          <c:y val="6.4717809416136238E-2"/>
          <c:w val="0.3460359117745449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DEA 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'!$D$2:$D$43</c:f>
              <c:numCache>
                <c:formatCode>0.00E+00</c:formatCode>
                <c:ptCount val="42"/>
                <c:pt idx="1">
                  <c:v>4.7990989999999997E-2</c:v>
                </c:pt>
                <c:pt idx="2">
                  <c:v>0.16623861000000001</c:v>
                </c:pt>
                <c:pt idx="3">
                  <c:v>5.0086487999999998E-2</c:v>
                </c:pt>
                <c:pt idx="4">
                  <c:v>0.51773670999999999</c:v>
                </c:pt>
                <c:pt idx="5">
                  <c:v>0.51773670999999999</c:v>
                </c:pt>
                <c:pt idx="8">
                  <c:v>1.8798473999999999E-3</c:v>
                </c:pt>
                <c:pt idx="9">
                  <c:v>7.5318118000000005E-4</c:v>
                </c:pt>
                <c:pt idx="10">
                  <c:v>3.2061581000000002E-4</c:v>
                </c:pt>
                <c:pt idx="11">
                  <c:v>1.5446154E-2</c:v>
                </c:pt>
                <c:pt idx="12">
                  <c:v>1.5446154E-2</c:v>
                </c:pt>
                <c:pt idx="15">
                  <c:v>6.8046963000000006E-5</c:v>
                </c:pt>
                <c:pt idx="16">
                  <c:v>3.9402811000000001E-7</c:v>
                </c:pt>
                <c:pt idx="17">
                  <c:v>1.2014485999999999E-7</c:v>
                </c:pt>
                <c:pt idx="18">
                  <c:v>9.3134553000000006E-5</c:v>
                </c:pt>
                <c:pt idx="19">
                  <c:v>9.3134553000000006E-5</c:v>
                </c:pt>
                <c:pt idx="22">
                  <c:v>7.27E-4</c:v>
                </c:pt>
                <c:pt idx="23">
                  <c:v>4.0165401E-4</c:v>
                </c:pt>
                <c:pt idx="24">
                  <c:v>1.431754E-4</c:v>
                </c:pt>
                <c:pt idx="25">
                  <c:v>1.0587803999999999E-2</c:v>
                </c:pt>
                <c:pt idx="26">
                  <c:v>1.0587803999999999E-2</c:v>
                </c:pt>
                <c:pt idx="29">
                  <c:v>9.5346862000000003E-5</c:v>
                </c:pt>
                <c:pt idx="30">
                  <c:v>2.5356952999999998E-4</c:v>
                </c:pt>
                <c:pt idx="31" formatCode="0.00000E+00">
                  <c:v>8.4528901000000006E-5</c:v>
                </c:pt>
                <c:pt idx="32">
                  <c:v>1.1842904999999999E-3</c:v>
                </c:pt>
                <c:pt idx="33">
                  <c:v>1.1842904999999999E-3</c:v>
                </c:pt>
                <c:pt idx="36">
                  <c:v>9.5414195000000004E-3</c:v>
                </c:pt>
                <c:pt idx="37">
                  <c:v>0.15590631999999999</c:v>
                </c:pt>
                <c:pt idx="38">
                  <c:v>4.5849519999999998E-2</c:v>
                </c:pt>
                <c:pt idx="39">
                  <c:v>1.3567093000000001E-2</c:v>
                </c:pt>
                <c:pt idx="40">
                  <c:v>1.3567093000000001E-2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083-9561-7795CFB5A4E4}"/>
            </c:ext>
          </c:extLst>
        </c:ser>
        <c:ser>
          <c:idx val="1"/>
          <c:order val="1"/>
          <c:tx>
            <c:strRef>
              <c:f>'Gráfica DEA 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'!$E$2:$E$43</c:f>
              <c:numCache>
                <c:formatCode>0.00E+00</c:formatCode>
                <c:ptCount val="42"/>
                <c:pt idx="1">
                  <c:v>4.5118240999999998E-3</c:v>
                </c:pt>
                <c:pt idx="2">
                  <c:v>1.8750585E-2</c:v>
                </c:pt>
                <c:pt idx="3">
                  <c:v>3.3623383999999999E-2</c:v>
                </c:pt>
                <c:pt idx="4">
                  <c:v>5.9303846E-2</c:v>
                </c:pt>
                <c:pt idx="5">
                  <c:v>5.9303846E-2</c:v>
                </c:pt>
                <c:pt idx="8">
                  <c:v>1.1555891E-4</c:v>
                </c:pt>
                <c:pt idx="9">
                  <c:v>1.25618E-4</c:v>
                </c:pt>
                <c:pt idx="10">
                  <c:v>1.1860938E-4</c:v>
                </c:pt>
                <c:pt idx="11">
                  <c:v>2.2408808999999999E-4</c:v>
                </c:pt>
                <c:pt idx="12">
                  <c:v>2.2408808999999999E-4</c:v>
                </c:pt>
                <c:pt idx="15">
                  <c:v>1.5823768999999999E-8</c:v>
                </c:pt>
                <c:pt idx="16">
                  <c:v>6.9687660999999996E-8</c:v>
                </c:pt>
                <c:pt idx="17">
                  <c:v>7.1862827999999998E-8</c:v>
                </c:pt>
                <c:pt idx="18">
                  <c:v>1.2596311E-7</c:v>
                </c:pt>
                <c:pt idx="19">
                  <c:v>1.2596311E-7</c:v>
                </c:pt>
                <c:pt idx="22">
                  <c:v>1.9678558E-5</c:v>
                </c:pt>
                <c:pt idx="23">
                  <c:v>3.8858564000000003E-5</c:v>
                </c:pt>
                <c:pt idx="24">
                  <c:v>6.5355556000000001E-5</c:v>
                </c:pt>
                <c:pt idx="25">
                  <c:v>1.1753133000000001E-4</c:v>
                </c:pt>
                <c:pt idx="26">
                  <c:v>1.1753133000000001E-4</c:v>
                </c:pt>
                <c:pt idx="29">
                  <c:v>8.2925039999999999E-6</c:v>
                </c:pt>
                <c:pt idx="30">
                  <c:v>3.7418829000000001E-5</c:v>
                </c:pt>
                <c:pt idx="31" formatCode="0.00000E+00">
                  <c:v>4.7700505000000002E-5</c:v>
                </c:pt>
                <c:pt idx="32">
                  <c:v>8.3298373999999997E-5</c:v>
                </c:pt>
                <c:pt idx="33">
                  <c:v>8.3298373999999997E-5</c:v>
                </c:pt>
                <c:pt idx="36">
                  <c:v>3.8117066999999999E-4</c:v>
                </c:pt>
                <c:pt idx="37">
                  <c:v>1.5721865000000002E-2</c:v>
                </c:pt>
                <c:pt idx="38">
                  <c:v>3.1931782999999998E-2</c:v>
                </c:pt>
                <c:pt idx="39">
                  <c:v>5.580479E-2</c:v>
                </c:pt>
                <c:pt idx="40">
                  <c:v>5.580479E-2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083-9561-7795CFB5A4E4}"/>
            </c:ext>
          </c:extLst>
        </c:ser>
        <c:ser>
          <c:idx val="2"/>
          <c:order val="2"/>
          <c:tx>
            <c:strRef>
              <c:f>'Gráfica DEA 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'!$F$2:$F$43</c:f>
              <c:numCache>
                <c:formatCode>0.00E+00</c:formatCode>
                <c:ptCount val="42"/>
                <c:pt idx="1">
                  <c:v>1.4689384E-2</c:v>
                </c:pt>
                <c:pt idx="2">
                  <c:v>0.1958299</c:v>
                </c:pt>
                <c:pt idx="3">
                  <c:v>0.2225084</c:v>
                </c:pt>
                <c:pt idx="4">
                  <c:v>2.2259584999999998E-2</c:v>
                </c:pt>
                <c:pt idx="5">
                  <c:v>4.6847154E-3</c:v>
                </c:pt>
                <c:pt idx="8">
                  <c:v>5.0617212999999996E-4</c:v>
                </c:pt>
                <c:pt idx="9">
                  <c:v>6.7317425000000004E-3</c:v>
                </c:pt>
                <c:pt idx="10">
                  <c:v>2.3683596000000002E-3</c:v>
                </c:pt>
                <c:pt idx="11">
                  <c:v>1.2783199000000001E-3</c:v>
                </c:pt>
                <c:pt idx="12">
                  <c:v>2.2929535E-5</c:v>
                </c:pt>
                <c:pt idx="15">
                  <c:v>4.2497812000000001E-8</c:v>
                </c:pt>
                <c:pt idx="16">
                  <c:v>1.9718431999999999E-6</c:v>
                </c:pt>
                <c:pt idx="17">
                  <c:v>8.8328265999999997E-7</c:v>
                </c:pt>
                <c:pt idx="18">
                  <c:v>3.5463867E-7</c:v>
                </c:pt>
                <c:pt idx="19">
                  <c:v>1.0225445E-8</c:v>
                </c:pt>
                <c:pt idx="22">
                  <c:v>9.9164624000000002E-5</c:v>
                </c:pt>
                <c:pt idx="23">
                  <c:v>1.0030480000000001E-3</c:v>
                </c:pt>
                <c:pt idx="24">
                  <c:v>5.8853810999999999E-4</c:v>
                </c:pt>
                <c:pt idx="25">
                  <c:v>1.6747626E-4</c:v>
                </c:pt>
                <c:pt idx="26">
                  <c:v>9.9817889999999998E-6</c:v>
                </c:pt>
                <c:pt idx="29">
                  <c:v>2.7670576E-5</c:v>
                </c:pt>
                <c:pt idx="30">
                  <c:v>1.0726794999999999E-3</c:v>
                </c:pt>
                <c:pt idx="31" formatCode="0.00000E+00">
                  <c:v>5.2546247000000005E-4</c:v>
                </c:pt>
                <c:pt idx="32">
                  <c:v>1.8899754999999999E-4</c:v>
                </c:pt>
                <c:pt idx="33">
                  <c:v>6.8574257000000002E-6</c:v>
                </c:pt>
                <c:pt idx="36">
                  <c:v>6.4613447999999996E-4</c:v>
                </c:pt>
                <c:pt idx="37">
                  <c:v>0.14354734999999999</c:v>
                </c:pt>
                <c:pt idx="38">
                  <c:v>0.20117842999999999</c:v>
                </c:pt>
                <c:pt idx="39">
                  <c:v>1.2634164999999999E-2</c:v>
                </c:pt>
                <c:pt idx="40">
                  <c:v>4.3020595000000002E-3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B-4083-9561-7795CFB5A4E4}"/>
            </c:ext>
          </c:extLst>
        </c:ser>
        <c:ser>
          <c:idx val="3"/>
          <c:order val="3"/>
          <c:tx>
            <c:strRef>
              <c:f>'Gráfica DEA 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'!$G$2:$G$43</c:f>
              <c:numCache>
                <c:formatCode>0.00E+00</c:formatCode>
                <c:ptCount val="42"/>
                <c:pt idx="1">
                  <c:v>2.4552600999999999E-4</c:v>
                </c:pt>
                <c:pt idx="2">
                  <c:v>0.12312462</c:v>
                </c:pt>
                <c:pt idx="3">
                  <c:v>4.8411076E-4</c:v>
                </c:pt>
                <c:pt idx="4">
                  <c:v>5.7300045000000001E-3</c:v>
                </c:pt>
                <c:pt idx="5">
                  <c:v>5.7300045000000001E-3</c:v>
                </c:pt>
                <c:pt idx="8">
                  <c:v>2.3331587000000001E-6</c:v>
                </c:pt>
                <c:pt idx="9">
                  <c:v>3.7073409999999998E-3</c:v>
                </c:pt>
                <c:pt idx="10">
                  <c:v>6.8074860999999996E-6</c:v>
                </c:pt>
                <c:pt idx="11">
                  <c:v>1.7673997999999999E-4</c:v>
                </c:pt>
                <c:pt idx="12">
                  <c:v>1.7673997999999999E-4</c:v>
                </c:pt>
                <c:pt idx="15">
                  <c:v>7.6625738000000001E-10</c:v>
                </c:pt>
                <c:pt idx="16">
                  <c:v>1.1194743E-6</c:v>
                </c:pt>
                <c:pt idx="17">
                  <c:v>1.579969E-9</c:v>
                </c:pt>
                <c:pt idx="18">
                  <c:v>2.0047197000000001E-8</c:v>
                </c:pt>
                <c:pt idx="19">
                  <c:v>2.0047197000000001E-8</c:v>
                </c:pt>
                <c:pt idx="22">
                  <c:v>7.6492124000000005E-7</c:v>
                </c:pt>
                <c:pt idx="23">
                  <c:v>8.2003654999999998E-4</c:v>
                </c:pt>
                <c:pt idx="24">
                  <c:v>1.2773086000000001E-6</c:v>
                </c:pt>
                <c:pt idx="25">
                  <c:v>3.4148707E-5</c:v>
                </c:pt>
                <c:pt idx="26">
                  <c:v>3.4148707E-5</c:v>
                </c:pt>
                <c:pt idx="29">
                  <c:v>4.8801661000000004E-7</c:v>
                </c:pt>
                <c:pt idx="30">
                  <c:v>5.9103941999999997E-4</c:v>
                </c:pt>
                <c:pt idx="31" formatCode="0.00000E+00">
                  <c:v>7.5351493999999995E-7</c:v>
                </c:pt>
                <c:pt idx="32">
                  <c:v>1.5212015E-5</c:v>
                </c:pt>
                <c:pt idx="33">
                  <c:v>1.5212015E-5</c:v>
                </c:pt>
                <c:pt idx="36">
                  <c:v>2.2474765999999999E-4</c:v>
                </c:pt>
                <c:pt idx="37">
                  <c:v>9.1009685000000007E-2</c:v>
                </c:pt>
                <c:pt idx="38">
                  <c:v>1.7593477999999999E-4</c:v>
                </c:pt>
                <c:pt idx="39">
                  <c:v>1.7232155999999999E-3</c:v>
                </c:pt>
                <c:pt idx="40">
                  <c:v>1.7232155999999999E-3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B-4083-9561-7795CFB5A4E4}"/>
            </c:ext>
          </c:extLst>
        </c:ser>
        <c:ser>
          <c:idx val="4"/>
          <c:order val="4"/>
          <c:tx>
            <c:strRef>
              <c:f>'Gráfica DEA '!$H$1</c:f>
              <c:strCache>
                <c:ptCount val="1"/>
                <c:pt idx="0">
                  <c:v>CED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'!$H$2:$H$43</c:f>
              <c:numCache>
                <c:formatCode>0.00E+00</c:formatCode>
                <c:ptCount val="42"/>
                <c:pt idx="1">
                  <c:v>7.2977869000000001E-2</c:v>
                </c:pt>
                <c:pt idx="2">
                  <c:v>7.3784547000000006E-2</c:v>
                </c:pt>
                <c:pt idx="3">
                  <c:v>7.2853992000000006E-2</c:v>
                </c:pt>
                <c:pt idx="4">
                  <c:v>9.4890701999999993E-2</c:v>
                </c:pt>
                <c:pt idx="5">
                  <c:v>9.4890701999999993E-2</c:v>
                </c:pt>
                <c:pt idx="8">
                  <c:v>2.6639741999999998E-4</c:v>
                </c:pt>
                <c:pt idx="9">
                  <c:v>3.7686707000000001E-4</c:v>
                </c:pt>
                <c:pt idx="10">
                  <c:v>2.4784714999999998E-4</c:v>
                </c:pt>
                <c:pt idx="11">
                  <c:v>1.1061718E-2</c:v>
                </c:pt>
                <c:pt idx="12">
                  <c:v>1.1061718E-2</c:v>
                </c:pt>
                <c:pt idx="15">
                  <c:v>1.5673956E-7</c:v>
                </c:pt>
                <c:pt idx="16">
                  <c:v>1.7218019E-7</c:v>
                </c:pt>
                <c:pt idx="17">
                  <c:v>1.5423857000000001E-7</c:v>
                </c:pt>
                <c:pt idx="18">
                  <c:v>2.0170666000000001E-6</c:v>
                </c:pt>
                <c:pt idx="19">
                  <c:v>2.0170666000000001E-6</c:v>
                </c:pt>
                <c:pt idx="22">
                  <c:v>1.4026880000000001E-4</c:v>
                </c:pt>
                <c:pt idx="23">
                  <c:v>1.5554117999999999E-4</c:v>
                </c:pt>
                <c:pt idx="24">
                  <c:v>1.3779467000000001E-4</c:v>
                </c:pt>
                <c:pt idx="25">
                  <c:v>1.2926693000000001E-3</c:v>
                </c:pt>
                <c:pt idx="26">
                  <c:v>1.2926693000000001E-3</c:v>
                </c:pt>
                <c:pt idx="29">
                  <c:v>1.0497109E-4</c:v>
                </c:pt>
                <c:pt idx="30">
                  <c:v>1.1741633E-4</c:v>
                </c:pt>
                <c:pt idx="31" formatCode="0.00000E+00">
                  <c:v>1.0283521E-4</c:v>
                </c:pt>
                <c:pt idx="32">
                  <c:v>1.2224601999999999E-3</c:v>
                </c:pt>
                <c:pt idx="33">
                  <c:v>1.2224601999999999E-3</c:v>
                </c:pt>
                <c:pt idx="36">
                  <c:v>6.9654744000000005E-2</c:v>
                </c:pt>
                <c:pt idx="37">
                  <c:v>6.9701467000000003E-2</c:v>
                </c:pt>
                <c:pt idx="38">
                  <c:v>6.9648619999999994E-2</c:v>
                </c:pt>
                <c:pt idx="39">
                  <c:v>3.0322186000000001E-2</c:v>
                </c:pt>
                <c:pt idx="40">
                  <c:v>3.0322186000000001E-2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5B-4083-9561-7795CFB5A4E4}"/>
            </c:ext>
          </c:extLst>
        </c:ser>
        <c:ser>
          <c:idx val="5"/>
          <c:order val="5"/>
          <c:tx>
            <c:strRef>
              <c:f>'Gráfica DEA 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E5B-4083-9561-7795CFB5A4E4}"/>
              </c:ext>
            </c:extLst>
          </c:dPt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'!$I$2:$I$43</c:f>
              <c:numCache>
                <c:formatCode>0.00E+00</c:formatCode>
                <c:ptCount val="42"/>
                <c:pt idx="1">
                  <c:v>5.9644680999999998E-2</c:v>
                </c:pt>
                <c:pt idx="4">
                  <c:v>5.9644680999999998E-2</c:v>
                </c:pt>
                <c:pt idx="5">
                  <c:v>5.9644680999999998E-2</c:v>
                </c:pt>
                <c:pt idx="8">
                  <c:v>7.5185599999999997E-3</c:v>
                </c:pt>
                <c:pt idx="11">
                  <c:v>7.5185599999999997E-3</c:v>
                </c:pt>
                <c:pt idx="12">
                  <c:v>7.5185599999999997E-3</c:v>
                </c:pt>
                <c:pt idx="15">
                  <c:v>1.0560717E-7</c:v>
                </c:pt>
                <c:pt idx="18">
                  <c:v>1.0560717E-7</c:v>
                </c:pt>
                <c:pt idx="19">
                  <c:v>1.0560717E-7</c:v>
                </c:pt>
                <c:pt idx="22">
                  <c:v>9.4426338999999994E-5</c:v>
                </c:pt>
                <c:pt idx="25">
                  <c:v>9.4426338999999994E-5</c:v>
                </c:pt>
                <c:pt idx="26">
                  <c:v>9.4426338999999994E-5</c:v>
                </c:pt>
                <c:pt idx="29">
                  <c:v>4.3136680999999999E-4</c:v>
                </c:pt>
                <c:pt idx="32">
                  <c:v>4.3136680999999999E-4</c:v>
                </c:pt>
                <c:pt idx="33">
                  <c:v>4.3136680999999999E-4</c:v>
                </c:pt>
                <c:pt idx="36">
                  <c:v>4.8635944E-2</c:v>
                </c:pt>
                <c:pt idx="39">
                  <c:v>4.8635944E-2</c:v>
                </c:pt>
                <c:pt idx="40">
                  <c:v>4.8635944E-2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5B-4083-9561-7795CFB5A4E4}"/>
            </c:ext>
          </c:extLst>
        </c:ser>
        <c:ser>
          <c:idx val="6"/>
          <c:order val="6"/>
          <c:tx>
            <c:strRef>
              <c:f>'Gráfica DEA 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'!$J$2:$J$43</c:f>
              <c:numCache>
                <c:formatCode>0.00E+00</c:formatCode>
                <c:ptCount val="42"/>
                <c:pt idx="1">
                  <c:v>1.4976456E-4</c:v>
                </c:pt>
                <c:pt idx="8">
                  <c:v>6.3750766E-6</c:v>
                </c:pt>
                <c:pt idx="15">
                  <c:v>1.348588E-9</c:v>
                </c:pt>
                <c:pt idx="22">
                  <c:v>1.1809784999999999E-6</c:v>
                </c:pt>
                <c:pt idx="29">
                  <c:v>8.8075205000000002E-7</c:v>
                </c:pt>
                <c:pt idx="36">
                  <c:v>9.9410308999999997E-5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5B-4083-9561-7795CFB5A4E4}"/>
            </c:ext>
          </c:extLst>
        </c:ser>
        <c:ser>
          <c:idx val="7"/>
          <c:order val="7"/>
          <c:tx>
            <c:strRef>
              <c:f>'Gráfica DEA 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'!$K$2:$K$43</c:f>
              <c:numCache>
                <c:formatCode>0.0000E+00</c:formatCode>
                <c:ptCount val="42"/>
                <c:pt idx="1">
                  <c:v>0.20021003866999998</c:v>
                </c:pt>
                <c:pt idx="2">
                  <c:v>0.57772826200000005</c:v>
                </c:pt>
                <c:pt idx="3">
                  <c:v>0.37955637475999993</c:v>
                </c:pt>
                <c:pt idx="4">
                  <c:v>0.75956552850000003</c:v>
                </c:pt>
                <c:pt idx="5">
                  <c:v>0.74199065890000004</c:v>
                </c:pt>
                <c:pt idx="8" formatCode="0.000E+00">
                  <c:v>1.0295244095299999E-2</c:v>
                </c:pt>
                <c:pt idx="9" formatCode="0.0000">
                  <c:v>1.169474975E-2</c:v>
                </c:pt>
                <c:pt idx="10" formatCode="0.000E+00">
                  <c:v>3.0622394261000004E-3</c:v>
                </c:pt>
                <c:pt idx="11" formatCode="0.000E+00">
                  <c:v>3.5705579970000005E-2</c:v>
                </c:pt>
                <c:pt idx="12" formatCode="0.000E+00">
                  <c:v>3.4450189605000001E-2</c:v>
                </c:pt>
                <c:pt idx="15" formatCode="0.000E+00">
                  <c:v>6.8369746156380005E-5</c:v>
                </c:pt>
                <c:pt idx="16" formatCode="0.000E+00">
                  <c:v>3.7272134610000001E-6</c:v>
                </c:pt>
                <c:pt idx="17" formatCode="0.000E+00">
                  <c:v>1.2311088870000001E-6</c:v>
                </c:pt>
                <c:pt idx="18" formatCode="0.000E+00">
                  <c:v>9.5757875747000008E-5</c:v>
                </c:pt>
                <c:pt idx="19" formatCode="0.000E+00">
                  <c:v>9.5413462522000005E-5</c:v>
                </c:pt>
                <c:pt idx="22" formatCode="0.000E+00">
                  <c:v>1.0824842207399999E-3</c:v>
                </c:pt>
                <c:pt idx="23" formatCode="0.000E+00">
                  <c:v>2.419138304E-3</c:v>
                </c:pt>
                <c:pt idx="24" formatCode="0.000E+00">
                  <c:v>9.3614104460000005E-4</c:v>
                </c:pt>
                <c:pt idx="25" formatCode="0.000E+00">
                  <c:v>1.2294055936E-2</c:v>
                </c:pt>
                <c:pt idx="26" formatCode="0.000E+00">
                  <c:v>1.2136561464999999E-2</c:v>
                </c:pt>
                <c:pt idx="29" formatCode="0.000E+00">
                  <c:v>6.6901661066000003E-4</c:v>
                </c:pt>
                <c:pt idx="30" formatCode="0.000E+00">
                  <c:v>2.0721236089999997E-3</c:v>
                </c:pt>
                <c:pt idx="31" formatCode="0.00000E+00">
                  <c:v>7.6128060094000005E-4</c:v>
                </c:pt>
                <c:pt idx="32" formatCode="0.000000E+00">
                  <c:v>3.1256254489999999E-3</c:v>
                </c:pt>
                <c:pt idx="33" formatCode="0.000E+00">
                  <c:v>2.9434853247E-3</c:v>
                </c:pt>
                <c:pt idx="36" formatCode="0.000E+00">
                  <c:v>0.12918357061899999</c:v>
                </c:pt>
                <c:pt idx="37" formatCode="0.000E+00">
                  <c:v>0.47588668699999997</c:v>
                </c:pt>
                <c:pt idx="38" formatCode="0.000E+00">
                  <c:v>0.34878428777999998</c:v>
                </c:pt>
                <c:pt idx="39" formatCode="0.000E+00">
                  <c:v>0.16268739360000001</c:v>
                </c:pt>
                <c:pt idx="40" formatCode="0.000E+00">
                  <c:v>0.15435528809999999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5B-4083-9561-7795CFB5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23704911646935567"/>
          <c:y val="7.2488783687254338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68936451741536E-2"/>
          <c:y val="2.329803399444309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DEA_CELDAS!$C$1</c:f>
              <c:strCache>
                <c:ptCount val="1"/>
                <c:pt idx="0">
                  <c:v>Fosil, No renovable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DEA_CELDAS!$C$2:$C$8</c:f>
              <c:numCache>
                <c:formatCode>0.000000</c:formatCode>
                <c:ptCount val="7"/>
                <c:pt idx="1">
                  <c:v>0.2</c:v>
                </c:pt>
                <c:pt idx="2">
                  <c:v>0.57799999999999996</c:v>
                </c:pt>
                <c:pt idx="3">
                  <c:v>0.38</c:v>
                </c:pt>
                <c:pt idx="4">
                  <c:v>0.76</c:v>
                </c:pt>
                <c:pt idx="5">
                  <c:v>0.74199999999999999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4-477B-B741-891E569D4A15}"/>
            </c:ext>
          </c:extLst>
        </c:ser>
        <c:ser>
          <c:idx val="1"/>
          <c:order val="1"/>
          <c:tx>
            <c:strRef>
              <c:f>DEA_CELDAS!$D$1</c:f>
              <c:strCache>
                <c:ptCount val="1"/>
                <c:pt idx="0">
                  <c:v>Nuclear, No renovable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DEA_CELDAS!$D$2:$D$8</c:f>
              <c:numCache>
                <c:formatCode>0.000000</c:formatCode>
                <c:ptCount val="7"/>
                <c:pt idx="1">
                  <c:v>1.03E-2</c:v>
                </c:pt>
                <c:pt idx="2">
                  <c:v>1.17E-2</c:v>
                </c:pt>
                <c:pt idx="3">
                  <c:v>3.0599999999999998E-3</c:v>
                </c:pt>
                <c:pt idx="4">
                  <c:v>3.5700000000000003E-2</c:v>
                </c:pt>
                <c:pt idx="5">
                  <c:v>3.4500000000000003E-2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4-477B-B741-891E569D4A15}"/>
            </c:ext>
          </c:extLst>
        </c:ser>
        <c:ser>
          <c:idx val="2"/>
          <c:order val="2"/>
          <c:tx>
            <c:strRef>
              <c:f>DEA_CELDAS!$E$1</c:f>
              <c:strCache>
                <c:ptCount val="1"/>
                <c:pt idx="0">
                  <c:v>Biomasa, No renovable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DEA_CELDAS!$E$2:$E$8</c:f>
              <c:numCache>
                <c:formatCode>0.000000</c:formatCode>
                <c:ptCount val="7"/>
                <c:pt idx="1">
                  <c:v>6.8399999999999996E-5</c:v>
                </c:pt>
                <c:pt idx="2">
                  <c:v>3.7299999999999999E-6</c:v>
                </c:pt>
                <c:pt idx="3">
                  <c:v>1.2300000000000001E-6</c:v>
                </c:pt>
                <c:pt idx="4">
                  <c:v>9.5799999999999998E-5</c:v>
                </c:pt>
                <c:pt idx="5">
                  <c:v>9.5400000000000001E-5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4-477B-B741-891E569D4A15}"/>
            </c:ext>
          </c:extLst>
        </c:ser>
        <c:ser>
          <c:idx val="3"/>
          <c:order val="3"/>
          <c:tx>
            <c:strRef>
              <c:f>DEA_CELDAS!$F$1</c:f>
              <c:strCache>
                <c:ptCount val="1"/>
                <c:pt idx="0">
                  <c:v>Biomasa ,Renovable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DEA_CELDAS!$F$2:$F$8</c:f>
              <c:numCache>
                <c:formatCode>0.000000</c:formatCode>
                <c:ptCount val="7"/>
                <c:pt idx="1">
                  <c:v>1.08E-3</c:v>
                </c:pt>
                <c:pt idx="2">
                  <c:v>1.08E-3</c:v>
                </c:pt>
                <c:pt idx="3">
                  <c:v>9.3599999999999998E-4</c:v>
                </c:pt>
                <c:pt idx="4">
                  <c:v>1.23E-2</c:v>
                </c:pt>
                <c:pt idx="5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4-477B-B741-891E569D4A15}"/>
            </c:ext>
          </c:extLst>
        </c:ser>
        <c:ser>
          <c:idx val="4"/>
          <c:order val="4"/>
          <c:tx>
            <c:strRef>
              <c:f>DEA_CELDAS!$G$1</c:f>
              <c:strCache>
                <c:ptCount val="1"/>
                <c:pt idx="0">
                  <c:v>Solar, eólica, geotérmica, renovable</c:v>
                </c:pt>
              </c:strCache>
            </c:strRef>
          </c:tx>
          <c:spPr>
            <a:pattFill prst="pct9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DEA_CELDAS!$G$2:$G$8</c:f>
              <c:numCache>
                <c:formatCode>0.000000</c:formatCode>
                <c:ptCount val="7"/>
                <c:pt idx="1">
                  <c:v>6.69E-4</c:v>
                </c:pt>
                <c:pt idx="2">
                  <c:v>2.0699999999999998E-3</c:v>
                </c:pt>
                <c:pt idx="3">
                  <c:v>7.6099999999999996E-4</c:v>
                </c:pt>
                <c:pt idx="4">
                  <c:v>3.13E-3</c:v>
                </c:pt>
                <c:pt idx="5">
                  <c:v>2.9399999999999999E-3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4-477B-B741-891E569D4A15}"/>
            </c:ext>
          </c:extLst>
        </c:ser>
        <c:ser>
          <c:idx val="5"/>
          <c:order val="5"/>
          <c:tx>
            <c:strRef>
              <c:f>DEA_CELDAS!$H$1</c:f>
              <c:strCache>
                <c:ptCount val="1"/>
                <c:pt idx="0">
                  <c:v>Agua, Renovable</c:v>
                </c:pt>
              </c:strCache>
            </c:strRef>
          </c:tx>
          <c:spPr>
            <a:blipFill>
              <a:blip xmlns:r="http://schemas.openxmlformats.org/officeDocument/2006/relationships" r:embed="rId4"/>
              <a:tile tx="0" ty="0" sx="100000" sy="100000" flip="none" algn="tl"/>
            </a:blip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blipFill>
                <a:blip xmlns:r="http://schemas.openxmlformats.org/officeDocument/2006/relationships" r:embed="rId4"/>
                <a:tile tx="0" ty="0" sx="100000" sy="100000" flip="none" algn="tl"/>
              </a:blip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884-477B-B741-891E569D4A15}"/>
              </c:ext>
            </c:extLst>
          </c:dPt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DEA_CELDAS!$H$2:$H$7</c:f>
              <c:numCache>
                <c:formatCode>0.000000</c:formatCode>
                <c:ptCount val="6"/>
                <c:pt idx="1">
                  <c:v>0.129</c:v>
                </c:pt>
                <c:pt idx="2">
                  <c:v>0.47599999999999998</c:v>
                </c:pt>
                <c:pt idx="3">
                  <c:v>0.34899999999999998</c:v>
                </c:pt>
                <c:pt idx="4">
                  <c:v>0.16300000000000001</c:v>
                </c:pt>
                <c:pt idx="5">
                  <c:v>0.154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84-477B-B741-891E569D4A15}"/>
            </c:ext>
          </c:extLst>
        </c:ser>
        <c:ser>
          <c:idx val="6"/>
          <c:order val="6"/>
          <c:tx>
            <c:strRef>
              <c:f>'[1]Gráfica DEC'!$J$1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'[1]Gráfica DEC'!$A$2:$B$8</c:f>
              <c:multiLvlStrCache>
                <c:ptCount val="7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'[1]Gráfica DEC'!$J$2:$J$8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F884-477B-B741-891E569D4A15}"/>
            </c:ext>
          </c:extLst>
        </c:ser>
        <c:ser>
          <c:idx val="7"/>
          <c:order val="7"/>
          <c:tx>
            <c:strRef>
              <c:f>DEA_CELDAS!$I$1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DEA_CELDAS!$A$2:$B$8</c:f>
              <c:multiLvlStrCache>
                <c:ptCount val="6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</c:lvl>
                <c:lvl>
                  <c:pt idx="0">
                    <c:v>Demanda de Energía Acumulada (DEA)</c:v>
                  </c:pt>
                </c:lvl>
              </c:multiLvlStrCache>
            </c:multiLvlStrRef>
          </c:cat>
          <c:val>
            <c:numRef>
              <c:f>DEA_CELDAS!$I$2:$I$8</c:f>
              <c:numCache>
                <c:formatCode>0.000E+00</c:formatCode>
                <c:ptCount val="7"/>
                <c:pt idx="1">
                  <c:v>0.34111740000000002</c:v>
                </c:pt>
                <c:pt idx="2">
                  <c:v>1.0688537299999998</c:v>
                </c:pt>
                <c:pt idx="3">
                  <c:v>0.73375823000000007</c:v>
                </c:pt>
                <c:pt idx="4">
                  <c:v>0.97422579999999992</c:v>
                </c:pt>
                <c:pt idx="5">
                  <c:v>0.94563540000000001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84-477B-B741-891E569D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.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Megajulios  (MJ)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0.30000000000000004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867541617099353"/>
          <c:y val="0.13836351055241614"/>
          <c:w val="0.12527619661484315"/>
          <c:h val="0.63919345272418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DEA_CAPAS!$B$1</c:f>
              <c:strCache>
                <c:ptCount val="1"/>
                <c:pt idx="0">
                  <c:v>CED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0"/>
                    <a:lumOff val="100000"/>
                  </a:schemeClr>
                </a:gs>
                <a:gs pos="35000">
                  <a:schemeClr val="accent5">
                    <a:lumMod val="0"/>
                    <a:lumOff val="100000"/>
                  </a:schemeClr>
                </a:gs>
                <a:gs pos="100000">
                  <a:schemeClr val="accent5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DEA_CAPAS!$B$12:$B$18</c:f>
              <c:numCache>
                <c:formatCode>0%</c:formatCode>
                <c:ptCount val="7"/>
                <c:pt idx="1">
                  <c:v>0.1765771896700809</c:v>
                </c:pt>
                <c:pt idx="2">
                  <c:v>0.30244186851560456</c:v>
                </c:pt>
                <c:pt idx="3">
                  <c:v>0.13161129946401739</c:v>
                </c:pt>
                <c:pt idx="4">
                  <c:v>0.57383681507629114</c:v>
                </c:pt>
                <c:pt idx="5">
                  <c:v>0.59052004088587173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A-446E-A7D8-2F1811BC426C}"/>
            </c:ext>
          </c:extLst>
        </c:ser>
        <c:ser>
          <c:idx val="1"/>
          <c:order val="1"/>
          <c:tx>
            <c:strRef>
              <c:f>DEA_CAPAS!$C$1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DEA_CAPAS!$C$12:$C$18</c:f>
              <c:numCache>
                <c:formatCode>0%</c:formatCode>
                <c:ptCount val="7"/>
                <c:pt idx="1">
                  <c:v>1.4747911875690587E-2</c:v>
                </c:pt>
                <c:pt idx="2">
                  <c:v>3.2411911700900249E-2</c:v>
                </c:pt>
                <c:pt idx="3">
                  <c:v>8.973777763833457E-2</c:v>
                </c:pt>
                <c:pt idx="4">
                  <c:v>0.11868184124083947</c:v>
                </c:pt>
                <c:pt idx="5">
                  <c:v>0.12213229249265482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A-446E-A7D8-2F1811BC426C}"/>
            </c:ext>
          </c:extLst>
        </c:ser>
        <c:ser>
          <c:idx val="2"/>
          <c:order val="2"/>
          <c:tx>
            <c:strRef>
              <c:f>DEA_CAPAS!$D$1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DEA_CAPAS!$D$12:$D$18</c:f>
              <c:numCache>
                <c:formatCode>0%</c:formatCode>
                <c:ptCount val="7"/>
                <c:pt idx="1">
                  <c:v>4.6758888389614187E-2</c:v>
                </c:pt>
                <c:pt idx="2">
                  <c:v>0.32546753233465725</c:v>
                </c:pt>
                <c:pt idx="3">
                  <c:v>0.58268881127322925</c:v>
                </c:pt>
                <c:pt idx="4">
                  <c:v>3.7524269318123395E-2</c:v>
                </c:pt>
                <c:pt idx="5">
                  <c:v>9.5420982037237676E-3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A-446E-A7D8-2F1811BC426C}"/>
            </c:ext>
          </c:extLst>
        </c:ser>
        <c:ser>
          <c:idx val="3"/>
          <c:order val="3"/>
          <c:tx>
            <c:strRef>
              <c:f>DEA_CAPAS!$E$1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DEA_CAPAS!$E$12:$E$18</c:f>
              <c:numCache>
                <c:formatCode>0%</c:formatCode>
                <c:ptCount val="7"/>
                <c:pt idx="1">
                  <c:v>1.3875503012341969E-3</c:v>
                </c:pt>
                <c:pt idx="2">
                  <c:v>0.20494754222802489</c:v>
                </c:pt>
                <c:pt idx="3">
                  <c:v>9.1240487119685978E-4</c:v>
                </c:pt>
                <c:pt idx="4">
                  <c:v>7.888594160722245E-3</c:v>
                </c:pt>
                <c:pt idx="5">
                  <c:v>8.117940194726652E-3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A-446E-A7D8-2F1811BC426C}"/>
            </c:ext>
          </c:extLst>
        </c:ser>
        <c:ser>
          <c:idx val="4"/>
          <c:order val="4"/>
          <c:tx>
            <c:strRef>
              <c:f>DEA_CAPAS!$F$1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DEA_CAPAS!$F$12:$F$18</c:f>
              <c:numCache>
                <c:formatCode>0%</c:formatCode>
                <c:ptCount val="7"/>
                <c:pt idx="1">
                  <c:v>0.41915300256150417</c:v>
                </c:pt>
                <c:pt idx="2">
                  <c:v>0.134731145220813</c:v>
                </c:pt>
                <c:pt idx="3">
                  <c:v>0.19504970675322214</c:v>
                </c:pt>
                <c:pt idx="4">
                  <c:v>0.14257367010448221</c:v>
                </c:pt>
                <c:pt idx="5">
                  <c:v>0.1467187313315795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A-446E-A7D8-2F1811BC426C}"/>
            </c:ext>
          </c:extLst>
        </c:ser>
        <c:ser>
          <c:idx val="5"/>
          <c:order val="5"/>
          <c:tx>
            <c:strRef>
              <c:f>DEA_CAPAS!$G$1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FA-446E-A7D8-2F1811BC426C}"/>
              </c:ext>
            </c:extLst>
          </c:dPt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DEA_CAPAS!$G$12:$G$18</c:f>
              <c:numCache>
                <c:formatCode>0%</c:formatCode>
                <c:ptCount val="7"/>
                <c:pt idx="1">
                  <c:v>0.34062111915232518</c:v>
                </c:pt>
                <c:pt idx="2">
                  <c:v>0</c:v>
                </c:pt>
                <c:pt idx="3">
                  <c:v>0</c:v>
                </c:pt>
                <c:pt idx="4">
                  <c:v>0.11949481009954169</c:v>
                </c:pt>
                <c:pt idx="5">
                  <c:v>0.12296889689144362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FA-446E-A7D8-2F1811BC426C}"/>
            </c:ext>
          </c:extLst>
        </c:ser>
        <c:ser>
          <c:idx val="6"/>
          <c:order val="6"/>
          <c:tx>
            <c:strRef>
              <c:f>DEA_CAPAS!$H$1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DEA_CAPAS!$H$12:$H$18</c:f>
              <c:numCache>
                <c:formatCode>0%</c:formatCode>
                <c:ptCount val="7"/>
                <c:pt idx="1">
                  <c:v>7.543380495508901E-4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FA-446E-A7D8-2F1811BC426C}"/>
            </c:ext>
          </c:extLst>
        </c:ser>
        <c:ser>
          <c:idx val="7"/>
          <c:order val="7"/>
          <c:tx>
            <c:strRef>
              <c:f>DEA_CAPAS!$I$1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DEA_CAPAS!$A$12:$A$18</c:f>
              <c:strCache>
                <c:ptCount val="6"/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</c:strCache>
            </c:strRef>
          </c:cat>
          <c:val>
            <c:numRef>
              <c:f>DEA_CAPAS!$I$12:$I$18</c:f>
              <c:numCache>
                <c:formatCode>0%</c:formatCode>
                <c:ptCount val="7"/>
                <c:pt idx="1">
                  <c:v>1</c:v>
                </c:pt>
                <c:pt idx="2">
                  <c:v>0.99999999999999989</c:v>
                </c:pt>
                <c:pt idx="3">
                  <c:v>1.0000000000000002</c:v>
                </c:pt>
                <c:pt idx="4">
                  <c:v>1.0000000000000002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FA-446E-A7D8-2F1811BC4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14629676452467E-2"/>
          <c:y val="0.13223003879647985"/>
          <c:w val="0.89572984578255577"/>
          <c:h val="0.7511112364073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'DEA Comparativo'!$G$1</c:f>
              <c:strCache>
                <c:ptCount val="1"/>
                <c:pt idx="0">
                  <c:v>Datos &lt;0.5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'DEA Comparativo'!$A$2:$B$26</c:f>
              <c:multiLvlStrCache>
                <c:ptCount val="25"/>
                <c:lvl>
                  <c:pt idx="1">
                    <c:v>G1</c:v>
                  </c:pt>
                  <c:pt idx="2">
                    <c:v>G2</c:v>
                  </c:pt>
                  <c:pt idx="3">
                    <c:v>E</c:v>
                  </c:pt>
                  <c:pt idx="4">
                    <c:v>S</c:v>
                  </c:pt>
                  <c:pt idx="5">
                    <c:v>Z</c:v>
                  </c:pt>
                  <c:pt idx="6">
                    <c:v>C11</c:v>
                  </c:pt>
                  <c:pt idx="7">
                    <c:v>C22</c:v>
                  </c:pt>
                  <c:pt idx="8">
                    <c:v>C33</c:v>
                  </c:pt>
                  <c:pt idx="9">
                    <c:v>AB1</c:v>
                  </c:pt>
                  <c:pt idx="10">
                    <c:v>AB2</c:v>
                  </c:pt>
                  <c:pt idx="11">
                    <c:v>AB3</c:v>
                  </c:pt>
                  <c:pt idx="13">
                    <c:v>Zh 1</c:v>
                  </c:pt>
                  <c:pt idx="14">
                    <c:v>Zh 2</c:v>
                  </c:pt>
                  <c:pt idx="15">
                    <c:v>Zh 3</c:v>
                  </c:pt>
                  <c:pt idx="16">
                    <c:v>Zh 4</c:v>
                  </c:pt>
                  <c:pt idx="17">
                    <c:v>Zh 5</c:v>
                  </c:pt>
                  <c:pt idx="20">
                    <c:v>C1</c:v>
                  </c:pt>
                  <c:pt idx="21">
                    <c:v>C2</c:v>
                  </c:pt>
                  <c:pt idx="22">
                    <c:v>C3</c:v>
                  </c:pt>
                  <c:pt idx="23">
                    <c:v>C4</c:v>
                  </c:pt>
                  <c:pt idx="24">
                    <c:v>C5</c:v>
                  </c:pt>
                </c:lvl>
                <c:lvl>
                  <c:pt idx="0">
                    <c:v>(Maranghi et al., 2019)</c:v>
                  </c:pt>
                  <c:pt idx="13">
                    <c:v>(Zhang et al., 2011)</c:v>
                  </c:pt>
                  <c:pt idx="19">
                    <c:v>(Valderrama &amp; Molina,  2022)</c:v>
                  </c:pt>
                </c:lvl>
              </c:multiLvlStrCache>
            </c:multiLvlStrRef>
          </c:cat>
          <c:val>
            <c:numRef>
              <c:f>'DEA Comparativo'!$G$2:$G$26</c:f>
              <c:numCache>
                <c:formatCode>0.00E+00</c:formatCode>
                <c:ptCount val="25"/>
                <c:pt idx="1">
                  <c:v>2.81E-3</c:v>
                </c:pt>
                <c:pt idx="2">
                  <c:v>2.5100000000000001E-3</c:v>
                </c:pt>
                <c:pt idx="3">
                  <c:v>0.35099999999999998</c:v>
                </c:pt>
                <c:pt idx="4">
                  <c:v>#N/A</c:v>
                </c:pt>
                <c:pt idx="5">
                  <c:v>6.4299999999999996E-2</c:v>
                </c:pt>
                <c:pt idx="6">
                  <c:v>9.5899999999999999E-2</c:v>
                </c:pt>
                <c:pt idx="7">
                  <c:v>0.111</c:v>
                </c:pt>
                <c:pt idx="8">
                  <c:v>5.0500000000000003E-2</c:v>
                </c:pt>
                <c:pt idx="9">
                  <c:v>0.158</c:v>
                </c:pt>
                <c:pt idx="10">
                  <c:v>0.159</c:v>
                </c:pt>
                <c:pt idx="11">
                  <c:v>0.252</c:v>
                </c:pt>
                <c:pt idx="13">
                  <c:v>1.22</c:v>
                </c:pt>
                <c:pt idx="14">
                  <c:v>1.43</c:v>
                </c:pt>
                <c:pt idx="15">
                  <c:v>1.4379999999999999</c:v>
                </c:pt>
                <c:pt idx="16">
                  <c:v>1.9</c:v>
                </c:pt>
                <c:pt idx="17">
                  <c:v>1.98</c:v>
                </c:pt>
                <c:pt idx="20">
                  <c:v>0.34100000000000003</c:v>
                </c:pt>
                <c:pt idx="21">
                  <c:v>0.94599999999999995</c:v>
                </c:pt>
                <c:pt idx="22">
                  <c:v>0.73399999999999999</c:v>
                </c:pt>
                <c:pt idx="23">
                  <c:v>0.97399999999999998</c:v>
                </c:pt>
                <c:pt idx="24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2-497E-9F2D-93251076FEDF}"/>
            </c:ext>
          </c:extLst>
        </c:ser>
        <c:ser>
          <c:idx val="1"/>
          <c:order val="1"/>
          <c:tx>
            <c:strRef>
              <c:f>'DEA Comparativo'!$H$1</c:f>
              <c:strCache>
                <c:ptCount val="1"/>
                <c:pt idx="0">
                  <c:v>Datos &gt;10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8.9813996627381644E-4"/>
                  <c:y val="2.39546212708360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C2-497E-9F2D-93251076F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'DEA Comparativo'!$A$2:$B$26</c:f>
              <c:multiLvlStrCache>
                <c:ptCount val="25"/>
                <c:lvl>
                  <c:pt idx="1">
                    <c:v>G1</c:v>
                  </c:pt>
                  <c:pt idx="2">
                    <c:v>G2</c:v>
                  </c:pt>
                  <c:pt idx="3">
                    <c:v>E</c:v>
                  </c:pt>
                  <c:pt idx="4">
                    <c:v>S</c:v>
                  </c:pt>
                  <c:pt idx="5">
                    <c:v>Z</c:v>
                  </c:pt>
                  <c:pt idx="6">
                    <c:v>C11</c:v>
                  </c:pt>
                  <c:pt idx="7">
                    <c:v>C22</c:v>
                  </c:pt>
                  <c:pt idx="8">
                    <c:v>C33</c:v>
                  </c:pt>
                  <c:pt idx="9">
                    <c:v>AB1</c:v>
                  </c:pt>
                  <c:pt idx="10">
                    <c:v>AB2</c:v>
                  </c:pt>
                  <c:pt idx="11">
                    <c:v>AB3</c:v>
                  </c:pt>
                  <c:pt idx="13">
                    <c:v>Zh 1</c:v>
                  </c:pt>
                  <c:pt idx="14">
                    <c:v>Zh 2</c:v>
                  </c:pt>
                  <c:pt idx="15">
                    <c:v>Zh 3</c:v>
                  </c:pt>
                  <c:pt idx="16">
                    <c:v>Zh 4</c:v>
                  </c:pt>
                  <c:pt idx="17">
                    <c:v>Zh 5</c:v>
                  </c:pt>
                  <c:pt idx="20">
                    <c:v>C1</c:v>
                  </c:pt>
                  <c:pt idx="21">
                    <c:v>C2</c:v>
                  </c:pt>
                  <c:pt idx="22">
                    <c:v>C3</c:v>
                  </c:pt>
                  <c:pt idx="23">
                    <c:v>C4</c:v>
                  </c:pt>
                  <c:pt idx="24">
                    <c:v>C5</c:v>
                  </c:pt>
                </c:lvl>
                <c:lvl>
                  <c:pt idx="0">
                    <c:v>(Maranghi et al., 2019)</c:v>
                  </c:pt>
                  <c:pt idx="13">
                    <c:v>(Zhang et al., 2011)</c:v>
                  </c:pt>
                  <c:pt idx="19">
                    <c:v>(Valderrama &amp; Molina,  2022)</c:v>
                  </c:pt>
                </c:lvl>
              </c:multiLvlStrCache>
            </c:multiLvlStrRef>
          </c:cat>
          <c:val>
            <c:numRef>
              <c:f>'DEA Comparativo'!$H$2:$H$26</c:f>
              <c:numCache>
                <c:formatCode>General</c:formatCode>
                <c:ptCount val="25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2.5545454545454547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2-497E-9F2D-93251076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9784192"/>
        <c:axId val="1959784608"/>
      </c:barChart>
      <c:catAx>
        <c:axId val="19597841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784608"/>
        <c:crosses val="autoZero"/>
        <c:auto val="1"/>
        <c:lblAlgn val="ctr"/>
        <c:lblOffset val="100"/>
        <c:noMultiLvlLbl val="0"/>
      </c:catAx>
      <c:valAx>
        <c:axId val="1959784608"/>
        <c:scaling>
          <c:orientation val="minMax"/>
          <c:max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DEA (mMJ/cm2)</a:t>
                </a:r>
              </a:p>
            </c:rich>
          </c:tx>
          <c:layout>
            <c:manualLayout>
              <c:xMode val="edge"/>
              <c:yMode val="edge"/>
              <c:x val="2.7655803127047837E-2"/>
              <c:y val="0.380372944646957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&lt;=2.5]0.0#;;;\: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7841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de sensibilidad'!$A$22:$A$41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sensibilidad'!$C$22:$C$41</c:f>
              <c:numCache>
                <c:formatCode>0.00</c:formatCode>
                <c:ptCount val="20"/>
                <c:pt idx="0">
                  <c:v>793.36794363267984</c:v>
                </c:pt>
                <c:pt idx="1">
                  <c:v>396.68397181633992</c:v>
                </c:pt>
                <c:pt idx="2">
                  <c:v>264.45598121089324</c:v>
                </c:pt>
                <c:pt idx="3">
                  <c:v>198.34198590816996</c:v>
                </c:pt>
                <c:pt idx="4">
                  <c:v>158.67358872653594</c:v>
                </c:pt>
                <c:pt idx="5">
                  <c:v>132.22799060544662</c:v>
                </c:pt>
                <c:pt idx="6">
                  <c:v>113.33827766181138</c:v>
                </c:pt>
                <c:pt idx="7">
                  <c:v>99.17099295408498</c:v>
                </c:pt>
                <c:pt idx="8">
                  <c:v>88.151993736964414</c:v>
                </c:pt>
                <c:pt idx="9">
                  <c:v>79.33679436326797</c:v>
                </c:pt>
                <c:pt idx="10">
                  <c:v>72.124358512061804</c:v>
                </c:pt>
                <c:pt idx="11">
                  <c:v>66.11399530272331</c:v>
                </c:pt>
                <c:pt idx="12">
                  <c:v>61.028303356359984</c:v>
                </c:pt>
                <c:pt idx="13">
                  <c:v>56.669138830905688</c:v>
                </c:pt>
                <c:pt idx="14">
                  <c:v>52.891196242178644</c:v>
                </c:pt>
                <c:pt idx="15">
                  <c:v>49.58549647704249</c:v>
                </c:pt>
                <c:pt idx="16">
                  <c:v>46.66870256662822</c:v>
                </c:pt>
                <c:pt idx="17">
                  <c:v>44.075996868482207</c:v>
                </c:pt>
                <c:pt idx="18">
                  <c:v>41.756207559614722</c:v>
                </c:pt>
                <c:pt idx="19">
                  <c:v>39.668397181633985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59-433B-ADA5-1CD2619AE4A2}"/>
            </c:ext>
          </c:extLst>
        </c:ser>
        <c:ser>
          <c:idx val="1"/>
          <c:order val="1"/>
          <c:tx>
            <c:v>C2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de sensibilidad'!$A$22:$A$41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sensibilidad'!$D$22:$D$41</c:f>
              <c:numCache>
                <c:formatCode>0.00</c:formatCode>
                <c:ptCount val="20"/>
                <c:pt idx="0">
                  <c:v>2631.0339110487294</c:v>
                </c:pt>
                <c:pt idx="1">
                  <c:v>1315.5169555243647</c:v>
                </c:pt>
                <c:pt idx="2">
                  <c:v>877.0113036829099</c:v>
                </c:pt>
                <c:pt idx="3">
                  <c:v>657.75847776218234</c:v>
                </c:pt>
                <c:pt idx="4">
                  <c:v>526.20678220974594</c:v>
                </c:pt>
                <c:pt idx="5">
                  <c:v>438.50565184145495</c:v>
                </c:pt>
                <c:pt idx="6">
                  <c:v>375.86198729267562</c:v>
                </c:pt>
                <c:pt idx="7">
                  <c:v>328.87923888109117</c:v>
                </c:pt>
                <c:pt idx="8">
                  <c:v>292.33710122763659</c:v>
                </c:pt>
                <c:pt idx="9">
                  <c:v>263.10339110487297</c:v>
                </c:pt>
                <c:pt idx="10">
                  <c:v>239.18490100442997</c:v>
                </c:pt>
                <c:pt idx="11">
                  <c:v>219.25282592072747</c:v>
                </c:pt>
                <c:pt idx="12">
                  <c:v>202.38722392682538</c:v>
                </c:pt>
                <c:pt idx="13">
                  <c:v>187.93099364633781</c:v>
                </c:pt>
                <c:pt idx="14">
                  <c:v>175.40226073658198</c:v>
                </c:pt>
                <c:pt idx="15">
                  <c:v>164.43961944054558</c:v>
                </c:pt>
                <c:pt idx="16">
                  <c:v>154.76670064992527</c:v>
                </c:pt>
                <c:pt idx="17">
                  <c:v>146.1685506138183</c:v>
                </c:pt>
                <c:pt idx="18">
                  <c:v>138.47546900256469</c:v>
                </c:pt>
                <c:pt idx="19">
                  <c:v>131.55169555243648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59-433B-ADA5-1CD2619AE4A2}"/>
            </c:ext>
          </c:extLst>
        </c:ser>
        <c:ser>
          <c:idx val="2"/>
          <c:order val="2"/>
          <c:tx>
            <c:v>C3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de sensibilidad'!$A$22:$A$41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sensibilidad'!$E$22:$E$41</c:f>
              <c:numCache>
                <c:formatCode>0.00</c:formatCode>
                <c:ptCount val="20"/>
                <c:pt idx="0">
                  <c:v>2297.5132312792225</c:v>
                </c:pt>
                <c:pt idx="1">
                  <c:v>1148.7566156396113</c:v>
                </c:pt>
                <c:pt idx="2">
                  <c:v>765.83774375974065</c:v>
                </c:pt>
                <c:pt idx="3">
                  <c:v>574.37830781980563</c:v>
                </c:pt>
                <c:pt idx="4">
                  <c:v>459.50264625584447</c:v>
                </c:pt>
                <c:pt idx="5">
                  <c:v>382.91887187987032</c:v>
                </c:pt>
                <c:pt idx="6">
                  <c:v>328.2161758970318</c:v>
                </c:pt>
                <c:pt idx="7">
                  <c:v>287.18915390990281</c:v>
                </c:pt>
                <c:pt idx="8">
                  <c:v>255.27924791991353</c:v>
                </c:pt>
                <c:pt idx="9">
                  <c:v>229.75132312792223</c:v>
                </c:pt>
                <c:pt idx="10">
                  <c:v>208.86483920720201</c:v>
                </c:pt>
                <c:pt idx="11">
                  <c:v>191.45943593993516</c:v>
                </c:pt>
                <c:pt idx="12">
                  <c:v>176.73178702147862</c:v>
                </c:pt>
                <c:pt idx="13">
                  <c:v>164.1080879485159</c:v>
                </c:pt>
                <c:pt idx="14">
                  <c:v>153.16754875194812</c:v>
                </c:pt>
                <c:pt idx="15">
                  <c:v>143.59457695495141</c:v>
                </c:pt>
                <c:pt idx="16">
                  <c:v>135.14783713407192</c:v>
                </c:pt>
                <c:pt idx="17">
                  <c:v>127.63962395995677</c:v>
                </c:pt>
                <c:pt idx="18">
                  <c:v>120.92174901469591</c:v>
                </c:pt>
                <c:pt idx="19">
                  <c:v>114.87566156396112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D59-433B-ADA5-1CD2619AE4A2}"/>
            </c:ext>
          </c:extLst>
        </c:ser>
        <c:ser>
          <c:idx val="3"/>
          <c:order val="3"/>
          <c:tx>
            <c:v>C4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de sensibilidad'!$A$22:$A$41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sensibilidad'!$F$22:$F$41</c:f>
              <c:numCache>
                <c:formatCode>0.00</c:formatCode>
                <c:ptCount val="20"/>
                <c:pt idx="0">
                  <c:v>4096.7679351225734</c:v>
                </c:pt>
                <c:pt idx="1">
                  <c:v>2048.3839675612867</c:v>
                </c:pt>
                <c:pt idx="2">
                  <c:v>1365.5893117075243</c:v>
                </c:pt>
                <c:pt idx="3">
                  <c:v>1024.1919837806433</c:v>
                </c:pt>
                <c:pt idx="4">
                  <c:v>819.35358702451458</c:v>
                </c:pt>
                <c:pt idx="5">
                  <c:v>682.79465585376215</c:v>
                </c:pt>
                <c:pt idx="6">
                  <c:v>585.25256216036757</c:v>
                </c:pt>
                <c:pt idx="7">
                  <c:v>512.09599189032167</c:v>
                </c:pt>
                <c:pt idx="8">
                  <c:v>455.19643723584147</c:v>
                </c:pt>
                <c:pt idx="9">
                  <c:v>409.67679351225729</c:v>
                </c:pt>
                <c:pt idx="10">
                  <c:v>372.43344864750674</c:v>
                </c:pt>
                <c:pt idx="11">
                  <c:v>341.39732792688108</c:v>
                </c:pt>
                <c:pt idx="12">
                  <c:v>315.13599500942871</c:v>
                </c:pt>
                <c:pt idx="13">
                  <c:v>292.62628108018379</c:v>
                </c:pt>
                <c:pt idx="14">
                  <c:v>273.11786234150492</c:v>
                </c:pt>
                <c:pt idx="15">
                  <c:v>256.04799594516084</c:v>
                </c:pt>
                <c:pt idx="16">
                  <c:v>240.98634912485727</c:v>
                </c:pt>
                <c:pt idx="17">
                  <c:v>227.59821861792074</c:v>
                </c:pt>
                <c:pt idx="18">
                  <c:v>215.61936500645126</c:v>
                </c:pt>
                <c:pt idx="19">
                  <c:v>204.83839675612865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D59-433B-ADA5-1CD2619AE4A2}"/>
            </c:ext>
          </c:extLst>
        </c:ser>
        <c:ser>
          <c:idx val="4"/>
          <c:order val="4"/>
          <c:tx>
            <c:v>C5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de sensibilidad'!$A$22:$A$41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sensibilidad'!$G$22:$G$41</c:f>
              <c:numCache>
                <c:formatCode>0.00</c:formatCode>
                <c:ptCount val="20"/>
                <c:pt idx="0">
                  <c:v>4689.9108524944977</c:v>
                </c:pt>
                <c:pt idx="1">
                  <c:v>2344.9554262472489</c:v>
                </c:pt>
                <c:pt idx="2">
                  <c:v>1563.3036174981657</c:v>
                </c:pt>
                <c:pt idx="3">
                  <c:v>1172.4777131236244</c:v>
                </c:pt>
                <c:pt idx="4">
                  <c:v>937.98217049889956</c:v>
                </c:pt>
                <c:pt idx="5">
                  <c:v>781.65180874908287</c:v>
                </c:pt>
                <c:pt idx="6">
                  <c:v>669.98726464207107</c:v>
                </c:pt>
                <c:pt idx="7">
                  <c:v>586.23885656181221</c:v>
                </c:pt>
                <c:pt idx="8">
                  <c:v>521.10120583272203</c:v>
                </c:pt>
                <c:pt idx="9">
                  <c:v>468.99108524944978</c:v>
                </c:pt>
                <c:pt idx="10">
                  <c:v>426.35553204495443</c:v>
                </c:pt>
                <c:pt idx="11">
                  <c:v>390.82590437454144</c:v>
                </c:pt>
                <c:pt idx="12">
                  <c:v>360.76237326880749</c:v>
                </c:pt>
                <c:pt idx="13">
                  <c:v>334.99363232103553</c:v>
                </c:pt>
                <c:pt idx="14">
                  <c:v>312.66072349963321</c:v>
                </c:pt>
                <c:pt idx="15">
                  <c:v>293.11942828090611</c:v>
                </c:pt>
                <c:pt idx="16">
                  <c:v>275.8771089702646</c:v>
                </c:pt>
                <c:pt idx="17">
                  <c:v>260.55060291636102</c:v>
                </c:pt>
                <c:pt idx="18">
                  <c:v>246.8374132891841</c:v>
                </c:pt>
                <c:pt idx="19">
                  <c:v>234.49554262472489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D59-433B-ADA5-1CD2619A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373472"/>
        <c:axId val="403374304"/>
      </c:scatterChart>
      <c:valAx>
        <c:axId val="403373472"/>
        <c:scaling>
          <c:orientation val="minMax"/>
          <c:max val="2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03374304"/>
        <c:crosses val="autoZero"/>
        <c:crossBetween val="midCat"/>
        <c:majorUnit val="1"/>
      </c:valAx>
      <c:valAx>
        <c:axId val="4033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000" b="0" i="0" baseline="0">
                    <a:effectLst/>
                  </a:rPr>
                  <a:t>g CO2-eq/kWh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03373472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sensibilidad'!$J$22:$J$41</c:f>
              <c:numCache>
                <c:formatCode>0.00E+00</c:formatCode>
                <c:ptCount val="20"/>
                <c:pt idx="0">
                  <c:v>1.5976287880746043E-4</c:v>
                </c:pt>
                <c:pt idx="1">
                  <c:v>7.9881439403730215E-5</c:v>
                </c:pt>
                <c:pt idx="2">
                  <c:v>5.3254292935820134E-5</c:v>
                </c:pt>
                <c:pt idx="3">
                  <c:v>3.9940719701865107E-5</c:v>
                </c:pt>
                <c:pt idx="4">
                  <c:v>3.1952575761492081E-5</c:v>
                </c:pt>
                <c:pt idx="5">
                  <c:v>2.6627146467910067E-5</c:v>
                </c:pt>
                <c:pt idx="6">
                  <c:v>2.2823268401065768E-5</c:v>
                </c:pt>
                <c:pt idx="7">
                  <c:v>1.9970359850932554E-5</c:v>
                </c:pt>
                <c:pt idx="8">
                  <c:v>1.7751430978606711E-5</c:v>
                </c:pt>
                <c:pt idx="9">
                  <c:v>1.597628788074604E-5</c:v>
                </c:pt>
                <c:pt idx="10">
                  <c:v>1.4523898073405494E-5</c:v>
                </c:pt>
                <c:pt idx="11">
                  <c:v>1.3313573233955034E-5</c:v>
                </c:pt>
                <c:pt idx="12">
                  <c:v>1.2289452215958492E-5</c:v>
                </c:pt>
                <c:pt idx="13">
                  <c:v>1.1411634200532884E-5</c:v>
                </c:pt>
                <c:pt idx="14">
                  <c:v>1.0650858587164027E-5</c:v>
                </c:pt>
                <c:pt idx="15">
                  <c:v>9.9851799254662769E-6</c:v>
                </c:pt>
                <c:pt idx="16">
                  <c:v>9.397816400438848E-6</c:v>
                </c:pt>
                <c:pt idx="17">
                  <c:v>8.8757154893033557E-6</c:v>
                </c:pt>
                <c:pt idx="18">
                  <c:v>8.4085725688137046E-6</c:v>
                </c:pt>
                <c:pt idx="19">
                  <c:v>7.9881439403730201E-6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16-463E-A9A2-3C9E55DE3DF3}"/>
            </c:ext>
          </c:extLst>
        </c:ser>
        <c:ser>
          <c:idx val="1"/>
          <c:order val="1"/>
          <c:tx>
            <c:v>C2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sensibilidad'!$K$22:$K$41</c:f>
              <c:numCache>
                <c:formatCode>0.00E+00</c:formatCode>
                <c:ptCount val="20"/>
                <c:pt idx="0">
                  <c:v>5.3191123211949586E-4</c:v>
                </c:pt>
                <c:pt idx="1">
                  <c:v>2.6595561605974793E-4</c:v>
                </c:pt>
                <c:pt idx="2">
                  <c:v>1.7730374403983196E-4</c:v>
                </c:pt>
                <c:pt idx="3">
                  <c:v>1.3297780802987397E-4</c:v>
                </c:pt>
                <c:pt idx="4">
                  <c:v>1.0638224642389918E-4</c:v>
                </c:pt>
                <c:pt idx="5">
                  <c:v>8.8651872019915982E-5</c:v>
                </c:pt>
                <c:pt idx="6">
                  <c:v>7.5987318874213698E-5</c:v>
                </c:pt>
                <c:pt idx="7">
                  <c:v>6.6488904014936983E-5</c:v>
                </c:pt>
                <c:pt idx="8">
                  <c:v>5.9101248013277323E-5</c:v>
                </c:pt>
                <c:pt idx="9">
                  <c:v>5.3191123211949588E-5</c:v>
                </c:pt>
                <c:pt idx="10">
                  <c:v>4.8355566556317804E-5</c:v>
                </c:pt>
                <c:pt idx="11">
                  <c:v>4.4325936009957991E-5</c:v>
                </c:pt>
                <c:pt idx="12">
                  <c:v>4.0916248624576614E-5</c:v>
                </c:pt>
                <c:pt idx="13">
                  <c:v>3.7993659437106849E-5</c:v>
                </c:pt>
                <c:pt idx="14">
                  <c:v>3.5460748807966394E-5</c:v>
                </c:pt>
                <c:pt idx="15">
                  <c:v>3.3244452007468491E-5</c:v>
                </c:pt>
                <c:pt idx="16">
                  <c:v>3.1288896007029174E-5</c:v>
                </c:pt>
                <c:pt idx="17">
                  <c:v>2.9550624006638662E-5</c:v>
                </c:pt>
                <c:pt idx="18">
                  <c:v>2.7995328006289256E-5</c:v>
                </c:pt>
                <c:pt idx="19">
                  <c:v>2.6595561605974794E-5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16-463E-A9A2-3C9E55DE3DF3}"/>
            </c:ext>
          </c:extLst>
        </c:ser>
        <c:ser>
          <c:idx val="2"/>
          <c:order val="2"/>
          <c:tx>
            <c:v>C3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sensibilidad'!$L$22:$L$41</c:f>
              <c:numCache>
                <c:formatCode>0.00E+00</c:formatCode>
                <c:ptCount val="20"/>
                <c:pt idx="0">
                  <c:v>4.5719705741897567E-4</c:v>
                </c:pt>
                <c:pt idx="1">
                  <c:v>2.2859852870948783E-4</c:v>
                </c:pt>
                <c:pt idx="2">
                  <c:v>1.5239901913965853E-4</c:v>
                </c:pt>
                <c:pt idx="3">
                  <c:v>1.1429926435474392E-4</c:v>
                </c:pt>
                <c:pt idx="4">
                  <c:v>9.143941148379512E-5</c:v>
                </c:pt>
                <c:pt idx="5">
                  <c:v>7.6199509569829265E-5</c:v>
                </c:pt>
                <c:pt idx="6">
                  <c:v>6.5313865345567951E-5</c:v>
                </c:pt>
                <c:pt idx="7">
                  <c:v>5.7149632177371959E-5</c:v>
                </c:pt>
                <c:pt idx="8">
                  <c:v>5.0799673046552843E-5</c:v>
                </c:pt>
                <c:pt idx="9">
                  <c:v>4.571970574189756E-5</c:v>
                </c:pt>
                <c:pt idx="10">
                  <c:v>4.1563368856270507E-5</c:v>
                </c:pt>
                <c:pt idx="11">
                  <c:v>3.8099754784914632E-5</c:v>
                </c:pt>
                <c:pt idx="12">
                  <c:v>3.5169004416844272E-5</c:v>
                </c:pt>
                <c:pt idx="13">
                  <c:v>3.2656932672783975E-5</c:v>
                </c:pt>
                <c:pt idx="14">
                  <c:v>3.0479803827931704E-5</c:v>
                </c:pt>
                <c:pt idx="15">
                  <c:v>2.8574816088685979E-5</c:v>
                </c:pt>
                <c:pt idx="16">
                  <c:v>2.689394455405739E-5</c:v>
                </c:pt>
                <c:pt idx="17">
                  <c:v>2.5399836523276422E-5</c:v>
                </c:pt>
                <c:pt idx="18">
                  <c:v>2.4063003022051349E-5</c:v>
                </c:pt>
                <c:pt idx="19">
                  <c:v>2.285985287094878E-5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16-463E-A9A2-3C9E55DE3DF3}"/>
            </c:ext>
          </c:extLst>
        </c:ser>
        <c:ser>
          <c:idx val="3"/>
          <c:order val="3"/>
          <c:tx>
            <c:v>C4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sensibilidad'!$M$22:$M$41</c:f>
              <c:numCache>
                <c:formatCode>0.00E+00</c:formatCode>
                <c:ptCount val="20"/>
                <c:pt idx="0">
                  <c:v>3.0719606957213342E-3</c:v>
                </c:pt>
                <c:pt idx="1">
                  <c:v>1.5359803478606671E-3</c:v>
                </c:pt>
                <c:pt idx="2">
                  <c:v>1.0239868985737783E-3</c:v>
                </c:pt>
                <c:pt idx="3">
                  <c:v>7.6799017393033354E-4</c:v>
                </c:pt>
                <c:pt idx="4">
                  <c:v>6.1439213914426692E-4</c:v>
                </c:pt>
                <c:pt idx="5">
                  <c:v>5.1199344928688913E-4</c:v>
                </c:pt>
                <c:pt idx="6">
                  <c:v>4.3885152796019068E-4</c:v>
                </c:pt>
                <c:pt idx="7">
                  <c:v>3.8399508696516677E-4</c:v>
                </c:pt>
                <c:pt idx="8">
                  <c:v>3.4132896619125939E-4</c:v>
                </c:pt>
                <c:pt idx="9">
                  <c:v>3.0719606957213346E-4</c:v>
                </c:pt>
                <c:pt idx="10">
                  <c:v>2.7926915415648501E-4</c:v>
                </c:pt>
                <c:pt idx="11">
                  <c:v>2.5599672464344457E-4</c:v>
                </c:pt>
                <c:pt idx="12">
                  <c:v>2.3630466890164114E-4</c:v>
                </c:pt>
                <c:pt idx="13">
                  <c:v>2.1942576398009534E-4</c:v>
                </c:pt>
                <c:pt idx="14">
                  <c:v>2.0479737971475565E-4</c:v>
                </c:pt>
                <c:pt idx="15">
                  <c:v>1.9199754348258338E-4</c:v>
                </c:pt>
                <c:pt idx="16">
                  <c:v>1.8070357033654911E-4</c:v>
                </c:pt>
                <c:pt idx="17">
                  <c:v>1.7066448309562969E-4</c:v>
                </c:pt>
                <c:pt idx="18">
                  <c:v>1.6168214188007029E-4</c:v>
                </c:pt>
                <c:pt idx="19">
                  <c:v>1.5359803478606673E-4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916-463E-A9A2-3C9E55DE3DF3}"/>
            </c:ext>
          </c:extLst>
        </c:ser>
        <c:ser>
          <c:idx val="4"/>
          <c:order val="4"/>
          <c:tx>
            <c:v>C5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'Analisis de sensibilidad'!$I$22:$I$41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'Analisis de sensibilidad'!$N$22:$N$41</c:f>
              <c:numCache>
                <c:formatCode>0.00E+00</c:formatCode>
                <c:ptCount val="20"/>
                <c:pt idx="0">
                  <c:v>3.5859719120514733E-3</c:v>
                </c:pt>
                <c:pt idx="1">
                  <c:v>1.7929859560257366E-3</c:v>
                </c:pt>
                <c:pt idx="2">
                  <c:v>1.1953239706838244E-3</c:v>
                </c:pt>
                <c:pt idx="3">
                  <c:v>8.9649297801286832E-4</c:v>
                </c:pt>
                <c:pt idx="4">
                  <c:v>7.1719438241029472E-4</c:v>
                </c:pt>
                <c:pt idx="5">
                  <c:v>5.9766198534191221E-4</c:v>
                </c:pt>
                <c:pt idx="6">
                  <c:v>5.1228170172163909E-4</c:v>
                </c:pt>
                <c:pt idx="7">
                  <c:v>4.4824648900643416E-4</c:v>
                </c:pt>
                <c:pt idx="8">
                  <c:v>3.9844132356127492E-4</c:v>
                </c:pt>
                <c:pt idx="9">
                  <c:v>3.5859719120514736E-4</c:v>
                </c:pt>
                <c:pt idx="10">
                  <c:v>3.2599744655013402E-4</c:v>
                </c:pt>
                <c:pt idx="11">
                  <c:v>2.9883099267095611E-4</c:v>
                </c:pt>
                <c:pt idx="12">
                  <c:v>2.7584399323472868E-4</c:v>
                </c:pt>
                <c:pt idx="13">
                  <c:v>2.5614085086081954E-4</c:v>
                </c:pt>
                <c:pt idx="14">
                  <c:v>2.3906479413676491E-4</c:v>
                </c:pt>
                <c:pt idx="15">
                  <c:v>2.2412324450321708E-4</c:v>
                </c:pt>
                <c:pt idx="16">
                  <c:v>2.1093952423832199E-4</c:v>
                </c:pt>
                <c:pt idx="17">
                  <c:v>1.9922066178063746E-4</c:v>
                </c:pt>
                <c:pt idx="18">
                  <c:v>1.8873536379218284E-4</c:v>
                </c:pt>
                <c:pt idx="19">
                  <c:v>1.7929859560257368E-4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916-463E-A9A2-3C9E55DE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011264"/>
        <c:axId val="469004192"/>
      </c:scatterChart>
      <c:valAx>
        <c:axId val="469011264"/>
        <c:scaling>
          <c:orientation val="minMax"/>
          <c:max val="2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69004192"/>
        <c:crosses val="autoZero"/>
        <c:crossBetween val="midCat"/>
        <c:majorUnit val="1"/>
      </c:valAx>
      <c:valAx>
        <c:axId val="4690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000" b="0" i="0" u="none" strike="noStrike" baseline="0">
                    <a:solidFill>
                      <a:schemeClr val="tx1"/>
                    </a:solidFill>
                    <a:effectLst/>
                  </a:rPr>
                  <a:t>CTUh</a:t>
                </a:r>
                <a:r>
                  <a:rPr lang="es-CO" sz="10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/kWh </a:t>
                </a:r>
                <a:endParaRPr lang="es-CO" sz="10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69011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110557</xdr:colOff>
      <xdr:row>0</xdr:row>
      <xdr:rowOff>26364</xdr:rowOff>
    </xdr:from>
    <xdr:to>
      <xdr:col>15</xdr:col>
      <xdr:colOff>289151</xdr:colOff>
      <xdr:row>22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1578951</xdr:colOff>
      <xdr:row>37</xdr:row>
      <xdr:rowOff>68747</xdr:rowOff>
    </xdr:from>
    <xdr:to>
      <xdr:col>17</xdr:col>
      <xdr:colOff>569177</xdr:colOff>
      <xdr:row>63</xdr:row>
      <xdr:rowOff>139391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52149C-BACF-4598-8AD2-0B23D779D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1578951</xdr:colOff>
      <xdr:row>36</xdr:row>
      <xdr:rowOff>68747</xdr:rowOff>
    </xdr:from>
    <xdr:to>
      <xdr:col>17</xdr:col>
      <xdr:colOff>569177</xdr:colOff>
      <xdr:row>62</xdr:row>
      <xdr:rowOff>139391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7B15FC-646D-4ED4-8B22-A0D300B7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308950</xdr:colOff>
      <xdr:row>46</xdr:row>
      <xdr:rowOff>91425</xdr:rowOff>
    </xdr:from>
    <xdr:to>
      <xdr:col>25</xdr:col>
      <xdr:colOff>387598</xdr:colOff>
      <xdr:row>72</xdr:row>
      <xdr:rowOff>162069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E238E9-BC0D-40C6-B3FE-51848B7B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65454</xdr:colOff>
      <xdr:row>10</xdr:row>
      <xdr:rowOff>189350</xdr:rowOff>
    </xdr:from>
    <xdr:to>
      <xdr:col>10</xdr:col>
      <xdr:colOff>378557</xdr:colOff>
      <xdr:row>35</xdr:row>
      <xdr:rowOff>160494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FF549F-5637-492C-BDAF-4678B48C6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26498</xdr:rowOff>
    </xdr:from>
    <xdr:to>
      <xdr:col>9</xdr:col>
      <xdr:colOff>324476</xdr:colOff>
      <xdr:row>45</xdr:row>
      <xdr:rowOff>97142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5ABBAB-7309-47BE-86AC-2B3BE06BE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82915</xdr:colOff>
      <xdr:row>29</xdr:row>
      <xdr:rowOff>16050</xdr:rowOff>
    </xdr:from>
    <xdr:to>
      <xdr:col>29</xdr:col>
      <xdr:colOff>434339</xdr:colOff>
      <xdr:row>58</xdr:row>
      <xdr:rowOff>88902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CA3C5D-29DA-41C1-8774-67E484931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712252</xdr:colOff>
      <xdr:row>37</xdr:row>
      <xdr:rowOff>39687</xdr:rowOff>
    </xdr:from>
    <xdr:to>
      <xdr:col>16</xdr:col>
      <xdr:colOff>126098</xdr:colOff>
      <xdr:row>38</xdr:row>
      <xdr:rowOff>99459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00E491B-1CE5-4C06-91B8-48E60BD31045}"/>
            </a:ext>
          </a:extLst>
        </xdr:cNvPr>
        <xdr:cNvGrpSpPr/>
      </xdr:nvGrpSpPr>
      <xdr:grpSpPr>
        <a:xfrm>
          <a:off x="12572413" y="7244889"/>
          <a:ext cx="950137" cy="244126"/>
          <a:chOff x="12014347" y="996802"/>
          <a:chExt cx="1364955" cy="276890"/>
        </a:xfrm>
      </xdr:grpSpPr>
      <xdr:sp macro="" textlink="">
        <xdr:nvSpPr>
          <xdr:cNvPr id="4" name="Diagrama de flujo: datos 3">
            <a:extLst>
              <a:ext uri="{FF2B5EF4-FFF2-40B4-BE49-F238E27FC236}">
                <a16:creationId xmlns:a16="http://schemas.microsoft.com/office/drawing/2014/main" id="{B96B50AB-AFF9-454B-820C-8FC4C3E35564}"/>
              </a:ext>
            </a:extLst>
          </xdr:cNvPr>
          <xdr:cNvSpPr/>
        </xdr:nvSpPr>
        <xdr:spPr>
          <a:xfrm>
            <a:off x="12017005" y="996802"/>
            <a:ext cx="1362295" cy="276890"/>
          </a:xfrm>
          <a:prstGeom prst="flowChartInputOutpu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76D2B83-FE0C-47B8-95B7-175F60FE829A}"/>
              </a:ext>
            </a:extLst>
          </xdr:cNvPr>
          <xdr:cNvCxnSpPr/>
        </xdr:nvCxnSpPr>
        <xdr:spPr>
          <a:xfrm>
            <a:off x="12282820" y="1007878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5882370-81CA-40F7-8440-7BD7926A2AD8}"/>
              </a:ext>
            </a:extLst>
          </xdr:cNvPr>
          <xdr:cNvCxnSpPr/>
        </xdr:nvCxnSpPr>
        <xdr:spPr>
          <a:xfrm>
            <a:off x="12014347" y="1271034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105524</xdr:colOff>
      <xdr:row>32</xdr:row>
      <xdr:rowOff>92927</xdr:rowOff>
    </xdr:from>
    <xdr:to>
      <xdr:col>12</xdr:col>
      <xdr:colOff>290397</xdr:colOff>
      <xdr:row>37</xdr:row>
      <xdr:rowOff>16195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B27AF3-3D08-439B-BB80-BEAA9F00C4E4}"/>
            </a:ext>
          </a:extLst>
        </xdr:cNvPr>
        <xdr:cNvSpPr/>
      </xdr:nvSpPr>
      <xdr:spPr>
        <a:xfrm>
          <a:off x="10382999" y="6427052"/>
          <a:ext cx="184873" cy="87576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596520</xdr:colOff>
      <xdr:row>37</xdr:row>
      <xdr:rowOff>60943</xdr:rowOff>
    </xdr:from>
    <xdr:to>
      <xdr:col>13</xdr:col>
      <xdr:colOff>10367</xdr:colOff>
      <xdr:row>38</xdr:row>
      <xdr:rowOff>117431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68F03F26-D8D1-40CA-A3A8-18972118471E}"/>
            </a:ext>
          </a:extLst>
        </xdr:cNvPr>
        <xdr:cNvGrpSpPr/>
      </xdr:nvGrpSpPr>
      <xdr:grpSpPr>
        <a:xfrm>
          <a:off x="10152246" y="7266145"/>
          <a:ext cx="950137" cy="240842"/>
          <a:chOff x="12014347" y="996802"/>
          <a:chExt cx="1364955" cy="276890"/>
        </a:xfrm>
      </xdr:grpSpPr>
      <xdr:sp macro="" textlink="">
        <xdr:nvSpPr>
          <xdr:cNvPr id="9" name="Diagrama de flujo: datos 8">
            <a:extLst>
              <a:ext uri="{FF2B5EF4-FFF2-40B4-BE49-F238E27FC236}">
                <a16:creationId xmlns:a16="http://schemas.microsoft.com/office/drawing/2014/main" id="{8785806F-136F-4E07-985A-6231621110F1}"/>
              </a:ext>
            </a:extLst>
          </xdr:cNvPr>
          <xdr:cNvSpPr/>
        </xdr:nvSpPr>
        <xdr:spPr>
          <a:xfrm>
            <a:off x="12017005" y="996802"/>
            <a:ext cx="1362295" cy="276890"/>
          </a:xfrm>
          <a:prstGeom prst="flowChartInputOutpu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3D50DD6F-06C2-496A-BEDF-58679D39ABBD}"/>
              </a:ext>
            </a:extLst>
          </xdr:cNvPr>
          <xdr:cNvCxnSpPr/>
        </xdr:nvCxnSpPr>
        <xdr:spPr>
          <a:xfrm>
            <a:off x="12282820" y="1007878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53CF4046-A53F-49C3-827B-AB3274CD835F}"/>
              </a:ext>
            </a:extLst>
          </xdr:cNvPr>
          <xdr:cNvCxnSpPr/>
        </xdr:nvCxnSpPr>
        <xdr:spPr>
          <a:xfrm>
            <a:off x="12014347" y="1271034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16311</xdr:colOff>
      <xdr:row>36</xdr:row>
      <xdr:rowOff>0</xdr:rowOff>
    </xdr:from>
    <xdr:to>
      <xdr:col>12</xdr:col>
      <xdr:colOff>428000</xdr:colOff>
      <xdr:row>37</xdr:row>
      <xdr:rowOff>13047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8C410B9-1CB2-4C3A-A7EA-889FABF58833}"/>
            </a:ext>
          </a:extLst>
        </xdr:cNvPr>
        <xdr:cNvSpPr txBox="1"/>
      </xdr:nvSpPr>
      <xdr:spPr>
        <a:xfrm>
          <a:off x="10293786" y="7096125"/>
          <a:ext cx="411689" cy="203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24,1</a:t>
          </a:r>
        </a:p>
      </xdr:txBody>
    </xdr:sp>
    <xdr:clientData/>
  </xdr:twoCellAnchor>
  <xdr:twoCellAnchor>
    <xdr:from>
      <xdr:col>12</xdr:col>
      <xdr:colOff>12135</xdr:colOff>
      <xdr:row>35</xdr:row>
      <xdr:rowOff>5204</xdr:rowOff>
    </xdr:from>
    <xdr:to>
      <xdr:col>12</xdr:col>
      <xdr:colOff>423824</xdr:colOff>
      <xdr:row>36</xdr:row>
      <xdr:rowOff>18252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551FE16-67A6-4984-997A-31B83E169E92}"/>
            </a:ext>
          </a:extLst>
        </xdr:cNvPr>
        <xdr:cNvSpPr txBox="1"/>
      </xdr:nvSpPr>
      <xdr:spPr>
        <a:xfrm>
          <a:off x="10289610" y="6910829"/>
          <a:ext cx="411689" cy="203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25,1</a:t>
          </a:r>
        </a:p>
      </xdr:txBody>
    </xdr:sp>
    <xdr:clientData/>
  </xdr:twoCellAnchor>
  <xdr:twoCellAnchor>
    <xdr:from>
      <xdr:col>12</xdr:col>
      <xdr:colOff>5786</xdr:colOff>
      <xdr:row>33</xdr:row>
      <xdr:rowOff>187369</xdr:rowOff>
    </xdr:from>
    <xdr:to>
      <xdr:col>12</xdr:col>
      <xdr:colOff>417475</xdr:colOff>
      <xdr:row>35</xdr:row>
      <xdr:rowOff>11901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6EFE49A-6CDE-4C04-AB37-6C80E465ED86}"/>
            </a:ext>
          </a:extLst>
        </xdr:cNvPr>
        <xdr:cNvSpPr txBox="1"/>
      </xdr:nvSpPr>
      <xdr:spPr>
        <a:xfrm>
          <a:off x="10283261" y="6711994"/>
          <a:ext cx="411689" cy="20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26,1</a:t>
          </a:r>
        </a:p>
      </xdr:txBody>
    </xdr:sp>
    <xdr:clientData/>
  </xdr:twoCellAnchor>
  <xdr:twoCellAnchor>
    <xdr:from>
      <xdr:col>12</xdr:col>
      <xdr:colOff>9358</xdr:colOff>
      <xdr:row>33</xdr:row>
      <xdr:rowOff>42113</xdr:rowOff>
    </xdr:from>
    <xdr:to>
      <xdr:col>12</xdr:col>
      <xdr:colOff>421047</xdr:colOff>
      <xdr:row>34</xdr:row>
      <xdr:rowOff>55161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42B1391-5F2C-4AFB-8B2D-24AA01777E7B}"/>
            </a:ext>
          </a:extLst>
        </xdr:cNvPr>
        <xdr:cNvSpPr txBox="1"/>
      </xdr:nvSpPr>
      <xdr:spPr>
        <a:xfrm>
          <a:off x="10286833" y="6566738"/>
          <a:ext cx="411689" cy="203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27,1</a:t>
          </a:r>
        </a:p>
      </xdr:txBody>
    </xdr:sp>
    <xdr:clientData/>
  </xdr:twoCellAnchor>
  <xdr:twoCellAnchor>
    <xdr:from>
      <xdr:col>12</xdr:col>
      <xdr:colOff>3007</xdr:colOff>
      <xdr:row>32</xdr:row>
      <xdr:rowOff>65529</xdr:rowOff>
    </xdr:from>
    <xdr:to>
      <xdr:col>12</xdr:col>
      <xdr:colOff>414696</xdr:colOff>
      <xdr:row>33</xdr:row>
      <xdr:rowOff>78576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98EA58C-DBC2-4C19-BCDB-7FA836CF5093}"/>
            </a:ext>
          </a:extLst>
        </xdr:cNvPr>
        <xdr:cNvSpPr txBox="1"/>
      </xdr:nvSpPr>
      <xdr:spPr>
        <a:xfrm>
          <a:off x="10280482" y="6399654"/>
          <a:ext cx="411689" cy="203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28,1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159203</xdr:rowOff>
    </xdr:from>
    <xdr:to>
      <xdr:col>4</xdr:col>
      <xdr:colOff>878511</xdr:colOff>
      <xdr:row>62</xdr:row>
      <xdr:rowOff>144576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1EF142-0E00-4774-8822-FFC541349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40105</xdr:colOff>
      <xdr:row>41</xdr:row>
      <xdr:rowOff>152399</xdr:rowOff>
    </xdr:from>
    <xdr:to>
      <xdr:col>14</xdr:col>
      <xdr:colOff>200527</xdr:colOff>
      <xdr:row>62</xdr:row>
      <xdr:rowOff>170448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843D8F-87E9-4EE9-A321-547AE54DA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651710</xdr:colOff>
      <xdr:row>41</xdr:row>
      <xdr:rowOff>80210</xdr:rowOff>
    </xdr:from>
    <xdr:to>
      <xdr:col>22</xdr:col>
      <xdr:colOff>671763</xdr:colOff>
      <xdr:row>62</xdr:row>
      <xdr:rowOff>98259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C2E7A0-214D-4242-89CE-33D77A56D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1578951</xdr:colOff>
      <xdr:row>10</xdr:row>
      <xdr:rowOff>68747</xdr:rowOff>
    </xdr:from>
    <xdr:to>
      <xdr:col>17</xdr:col>
      <xdr:colOff>569177</xdr:colOff>
      <xdr:row>36</xdr:row>
      <xdr:rowOff>139391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A5A37D-A88F-47C6-9135-C4E722817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MILO%20VALDERRAMA/MAESTR&#205;A%20-%20ACADEMIA/SEMESTRE%203/Articulo/INVENTARIO%20PARA%20ARTICULO/Gr&#225;fica%20DEA_5%20C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DEC"/>
      <sheetName val="DEC COMPARATIVO"/>
    </sheetNames>
    <sheetDataSet>
      <sheetData sheetId="0">
        <row r="1">
          <cell r="J1" t="str">
            <v>CSA</v>
          </cell>
        </row>
        <row r="2">
          <cell r="A2" t="str">
            <v>Demanda de Energía Acumulada (DEA)</v>
          </cell>
        </row>
        <row r="3">
          <cell r="B3" t="str">
            <v>C1</v>
          </cell>
          <cell r="J3"/>
        </row>
        <row r="4">
          <cell r="B4" t="str">
            <v>C2</v>
          </cell>
          <cell r="J4"/>
        </row>
        <row r="5">
          <cell r="B5" t="str">
            <v>C3</v>
          </cell>
          <cell r="J5"/>
        </row>
        <row r="6">
          <cell r="B6" t="str">
            <v>C4</v>
          </cell>
          <cell r="J6"/>
        </row>
        <row r="7">
          <cell r="B7" t="str">
            <v>C5</v>
          </cell>
          <cell r="J7"/>
        </row>
        <row r="8">
          <cell r="B8"/>
          <cell r="J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="78" zoomScaleNormal="78" workbookViewId="0">
      <selection activeCell="C6" sqref="C6"/>
    </sheetView>
  </sheetViews>
  <sheetFormatPr baseColWidth="10" defaultRowHeight="15" x14ac:dyDescent="0.25"/>
  <cols>
    <col min="1" max="1" width="38.85546875" bestFit="1" customWidth="1"/>
    <col min="2" max="2" width="14" hidden="1" customWidth="1"/>
    <col min="3" max="3" width="24" bestFit="1" customWidth="1"/>
    <col min="4" max="5" width="24.5703125" bestFit="1" customWidth="1"/>
    <col min="6" max="7" width="24.42578125" bestFit="1" customWidth="1"/>
  </cols>
  <sheetData>
    <row r="1" spans="1:9" ht="15.75" thickBot="1" x14ac:dyDescent="0.3">
      <c r="A1" s="180" t="s">
        <v>28</v>
      </c>
      <c r="B1" s="181"/>
      <c r="C1" s="181"/>
      <c r="D1" s="181"/>
      <c r="E1" s="181"/>
      <c r="F1" s="181"/>
      <c r="G1" s="182"/>
    </row>
    <row r="2" spans="1:9" s="2" customFormat="1" x14ac:dyDescent="0.25">
      <c r="A2" s="120" t="s">
        <v>0</v>
      </c>
      <c r="B2" s="121" t="s">
        <v>1</v>
      </c>
      <c r="C2" s="121" t="s">
        <v>38</v>
      </c>
      <c r="D2" s="121" t="s">
        <v>39</v>
      </c>
      <c r="E2" s="121" t="s">
        <v>40</v>
      </c>
      <c r="F2" s="121" t="s">
        <v>41</v>
      </c>
      <c r="G2" s="122" t="s">
        <v>42</v>
      </c>
    </row>
    <row r="3" spans="1:9" s="2" customFormat="1" x14ac:dyDescent="0.25">
      <c r="A3" s="123" t="s">
        <v>16</v>
      </c>
      <c r="B3" s="112" t="s">
        <v>2</v>
      </c>
      <c r="C3" s="113">
        <v>1.5337810814898699E-2</v>
      </c>
      <c r="D3" s="113">
        <v>5.1660350843441803E-2</v>
      </c>
      <c r="E3" s="113">
        <v>3.3687287753631598E-2</v>
      </c>
      <c r="F3" s="113">
        <v>5.9546521937006602E-2</v>
      </c>
      <c r="G3" s="114">
        <v>5.8002472468225701E-2</v>
      </c>
    </row>
    <row r="4" spans="1:9" s="2" customFormat="1" x14ac:dyDescent="0.25">
      <c r="A4" s="123" t="s">
        <v>17</v>
      </c>
      <c r="B4" s="112" t="s">
        <v>3</v>
      </c>
      <c r="C4" s="113">
        <v>3.0871324000647999E-9</v>
      </c>
      <c r="D4" s="113">
        <v>1.0444077042666301E-8</v>
      </c>
      <c r="E4" s="113">
        <v>6.7036518544057301E-9</v>
      </c>
      <c r="F4" s="113">
        <v>4.4650948712309601E-8</v>
      </c>
      <c r="G4" s="114">
        <v>4.4349507622296599E-8</v>
      </c>
    </row>
    <row r="5" spans="1:9" s="2" customFormat="1" x14ac:dyDescent="0.25">
      <c r="A5" s="123" t="s">
        <v>18</v>
      </c>
      <c r="B5" s="112" t="s">
        <v>3</v>
      </c>
      <c r="C5" s="113">
        <v>6.1156853413406699E-10</v>
      </c>
      <c r="D5" s="113">
        <v>2.1675804331300702E-9</v>
      </c>
      <c r="E5" s="113">
        <v>1.5165123472039499E-9</v>
      </c>
      <c r="F5" s="113">
        <v>2.3825523337203102E-9</v>
      </c>
      <c r="G5" s="114">
        <v>2.3098925140062499E-9</v>
      </c>
    </row>
    <row r="6" spans="1:9" s="2" customFormat="1" x14ac:dyDescent="0.25">
      <c r="A6" s="123" t="s">
        <v>19</v>
      </c>
      <c r="B6" s="112" t="s">
        <v>4</v>
      </c>
      <c r="C6" s="113">
        <v>6.9606748364541298E-6</v>
      </c>
      <c r="D6" s="113">
        <v>2.5472366870401801E-5</v>
      </c>
      <c r="E6" s="113">
        <v>1.4863598409499001E-5</v>
      </c>
      <c r="F6" s="113">
        <v>4.1683938389230098E-5</v>
      </c>
      <c r="G6" s="114">
        <v>4.0562065591015802E-5</v>
      </c>
    </row>
    <row r="7" spans="1:9" s="2" customFormat="1" x14ac:dyDescent="0.25">
      <c r="A7" s="123" t="s">
        <v>20</v>
      </c>
      <c r="B7" s="112" t="s">
        <v>6</v>
      </c>
      <c r="C7" s="113">
        <v>1.05776569997386E-4</v>
      </c>
      <c r="D7" s="113">
        <v>3.4804164983227197E-4</v>
      </c>
      <c r="E7" s="113">
        <v>2.3663735019927099E-4</v>
      </c>
      <c r="F7" s="113">
        <v>5.4679680700861098E-4</v>
      </c>
      <c r="G7" s="114">
        <v>5.3750999724783404E-4</v>
      </c>
    </row>
    <row r="8" spans="1:9" s="2" customFormat="1" x14ac:dyDescent="0.25">
      <c r="A8" s="123" t="s">
        <v>21</v>
      </c>
      <c r="B8" s="112" t="s">
        <v>7</v>
      </c>
      <c r="C8" s="113">
        <v>3.37448894832021E-6</v>
      </c>
      <c r="D8" s="113">
        <v>1.26631762938537E-5</v>
      </c>
      <c r="E8" s="113">
        <v>7.4362817385288297E-6</v>
      </c>
      <c r="F8" s="113">
        <v>3.0697657460631999E-5</v>
      </c>
      <c r="G8" s="114">
        <v>3.0164335097495699E-5</v>
      </c>
    </row>
    <row r="9" spans="1:9" s="2" customFormat="1" x14ac:dyDescent="0.25">
      <c r="A9" s="123" t="s">
        <v>22</v>
      </c>
      <c r="B9" s="112" t="s">
        <v>5</v>
      </c>
      <c r="C9" s="113">
        <v>0.51705503926891005</v>
      </c>
      <c r="D9" s="113">
        <v>1.87254603457591</v>
      </c>
      <c r="E9" s="113">
        <v>1.33427683150661</v>
      </c>
      <c r="F9" s="113">
        <v>4.3145117522368004</v>
      </c>
      <c r="G9" s="114">
        <v>4.2794294167827802</v>
      </c>
    </row>
    <row r="10" spans="1:9" s="2" customFormat="1" x14ac:dyDescent="0.25">
      <c r="A10" s="123" t="s">
        <v>23</v>
      </c>
      <c r="B10" s="112" t="s">
        <v>8</v>
      </c>
      <c r="C10" s="113">
        <v>7.5045011676499098E-3</v>
      </c>
      <c r="D10" s="113">
        <v>2.6821849562034799E-2</v>
      </c>
      <c r="E10" s="113">
        <v>1.5953411526618898E-2</v>
      </c>
      <c r="F10" s="113">
        <v>7.2791915819092404E-2</v>
      </c>
      <c r="G10" s="114">
        <v>7.1855622609934E-2</v>
      </c>
    </row>
    <row r="11" spans="1:9" s="2" customFormat="1" x14ac:dyDescent="0.25">
      <c r="A11" s="123" t="s">
        <v>24</v>
      </c>
      <c r="B11" s="112" t="s">
        <v>9</v>
      </c>
      <c r="C11" s="113">
        <v>2.9526097983394E-5</v>
      </c>
      <c r="D11" s="113">
        <v>1.6877060717573599E-5</v>
      </c>
      <c r="E11" s="113">
        <v>1.40182241398801E-5</v>
      </c>
      <c r="F11" s="113">
        <v>4.1436625474270699E-5</v>
      </c>
      <c r="G11" s="114">
        <v>4.0698318847120299E-5</v>
      </c>
    </row>
    <row r="12" spans="1:9" s="2" customFormat="1" x14ac:dyDescent="0.25">
      <c r="A12" s="123" t="s">
        <v>25</v>
      </c>
      <c r="B12" s="112" t="s">
        <v>10</v>
      </c>
      <c r="C12" s="113">
        <v>9.6772374545197902E-7</v>
      </c>
      <c r="D12" s="113">
        <v>1.3795362103158299E-6</v>
      </c>
      <c r="E12" s="113">
        <v>8.2758855123168998E-7</v>
      </c>
      <c r="F12" s="113">
        <v>1.2929737028422901E-5</v>
      </c>
      <c r="G12" s="114">
        <v>1.2923005238278E-5</v>
      </c>
    </row>
    <row r="13" spans="1:9" ht="15.75" thickBot="1" x14ac:dyDescent="0.3">
      <c r="A13" s="124" t="s">
        <v>47</v>
      </c>
      <c r="B13" s="117" t="s">
        <v>27</v>
      </c>
      <c r="C13" s="125">
        <v>0.34150825552463498</v>
      </c>
      <c r="D13" s="125">
        <v>1.06980468975107</v>
      </c>
      <c r="E13" s="125">
        <v>0.73310155092913598</v>
      </c>
      <c r="F13" s="125">
        <v>0.97347393847407704</v>
      </c>
      <c r="G13" s="126">
        <v>0.94597159398345898</v>
      </c>
    </row>
    <row r="14" spans="1:9" ht="15.75" thickBot="1" x14ac:dyDescent="0.3">
      <c r="A14" s="127"/>
      <c r="B14" s="127"/>
      <c r="C14" s="127"/>
      <c r="D14" s="127"/>
      <c r="E14" s="127"/>
      <c r="F14" s="127"/>
      <c r="G14" s="127"/>
    </row>
    <row r="15" spans="1:9" x14ac:dyDescent="0.25">
      <c r="A15" s="128" t="s">
        <v>35</v>
      </c>
      <c r="B15" s="129" t="s">
        <v>31</v>
      </c>
      <c r="C15" s="116">
        <v>5</v>
      </c>
      <c r="D15" s="116">
        <v>5</v>
      </c>
      <c r="E15" s="116">
        <v>5</v>
      </c>
      <c r="F15" s="116">
        <v>5</v>
      </c>
      <c r="G15" s="116">
        <v>5</v>
      </c>
    </row>
    <row r="16" spans="1:9" x14ac:dyDescent="0.25">
      <c r="A16" s="130" t="s">
        <v>34</v>
      </c>
      <c r="B16" s="131" t="s">
        <v>32</v>
      </c>
      <c r="C16" s="132">
        <v>0.15</v>
      </c>
      <c r="D16" s="132">
        <v>0.154</v>
      </c>
      <c r="E16" s="132">
        <v>0.115</v>
      </c>
      <c r="F16" s="132">
        <v>0.114</v>
      </c>
      <c r="G16" s="132">
        <v>9.7000000000000003E-2</v>
      </c>
      <c r="I16" s="21"/>
    </row>
    <row r="17" spans="1:9" x14ac:dyDescent="0.25">
      <c r="A17" s="130" t="s">
        <v>29</v>
      </c>
      <c r="B17" s="131" t="s">
        <v>32</v>
      </c>
      <c r="C17" s="132">
        <v>0.75</v>
      </c>
      <c r="D17" s="132">
        <v>0.75</v>
      </c>
      <c r="E17" s="132">
        <v>0.75</v>
      </c>
      <c r="F17" s="132">
        <v>0.75</v>
      </c>
      <c r="G17" s="132">
        <v>0.75</v>
      </c>
    </row>
    <row r="18" spans="1:9" ht="15.75" thickBot="1" x14ac:dyDescent="0.3">
      <c r="A18" s="133" t="s">
        <v>33</v>
      </c>
      <c r="B18" s="134" t="s">
        <v>36</v>
      </c>
      <c r="C18" s="118">
        <v>1700</v>
      </c>
      <c r="D18" s="118">
        <v>1700</v>
      </c>
      <c r="E18" s="118">
        <v>1700</v>
      </c>
      <c r="F18" s="118">
        <v>1700</v>
      </c>
      <c r="G18" s="118">
        <v>1700</v>
      </c>
    </row>
    <row r="19" spans="1:9" x14ac:dyDescent="0.25">
      <c r="A19" s="127"/>
      <c r="B19" s="127"/>
      <c r="C19" s="127"/>
      <c r="D19" s="127"/>
      <c r="E19" s="127"/>
      <c r="F19" s="127"/>
      <c r="G19" s="127"/>
    </row>
    <row r="20" spans="1:9" x14ac:dyDescent="0.25">
      <c r="A20" s="127"/>
      <c r="B20" s="127"/>
      <c r="C20" s="127"/>
      <c r="D20" s="127"/>
      <c r="E20" s="127"/>
      <c r="F20" s="127"/>
      <c r="G20" s="127"/>
      <c r="H20" s="23"/>
      <c r="I20" s="22"/>
    </row>
    <row r="21" spans="1:9" x14ac:dyDescent="0.25">
      <c r="A21" s="127"/>
      <c r="B21" s="127"/>
      <c r="C21" s="127"/>
      <c r="D21" s="127"/>
      <c r="E21" s="127"/>
      <c r="F21" s="127"/>
      <c r="G21" s="127"/>
    </row>
    <row r="22" spans="1:9" x14ac:dyDescent="0.25">
      <c r="A22" s="127"/>
      <c r="B22" s="127"/>
      <c r="C22" s="127"/>
      <c r="D22" s="127"/>
      <c r="E22" s="127"/>
      <c r="F22" s="127"/>
      <c r="G22" s="127"/>
    </row>
    <row r="23" spans="1:9" ht="15.75" thickBot="1" x14ac:dyDescent="0.3">
      <c r="A23" s="127"/>
      <c r="B23" s="127"/>
      <c r="C23" s="127"/>
      <c r="D23" s="127"/>
      <c r="E23" s="127"/>
      <c r="F23" s="127"/>
      <c r="G23" s="127"/>
    </row>
    <row r="24" spans="1:9" ht="15.75" thickBot="1" x14ac:dyDescent="0.3">
      <c r="A24" s="180" t="s">
        <v>30</v>
      </c>
      <c r="B24" s="181"/>
      <c r="C24" s="181"/>
      <c r="D24" s="181"/>
      <c r="E24" s="181"/>
      <c r="F24" s="181"/>
      <c r="G24" s="182"/>
    </row>
    <row r="25" spans="1:9" x14ac:dyDescent="0.25">
      <c r="A25" s="135" t="s">
        <v>0</v>
      </c>
      <c r="B25" s="136" t="s">
        <v>1</v>
      </c>
      <c r="C25" s="136" t="s">
        <v>11</v>
      </c>
      <c r="D25" s="136" t="s">
        <v>12</v>
      </c>
      <c r="E25" s="136" t="s">
        <v>13</v>
      </c>
      <c r="F25" s="136" t="s">
        <v>14</v>
      </c>
      <c r="G25" s="137" t="s">
        <v>15</v>
      </c>
    </row>
    <row r="26" spans="1:9" ht="15.75" thickBot="1" x14ac:dyDescent="0.3">
      <c r="A26" s="124" t="s">
        <v>16</v>
      </c>
      <c r="B26" s="117" t="s">
        <v>37</v>
      </c>
      <c r="C26" s="118">
        <f>((C3*10000)/(C16*C15*C17*C18))*1000</f>
        <v>160.39540721462691</v>
      </c>
      <c r="D26" s="118">
        <f t="shared" ref="D26:F26" si="0">((D3*10000)/(D16*D15*D17*D18))*1000</f>
        <v>526.20678220974594</v>
      </c>
      <c r="E26" s="118">
        <f t="shared" si="0"/>
        <v>459.50264625584447</v>
      </c>
      <c r="F26" s="118">
        <f t="shared" si="0"/>
        <v>819.35358702451458</v>
      </c>
      <c r="G26" s="119">
        <f>((G3*10000)/(G16*G15*G17*G18))*1000</f>
        <v>937.98217049889956</v>
      </c>
    </row>
  </sheetData>
  <mergeCells count="2">
    <mergeCell ref="A1:G1"/>
    <mergeCell ref="A24:G2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2B21-8F35-4330-9AB0-E5A38C006134}">
  <dimension ref="A1:P9"/>
  <sheetViews>
    <sheetView tabSelected="1" topLeftCell="A7" zoomScale="82" zoomScaleNormal="82" workbookViewId="0">
      <selection activeCell="A2" sqref="A2:XFD2"/>
    </sheetView>
  </sheetViews>
  <sheetFormatPr baseColWidth="10" defaultRowHeight="15" x14ac:dyDescent="0.25"/>
  <cols>
    <col min="1" max="1" width="28" bestFit="1" customWidth="1"/>
    <col min="4" max="6" width="11.5703125" bestFit="1" customWidth="1"/>
    <col min="7" max="7" width="12.28515625" bestFit="1" customWidth="1"/>
    <col min="8" max="8" width="11.5703125" bestFit="1" customWidth="1"/>
    <col min="9" max="9" width="10.140625" bestFit="1" customWidth="1"/>
    <col min="10" max="10" width="13" customWidth="1"/>
    <col min="11" max="11" width="11.5703125" bestFit="1" customWidth="1"/>
  </cols>
  <sheetData>
    <row r="1" spans="1:16" x14ac:dyDescent="0.25">
      <c r="D1" s="42" t="s">
        <v>120</v>
      </c>
      <c r="E1" s="42" t="s">
        <v>121</v>
      </c>
      <c r="F1" s="42" t="s">
        <v>78</v>
      </c>
      <c r="G1" s="42" t="s">
        <v>122</v>
      </c>
      <c r="H1" s="42" t="s">
        <v>123</v>
      </c>
      <c r="I1" s="42" t="s">
        <v>79</v>
      </c>
      <c r="J1" s="42" t="s">
        <v>54</v>
      </c>
      <c r="K1" s="42" t="s">
        <v>55</v>
      </c>
    </row>
    <row r="2" spans="1:16" x14ac:dyDescent="0.25">
      <c r="A2" s="42" t="s">
        <v>18</v>
      </c>
      <c r="D2" s="45"/>
      <c r="E2" s="45"/>
      <c r="F2" s="45"/>
      <c r="G2" s="45"/>
      <c r="H2" s="45"/>
      <c r="I2" s="45"/>
      <c r="J2" s="45"/>
      <c r="K2" s="45"/>
    </row>
    <row r="3" spans="1:16" x14ac:dyDescent="0.25">
      <c r="B3" s="44" t="s">
        <v>38</v>
      </c>
      <c r="D3" s="42">
        <f>'IA Normalizados'!C5</f>
        <v>9.7774565729662592E-6</v>
      </c>
      <c r="E3" s="42">
        <f>'IA Normalizados'!D5</f>
        <v>6.0494761923474498E-7</v>
      </c>
      <c r="F3" s="42">
        <f>'IA Normalizados'!E5</f>
        <v>1.9303006582305501E-6</v>
      </c>
      <c r="G3" s="42">
        <f>'IA Normalizados'!F5</f>
        <v>8.0704668989484705E-8</v>
      </c>
      <c r="H3" s="42">
        <f>'IA Normalizados'!G5</f>
        <v>2.15056305687149E-5</v>
      </c>
      <c r="I3" s="42">
        <f>'IA Normalizados'!H5</f>
        <v>1.4690977135560201E-5</v>
      </c>
      <c r="J3" s="42">
        <f>'IA Normalizados'!I5</f>
        <v>1.8669000125248799E-7</v>
      </c>
      <c r="K3" s="49">
        <f t="shared" ref="K3:K7" si="0">SUM(D3:J3)</f>
        <v>4.8776707224948623E-5</v>
      </c>
      <c r="L3" s="45"/>
    </row>
    <row r="4" spans="1:16" x14ac:dyDescent="0.25">
      <c r="B4" s="44" t="s">
        <v>39</v>
      </c>
      <c r="D4" s="49">
        <f>'IA Normalizados'!C18</f>
        <v>4.9078989051315403E-5</v>
      </c>
      <c r="E4" s="49">
        <f>'IA Normalizados'!D18</f>
        <v>5.18349103850476E-6</v>
      </c>
      <c r="F4" s="49">
        <f>'IA Normalizados'!E18</f>
        <v>6.08869041939761E-5</v>
      </c>
      <c r="G4" s="49">
        <f>'IA Normalizados'!F18</f>
        <v>3.7348533531605501E-5</v>
      </c>
      <c r="H4" s="49">
        <f>'IA Normalizados'!G18</f>
        <v>2.2306606214373201E-5</v>
      </c>
      <c r="I4" s="49">
        <f>'IA Normalizados'!H18</f>
        <v>0</v>
      </c>
      <c r="J4" s="49">
        <f>'IA Normalizados'!I18</f>
        <v>0</v>
      </c>
      <c r="K4" s="49">
        <f t="shared" si="0"/>
        <v>1.7480452402977498E-4</v>
      </c>
      <c r="L4" s="45"/>
    </row>
    <row r="5" spans="1:16" x14ac:dyDescent="0.25">
      <c r="B5" s="44" t="s">
        <v>40</v>
      </c>
      <c r="D5" s="47">
        <f>'IA Normalizados'!C32</f>
        <v>1.5688954555892201E-5</v>
      </c>
      <c r="E5" s="47">
        <f>'IA Normalizados'!D32</f>
        <v>1.8952450732871299E-5</v>
      </c>
      <c r="F5" s="47">
        <f>'IA Normalizados'!E32</f>
        <v>6.61837571692508E-5</v>
      </c>
      <c r="G5" s="47">
        <f>'IA Normalizados'!F32</f>
        <v>7.9591923389531197E-8</v>
      </c>
      <c r="H5" s="47">
        <f>'IA Normalizados'!G32</f>
        <v>2.1394383531920899E-5</v>
      </c>
      <c r="I5" s="47">
        <f>'IA Normalizados'!H32</f>
        <v>0</v>
      </c>
      <c r="J5" s="47">
        <f>'IA Normalizados'!I32</f>
        <v>0</v>
      </c>
      <c r="K5" s="49">
        <f t="shared" si="0"/>
        <v>1.2229913791332472E-4</v>
      </c>
      <c r="L5" s="45"/>
    </row>
    <row r="6" spans="1:16" x14ac:dyDescent="0.25">
      <c r="B6" s="44" t="s">
        <v>41</v>
      </c>
      <c r="D6" s="49">
        <f>'IA Normalizados'!C46</f>
        <v>7.1284005218063697E-5</v>
      </c>
      <c r="E6" s="49">
        <f>'IA Normalizados'!D46</f>
        <v>1.7285893542128998E-5</v>
      </c>
      <c r="F6" s="49">
        <f>'IA Normalizados'!E46</f>
        <v>7.2048014160556798E-6</v>
      </c>
      <c r="G6" s="49">
        <f>'IA Normalizados'!F46</f>
        <v>1.3270372206873201E-6</v>
      </c>
      <c r="H6" s="49">
        <f>'IA Normalizados'!G46</f>
        <v>8.0348218420378894E-5</v>
      </c>
      <c r="I6" s="49">
        <f>'IA Normalizados'!H46</f>
        <v>1.4690977135560201E-5</v>
      </c>
      <c r="J6" s="49">
        <f>'IA Normalizados'!I46</f>
        <v>0</v>
      </c>
      <c r="K6" s="49">
        <f t="shared" si="0"/>
        <v>1.9214093295287477E-4</v>
      </c>
      <c r="L6" s="170">
        <f>H6/K6</f>
        <v>0.418173354243499</v>
      </c>
      <c r="N6" s="23"/>
    </row>
    <row r="7" spans="1:16" x14ac:dyDescent="0.25">
      <c r="B7" s="44" t="s">
        <v>42</v>
      </c>
      <c r="D7" s="49">
        <f>'IA Normalizados'!C59</f>
        <v>7.1284005218063697E-5</v>
      </c>
      <c r="E7" s="49">
        <f>'IA Normalizados'!D59</f>
        <v>1.7285893542128998E-5</v>
      </c>
      <c r="F7" s="49">
        <f>'IA Normalizados'!E59</f>
        <v>1.3451502552150701E-6</v>
      </c>
      <c r="G7" s="49">
        <f>'IA Normalizados'!F59</f>
        <v>1.3270372206873201E-6</v>
      </c>
      <c r="H7" s="49">
        <f>'IA Normalizados'!G59</f>
        <v>8.0348218420378894E-5</v>
      </c>
      <c r="I7" s="49">
        <f>'IA Normalizados'!H59</f>
        <v>1.4690977135560201E-5</v>
      </c>
      <c r="J7" s="49">
        <f>'IA Normalizados'!I59</f>
        <v>0</v>
      </c>
      <c r="K7" s="49">
        <f t="shared" si="0"/>
        <v>1.8628128179203418E-4</v>
      </c>
      <c r="L7" s="45"/>
      <c r="N7" s="23"/>
      <c r="P7" s="23"/>
    </row>
    <row r="8" spans="1:16" x14ac:dyDescent="0.25">
      <c r="B8" s="44"/>
      <c r="D8" s="49"/>
      <c r="E8" s="49"/>
      <c r="F8" s="49"/>
      <c r="G8" s="49"/>
      <c r="H8" s="49"/>
      <c r="I8" s="49"/>
      <c r="J8" s="49"/>
      <c r="K8" s="49"/>
      <c r="L8" s="45"/>
      <c r="N8" s="23"/>
      <c r="P8" s="23"/>
    </row>
    <row r="9" spans="1:16" x14ac:dyDescent="0.25">
      <c r="D9" s="45"/>
      <c r="E9" s="45"/>
      <c r="F9" s="45"/>
      <c r="G9" s="45"/>
      <c r="H9" s="45"/>
      <c r="I9" s="45"/>
      <c r="J9" s="45"/>
      <c r="K9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B674-99F6-4E6D-B8A4-E310DC03BAF1}">
  <dimension ref="A1:J66"/>
  <sheetViews>
    <sheetView zoomScale="85" zoomScaleNormal="85" workbookViewId="0">
      <selection activeCell="C54" sqref="C54"/>
    </sheetView>
  </sheetViews>
  <sheetFormatPr baseColWidth="10" defaultRowHeight="15" x14ac:dyDescent="0.25"/>
  <cols>
    <col min="1" max="1" width="32.85546875" bestFit="1" customWidth="1"/>
    <col min="3" max="3" width="34.42578125" bestFit="1" customWidth="1"/>
    <col min="4" max="4" width="38.42578125" bestFit="1" customWidth="1"/>
    <col min="5" max="5" width="40.85546875" bestFit="1" customWidth="1"/>
    <col min="6" max="6" width="32.85546875" bestFit="1" customWidth="1"/>
    <col min="7" max="7" width="32.7109375" customWidth="1"/>
    <col min="8" max="8" width="10.42578125" bestFit="1" customWidth="1"/>
    <col min="9" max="9" width="46" bestFit="1" customWidth="1"/>
  </cols>
  <sheetData>
    <row r="1" spans="1:10" ht="15.75" thickBot="1" x14ac:dyDescent="0.3">
      <c r="A1" s="183" t="s">
        <v>81</v>
      </c>
      <c r="B1" s="184"/>
      <c r="C1" s="184"/>
      <c r="D1" s="184"/>
      <c r="E1" s="184"/>
      <c r="F1" s="184"/>
      <c r="G1" s="184"/>
      <c r="H1" s="184"/>
      <c r="I1" s="185"/>
      <c r="J1" s="73"/>
    </row>
    <row r="2" spans="1:10" ht="15.75" thickBot="1" x14ac:dyDescent="0.3">
      <c r="A2" s="74" t="s">
        <v>0</v>
      </c>
      <c r="B2" s="75" t="s">
        <v>82</v>
      </c>
      <c r="C2" s="76" t="s">
        <v>83</v>
      </c>
      <c r="D2" s="76" t="s">
        <v>84</v>
      </c>
      <c r="E2" s="76" t="s">
        <v>85</v>
      </c>
      <c r="F2" s="76" t="s">
        <v>86</v>
      </c>
      <c r="G2" s="76" t="s">
        <v>87</v>
      </c>
      <c r="H2" s="77" t="s">
        <v>88</v>
      </c>
      <c r="I2" s="78" t="s">
        <v>89</v>
      </c>
    </row>
    <row r="3" spans="1:10" x14ac:dyDescent="0.25">
      <c r="A3" s="79" t="s">
        <v>90</v>
      </c>
      <c r="B3" s="93">
        <f>SUM(C3:I3)</f>
        <v>2.1461375417299109E-6</v>
      </c>
      <c r="C3" s="145">
        <v>3.5572172263240699E-7</v>
      </c>
      <c r="D3" s="145">
        <v>3.4158907184283799E-8</v>
      </c>
      <c r="E3" s="145">
        <v>8.56231017196858E-8</v>
      </c>
      <c r="F3" s="145">
        <v>3.10683989027674E-9</v>
      </c>
      <c r="G3" s="145">
        <v>9.1758317331999196E-7</v>
      </c>
      <c r="H3" s="146">
        <v>7.4806388803881302E-7</v>
      </c>
      <c r="I3" s="147">
        <v>1.87990894445273E-9</v>
      </c>
    </row>
    <row r="4" spans="1:10" x14ac:dyDescent="0.25">
      <c r="A4" s="79" t="s">
        <v>91</v>
      </c>
      <c r="B4" s="89">
        <f t="shared" ref="B4:B12" si="0">SUM(C4:I4)</f>
        <v>1.9712638362984286E-5</v>
      </c>
      <c r="C4" s="148">
        <v>4.1004349644548499E-6</v>
      </c>
      <c r="D4" s="148">
        <v>2.35354492725498E-7</v>
      </c>
      <c r="E4" s="148">
        <v>1.10480249250123E-6</v>
      </c>
      <c r="F4" s="148">
        <v>3.6440275113790901E-8</v>
      </c>
      <c r="G4" s="148">
        <v>8.5359164443245405E-6</v>
      </c>
      <c r="H4" s="80">
        <v>5.6739060868135102E-6</v>
      </c>
      <c r="I4" s="79">
        <v>2.5783607050866299E-8</v>
      </c>
    </row>
    <row r="5" spans="1:10" x14ac:dyDescent="0.25">
      <c r="A5" s="79" t="s">
        <v>92</v>
      </c>
      <c r="B5" s="89">
        <f t="shared" si="0"/>
        <v>4.8776707224948623E-5</v>
      </c>
      <c r="C5" s="148">
        <v>9.7774565729662592E-6</v>
      </c>
      <c r="D5" s="148">
        <v>6.0494761923474498E-7</v>
      </c>
      <c r="E5" s="148">
        <v>1.9303006582305501E-6</v>
      </c>
      <c r="F5" s="148">
        <v>8.0704668989484705E-8</v>
      </c>
      <c r="G5" s="148">
        <v>2.15056305687149E-5</v>
      </c>
      <c r="H5" s="80">
        <v>1.4690977135560201E-5</v>
      </c>
      <c r="I5" s="79">
        <v>1.8669000125248799E-7</v>
      </c>
    </row>
    <row r="6" spans="1:10" x14ac:dyDescent="0.25">
      <c r="A6" s="79" t="s">
        <v>93</v>
      </c>
      <c r="B6" s="89">
        <f t="shared" si="0"/>
        <v>1.3729165440673763E-6</v>
      </c>
      <c r="C6" s="148">
        <v>2.6746666310869499E-7</v>
      </c>
      <c r="D6" s="148">
        <v>2.7988023026485701E-8</v>
      </c>
      <c r="E6" s="148">
        <v>7.7483309820304004E-8</v>
      </c>
      <c r="F6" s="148">
        <v>2.9864297684755698E-9</v>
      </c>
      <c r="G6" s="148">
        <v>5.3896632277181501E-7</v>
      </c>
      <c r="H6" s="80">
        <v>4.56384834783365E-7</v>
      </c>
      <c r="I6" s="79">
        <v>1.64096078823595E-9</v>
      </c>
    </row>
    <row r="7" spans="1:10" x14ac:dyDescent="0.25">
      <c r="A7" s="79" t="s">
        <v>94</v>
      </c>
      <c r="B7" s="89">
        <f t="shared" si="0"/>
        <v>1.8854990931743971E-6</v>
      </c>
      <c r="C7" s="148">
        <v>2.7233144588491502E-7</v>
      </c>
      <c r="D7" s="148">
        <v>1.9617130007641301E-8</v>
      </c>
      <c r="E7" s="148">
        <v>7.5383413240727502E-8</v>
      </c>
      <c r="F7" s="148">
        <v>4.8087740557759799E-9</v>
      </c>
      <c r="G7" s="148">
        <v>8.1888399929528096E-7</v>
      </c>
      <c r="H7" s="80">
        <v>6.9276536294541295E-7</v>
      </c>
      <c r="I7" s="79">
        <v>1.70896774464324E-9</v>
      </c>
    </row>
    <row r="8" spans="1:10" x14ac:dyDescent="0.25">
      <c r="A8" s="79" t="s">
        <v>95</v>
      </c>
      <c r="B8" s="89">
        <f t="shared" si="0"/>
        <v>5.1597623264290159E-7</v>
      </c>
      <c r="C8" s="148">
        <v>1.24373187157256E-7</v>
      </c>
      <c r="D8" s="148">
        <v>7.4140843152340197E-9</v>
      </c>
      <c r="E8" s="148">
        <v>2.4143796429384201E-8</v>
      </c>
      <c r="F8" s="148">
        <v>8.2048713549578795E-10</v>
      </c>
      <c r="G8" s="148">
        <v>2.1483870711674399E-7</v>
      </c>
      <c r="H8" s="80">
        <v>1.43765852765618E-7</v>
      </c>
      <c r="I8" s="79">
        <v>6.2011772316965695E-10</v>
      </c>
    </row>
    <row r="9" spans="1:10" x14ac:dyDescent="0.25">
      <c r="A9" s="79" t="s">
        <v>96</v>
      </c>
      <c r="B9" s="89">
        <f t="shared" si="0"/>
        <v>1.3825017639972114E-4</v>
      </c>
      <c r="C9" s="148">
        <v>1.4104852124489499E-5</v>
      </c>
      <c r="D9" s="148">
        <v>6.5705479759679904E-7</v>
      </c>
      <c r="E9" s="148">
        <v>2.0018384479210698E-6</v>
      </c>
      <c r="F9" s="148">
        <v>2.6658383417405498E-7</v>
      </c>
      <c r="G9" s="148">
        <v>7.2994643170302796E-5</v>
      </c>
      <c r="H9" s="80">
        <v>4.8067978046758198E-5</v>
      </c>
      <c r="I9" s="79">
        <v>1.5722597847872601E-7</v>
      </c>
    </row>
    <row r="10" spans="1:10" x14ac:dyDescent="0.25">
      <c r="A10" s="79" t="s">
        <v>97</v>
      </c>
      <c r="B10" s="89">
        <f t="shared" si="0"/>
        <v>1.4431756105484194E-9</v>
      </c>
      <c r="C10" s="148">
        <v>3.4335492128778601E-10</v>
      </c>
      <c r="D10" s="148">
        <v>3.8094199655732297E-11</v>
      </c>
      <c r="E10" s="148">
        <v>9.2518050842574204E-11</v>
      </c>
      <c r="F10" s="148">
        <v>2.4226686684020301E-12</v>
      </c>
      <c r="G10" s="148">
        <v>5.7461185370507505E-10</v>
      </c>
      <c r="H10" s="80">
        <v>3.9038445374559202E-10</v>
      </c>
      <c r="I10" s="79">
        <v>1.7894626432577999E-12</v>
      </c>
    </row>
    <row r="11" spans="1:10" x14ac:dyDescent="0.25">
      <c r="A11" s="79" t="s">
        <v>98</v>
      </c>
      <c r="B11" s="89">
        <f t="shared" si="0"/>
        <v>4.2853588091138239E-7</v>
      </c>
      <c r="C11" s="148">
        <v>3.3749551004518801E-7</v>
      </c>
      <c r="D11" s="148">
        <v>6.5527157793940297E-9</v>
      </c>
      <c r="E11" s="148">
        <v>1.5299019809415201E-8</v>
      </c>
      <c r="F11" s="148">
        <v>1.8687120455097701E-10</v>
      </c>
      <c r="G11" s="148">
        <v>3.7683466351259498E-8</v>
      </c>
      <c r="H11" s="80">
        <v>3.1179298746702702E-8</v>
      </c>
      <c r="I11" s="79">
        <v>1.3899897487194799E-10</v>
      </c>
    </row>
    <row r="12" spans="1:10" ht="15.75" thickBot="1" x14ac:dyDescent="0.3">
      <c r="A12" s="81" t="s">
        <v>99</v>
      </c>
      <c r="B12" s="149">
        <f t="shared" si="0"/>
        <v>5.0141154284976086E-6</v>
      </c>
      <c r="C12" s="83">
        <v>3.3421762934389899E-6</v>
      </c>
      <c r="D12" s="83">
        <v>1.25640798314131E-8</v>
      </c>
      <c r="E12" s="83">
        <v>7.1823404177221197E-7</v>
      </c>
      <c r="F12" s="83">
        <v>2.1931839985668299E-9</v>
      </c>
      <c r="G12" s="83">
        <v>7.2845106449999204E-7</v>
      </c>
      <c r="H12" s="84">
        <v>2.0514151645826199E-7</v>
      </c>
      <c r="I12" s="81">
        <v>5.3552484981724599E-9</v>
      </c>
    </row>
    <row r="13" spans="1:10" ht="15.75" thickBot="1" x14ac:dyDescent="0.3"/>
    <row r="14" spans="1:10" ht="15.75" thickBot="1" x14ac:dyDescent="0.3">
      <c r="A14" s="183" t="s">
        <v>100</v>
      </c>
      <c r="B14" s="184"/>
      <c r="C14" s="184"/>
      <c r="D14" s="184"/>
      <c r="E14" s="184"/>
      <c r="F14" s="184"/>
      <c r="G14" s="185"/>
    </row>
    <row r="15" spans="1:10" ht="15.75" thickBot="1" x14ac:dyDescent="0.3">
      <c r="A15" s="85" t="s">
        <v>0</v>
      </c>
      <c r="B15" s="86" t="s">
        <v>82</v>
      </c>
      <c r="C15" s="86" t="s">
        <v>101</v>
      </c>
      <c r="D15" s="86" t="s">
        <v>102</v>
      </c>
      <c r="E15" s="86" t="s">
        <v>103</v>
      </c>
      <c r="F15" s="86" t="s">
        <v>104</v>
      </c>
      <c r="G15" s="87" t="s">
        <v>105</v>
      </c>
    </row>
    <row r="16" spans="1:10" x14ac:dyDescent="0.25">
      <c r="A16" s="88" t="s">
        <v>0</v>
      </c>
      <c r="B16" s="93">
        <f>SUM(C16:G16)</f>
        <v>7.306995004348935E-6</v>
      </c>
      <c r="C16" s="150">
        <v>2.0877600825261599E-6</v>
      </c>
      <c r="D16" s="150">
        <v>2.2346397889079501E-7</v>
      </c>
      <c r="E16" s="150">
        <v>2.44279572983383E-6</v>
      </c>
      <c r="F16" s="150">
        <v>1.62622828143351E-6</v>
      </c>
      <c r="G16" s="151">
        <v>9.2674693166464001E-7</v>
      </c>
    </row>
    <row r="17" spans="1:7" x14ac:dyDescent="0.25">
      <c r="A17" s="88" t="s">
        <v>91</v>
      </c>
      <c r="B17" s="89">
        <f t="shared" ref="B17:B25" si="1">SUM(C17:G17)</f>
        <v>6.7381007448466212E-5</v>
      </c>
      <c r="C17" s="106">
        <v>1.94826705337575E-5</v>
      </c>
      <c r="D17" s="106">
        <v>1.8290547725757201E-6</v>
      </c>
      <c r="E17" s="106">
        <v>2.1609717423062902E-5</v>
      </c>
      <c r="F17" s="106">
        <v>1.3372389454223299E-5</v>
      </c>
      <c r="G17" s="107">
        <v>1.10871752648468E-5</v>
      </c>
    </row>
    <row r="18" spans="1:7" x14ac:dyDescent="0.25">
      <c r="A18" s="88" t="s">
        <v>92</v>
      </c>
      <c r="B18" s="89">
        <f t="shared" si="1"/>
        <v>1.7480452402977498E-4</v>
      </c>
      <c r="C18" s="106">
        <v>4.9078989051315403E-5</v>
      </c>
      <c r="D18" s="106">
        <v>5.18349103850476E-6</v>
      </c>
      <c r="E18" s="106">
        <v>6.08869041939761E-5</v>
      </c>
      <c r="F18" s="106">
        <v>3.7348533531605501E-5</v>
      </c>
      <c r="G18" s="107">
        <v>2.2306606214373201E-5</v>
      </c>
    </row>
    <row r="19" spans="1:7" x14ac:dyDescent="0.25">
      <c r="A19" s="88" t="s">
        <v>93</v>
      </c>
      <c r="B19" s="89">
        <f t="shared" si="1"/>
        <v>5.024144169151194E-6</v>
      </c>
      <c r="C19" s="106">
        <v>1.2506540580777499E-6</v>
      </c>
      <c r="D19" s="106">
        <v>1.5249355296790299E-7</v>
      </c>
      <c r="E19" s="106">
        <v>1.90352969833252E-6</v>
      </c>
      <c r="F19" s="106">
        <v>1.1651551330708899E-6</v>
      </c>
      <c r="G19" s="107">
        <v>5.5231172670213098E-7</v>
      </c>
    </row>
    <row r="20" spans="1:7" x14ac:dyDescent="0.25">
      <c r="A20" s="88" t="s">
        <v>94</v>
      </c>
      <c r="B20" s="89">
        <f t="shared" si="1"/>
        <v>6.2039468207552019E-6</v>
      </c>
      <c r="C20" s="106">
        <v>1.86868905029041E-6</v>
      </c>
      <c r="D20" s="106">
        <v>1.9683404908948E-7</v>
      </c>
      <c r="E20" s="106">
        <v>2.0297321507025899E-6</v>
      </c>
      <c r="F20" s="106">
        <v>1.2759809176411301E-6</v>
      </c>
      <c r="G20" s="107">
        <v>8.3271065303159198E-7</v>
      </c>
    </row>
    <row r="21" spans="1:7" x14ac:dyDescent="0.25">
      <c r="A21" s="88" t="s">
        <v>95</v>
      </c>
      <c r="B21" s="89">
        <f t="shared" si="1"/>
        <v>1.9362629712117062E-6</v>
      </c>
      <c r="C21" s="106">
        <v>4.8333281283108195E-7</v>
      </c>
      <c r="D21" s="106">
        <v>5.3693165905673203E-8</v>
      </c>
      <c r="E21" s="106">
        <v>7.1827801025763696E-7</v>
      </c>
      <c r="F21" s="106">
        <v>4.3554552683451198E-7</v>
      </c>
      <c r="G21" s="107">
        <v>2.4541345538280199E-7</v>
      </c>
    </row>
    <row r="22" spans="1:7" x14ac:dyDescent="0.25">
      <c r="A22" s="88" t="s">
        <v>96</v>
      </c>
      <c r="B22" s="89">
        <f t="shared" si="1"/>
        <v>5.0068135872490753E-4</v>
      </c>
      <c r="C22" s="106">
        <v>1.58681018607626E-4</v>
      </c>
      <c r="D22" s="106">
        <v>1.5926398316816799E-5</v>
      </c>
      <c r="E22" s="106">
        <v>1.4955878803237001E-4</v>
      </c>
      <c r="F22" s="106">
        <v>9.4565040772318505E-5</v>
      </c>
      <c r="G22" s="107">
        <v>8.1950112995776296E-5</v>
      </c>
    </row>
    <row r="23" spans="1:7" x14ac:dyDescent="0.25">
      <c r="A23" s="88" t="s">
        <v>97</v>
      </c>
      <c r="B23" s="89">
        <f t="shared" si="1"/>
        <v>5.1580562455758E-9</v>
      </c>
      <c r="C23" s="106">
        <v>1.5118650167267101E-9</v>
      </c>
      <c r="D23" s="106">
        <v>1.94881177706308E-10</v>
      </c>
      <c r="E23" s="106">
        <v>1.7519913680453E-9</v>
      </c>
      <c r="F23" s="106">
        <v>1.09533404554901E-9</v>
      </c>
      <c r="G23" s="107">
        <v>6.03984637548472E-10</v>
      </c>
    </row>
    <row r="24" spans="1:7" x14ac:dyDescent="0.25">
      <c r="A24" s="88" t="s">
        <v>98</v>
      </c>
      <c r="B24" s="89">
        <f t="shared" si="1"/>
        <v>2.4495028384293447E-7</v>
      </c>
      <c r="C24" s="106">
        <v>8.8421850521802598E-8</v>
      </c>
      <c r="D24" s="106">
        <v>9.3543219925288293E-9</v>
      </c>
      <c r="E24" s="106">
        <v>1.10507750879334E-7</v>
      </c>
      <c r="F24" s="106">
        <v>-7.9059293963404302E-10</v>
      </c>
      <c r="G24" s="107">
        <v>3.7456953388903098E-8</v>
      </c>
    </row>
    <row r="25" spans="1:7" ht="15.75" thickBot="1" x14ac:dyDescent="0.3">
      <c r="A25" s="90" t="s">
        <v>99</v>
      </c>
      <c r="B25" s="149">
        <f t="shared" si="1"/>
        <v>7.1478599433199089E-6</v>
      </c>
      <c r="C25" s="110">
        <v>2.3343640938457998E-6</v>
      </c>
      <c r="D25" s="110">
        <v>4.1425565366848201E-7</v>
      </c>
      <c r="E25" s="110">
        <v>6.3041108948481797E-7</v>
      </c>
      <c r="F25" s="110">
        <v>4.3572967477369899E-7</v>
      </c>
      <c r="G25" s="111">
        <v>3.3330994315471101E-6</v>
      </c>
    </row>
    <row r="27" spans="1:7" ht="15.75" thickBot="1" x14ac:dyDescent="0.3"/>
    <row r="28" spans="1:7" ht="15.75" thickBot="1" x14ac:dyDescent="0.3">
      <c r="A28" s="183" t="s">
        <v>106</v>
      </c>
      <c r="B28" s="184"/>
      <c r="C28" s="184"/>
      <c r="D28" s="184"/>
      <c r="E28" s="184"/>
      <c r="F28" s="184"/>
      <c r="G28" s="185"/>
    </row>
    <row r="29" spans="1:7" ht="15.75" thickBot="1" x14ac:dyDescent="0.3">
      <c r="A29" s="85" t="s">
        <v>0</v>
      </c>
      <c r="B29" s="153" t="s">
        <v>82</v>
      </c>
      <c r="C29" s="86" t="s">
        <v>107</v>
      </c>
      <c r="D29" s="86" t="s">
        <v>108</v>
      </c>
      <c r="E29" s="87" t="s">
        <v>109</v>
      </c>
      <c r="F29" s="86" t="s">
        <v>110</v>
      </c>
      <c r="G29" s="87" t="s">
        <v>111</v>
      </c>
    </row>
    <row r="30" spans="1:7" x14ac:dyDescent="0.25">
      <c r="A30" s="43" t="s">
        <v>90</v>
      </c>
      <c r="B30" s="93">
        <f t="shared" ref="B30:B39" si="2">SUM(C30:G30)</f>
        <v>4.7648310277213075E-6</v>
      </c>
      <c r="C30" s="94">
        <v>6.2861343080203E-7</v>
      </c>
      <c r="D30" s="94">
        <v>4.2214145352241501E-7</v>
      </c>
      <c r="E30" s="94">
        <v>2.7931400601548402E-6</v>
      </c>
      <c r="F30" s="94">
        <v>4.69403654797338E-9</v>
      </c>
      <c r="G30" s="97">
        <v>9.1624204669404902E-7</v>
      </c>
    </row>
    <row r="31" spans="1:7" x14ac:dyDescent="0.25">
      <c r="A31" s="43" t="s">
        <v>91</v>
      </c>
      <c r="B31" s="89">
        <f t="shared" si="2"/>
        <v>4.3249280180927509E-5</v>
      </c>
      <c r="C31" s="154">
        <v>6.9222805603901497E-6</v>
      </c>
      <c r="D31" s="154">
        <v>3.7065495707912402E-6</v>
      </c>
      <c r="E31" s="154">
        <v>2.4550163794435999E-5</v>
      </c>
      <c r="F31" s="154">
        <v>3.2109945868141802E-8</v>
      </c>
      <c r="G31" s="99">
        <v>8.0381763094419808E-6</v>
      </c>
    </row>
    <row r="32" spans="1:7" x14ac:dyDescent="0.25">
      <c r="A32" s="43" t="s">
        <v>92</v>
      </c>
      <c r="B32" s="89">
        <f t="shared" si="2"/>
        <v>1.2229913791332472E-4</v>
      </c>
      <c r="C32" s="154">
        <v>1.5688954555892201E-5</v>
      </c>
      <c r="D32" s="154">
        <v>1.8952450732871299E-5</v>
      </c>
      <c r="E32" s="154">
        <v>6.61837571692508E-5</v>
      </c>
      <c r="F32" s="154">
        <v>7.9591923389531197E-8</v>
      </c>
      <c r="G32" s="99">
        <v>2.1394383531920899E-5</v>
      </c>
    </row>
    <row r="33" spans="1:8" x14ac:dyDescent="0.25">
      <c r="A33" s="43" t="s">
        <v>93</v>
      </c>
      <c r="B33" s="89">
        <f t="shared" si="2"/>
        <v>2.9316812784797856E-6</v>
      </c>
      <c r="C33" s="154">
        <v>3.8119962526500603E-7</v>
      </c>
      <c r="D33" s="154">
        <v>2.4821074457643501E-7</v>
      </c>
      <c r="E33" s="154">
        <v>1.7620438340687399E-6</v>
      </c>
      <c r="F33" s="154">
        <v>3.1673237455949499E-9</v>
      </c>
      <c r="G33" s="99">
        <v>5.3705975082400997E-7</v>
      </c>
    </row>
    <row r="34" spans="1:8" x14ac:dyDescent="0.25">
      <c r="A34" s="43" t="s">
        <v>94</v>
      </c>
      <c r="B34" s="89">
        <f t="shared" si="2"/>
        <v>4.2181317460139676E-6</v>
      </c>
      <c r="C34" s="154">
        <v>5.7163105876084996E-7</v>
      </c>
      <c r="D34" s="154">
        <v>3.7617994553582498E-7</v>
      </c>
      <c r="E34" s="154">
        <v>2.4504040765644799E-6</v>
      </c>
      <c r="F34" s="154">
        <v>3.20198887896906E-9</v>
      </c>
      <c r="G34" s="99">
        <v>8.1671467627384399E-7</v>
      </c>
    </row>
    <row r="35" spans="1:8" x14ac:dyDescent="0.25">
      <c r="A35" s="43" t="s">
        <v>95</v>
      </c>
      <c r="B35" s="89">
        <f t="shared" si="2"/>
        <v>1.1370446560233636E-6</v>
      </c>
      <c r="C35" s="154">
        <v>1.4850219452667299E-7</v>
      </c>
      <c r="D35" s="154">
        <v>9.6526999087195197E-8</v>
      </c>
      <c r="E35" s="154">
        <v>6.8151185331918898E-7</v>
      </c>
      <c r="F35" s="154">
        <v>8.5734516973839703E-10</v>
      </c>
      <c r="G35" s="99">
        <v>2.09646263920568E-7</v>
      </c>
    </row>
    <row r="36" spans="1:8" x14ac:dyDescent="0.25">
      <c r="A36" s="43" t="s">
        <v>96</v>
      </c>
      <c r="B36" s="89">
        <f t="shared" si="2"/>
        <v>3.5675893813553729E-4</v>
      </c>
      <c r="C36" s="154">
        <v>4.8609467982177202E-5</v>
      </c>
      <c r="D36" s="154">
        <v>3.3993228430486499E-5</v>
      </c>
      <c r="E36" s="154">
        <v>2.0385774592730999E-4</v>
      </c>
      <c r="F36" s="154">
        <v>1.86441959471423E-7</v>
      </c>
      <c r="G36" s="99">
        <v>7.0112053836092196E-5</v>
      </c>
    </row>
    <row r="37" spans="1:8" x14ac:dyDescent="0.25">
      <c r="A37" s="43" t="s">
        <v>97</v>
      </c>
      <c r="B37" s="89">
        <f t="shared" si="2"/>
        <v>3.0679686551466087E-9</v>
      </c>
      <c r="C37" s="154">
        <v>4.3204511247725002E-10</v>
      </c>
      <c r="D37" s="154">
        <v>2.6506008672107399E-10</v>
      </c>
      <c r="E37" s="154">
        <v>1.7967595376180599E-9</v>
      </c>
      <c r="F37" s="154">
        <v>4.3832548400646798E-12</v>
      </c>
      <c r="G37" s="99">
        <v>5.6972066349015999E-10</v>
      </c>
    </row>
    <row r="38" spans="1:8" x14ac:dyDescent="0.25">
      <c r="A38" s="43" t="s">
        <v>98</v>
      </c>
      <c r="B38" s="89">
        <f t="shared" si="2"/>
        <v>2.0345770094425999E-7</v>
      </c>
      <c r="C38" s="154">
        <v>2.8582303735683801E-8</v>
      </c>
      <c r="D38" s="154">
        <v>1.91173076079074E-8</v>
      </c>
      <c r="E38" s="154">
        <v>1.17429455090023E-7</v>
      </c>
      <c r="F38" s="154">
        <v>5.8143812744007303E-10</v>
      </c>
      <c r="G38" s="99">
        <v>3.7747196383205703E-8</v>
      </c>
    </row>
    <row r="39" spans="1:8" ht="15.75" thickBot="1" x14ac:dyDescent="0.3">
      <c r="A39" s="91" t="s">
        <v>99</v>
      </c>
      <c r="B39" s="149">
        <f t="shared" si="2"/>
        <v>4.2880259356646922E-6</v>
      </c>
      <c r="C39" s="82">
        <v>3.0578607695394099E-6</v>
      </c>
      <c r="D39" s="82">
        <v>1.3194206318571901E-7</v>
      </c>
      <c r="E39" s="82">
        <v>8.1872673717122601E-7</v>
      </c>
      <c r="F39" s="82">
        <v>9.7650751864999997E-10</v>
      </c>
      <c r="G39" s="101">
        <v>2.7851985824968699E-7</v>
      </c>
    </row>
    <row r="41" spans="1:8" ht="15.75" thickBot="1" x14ac:dyDescent="0.3"/>
    <row r="42" spans="1:8" ht="15.75" thickBot="1" x14ac:dyDescent="0.3">
      <c r="A42" s="183" t="s">
        <v>112</v>
      </c>
      <c r="B42" s="184"/>
      <c r="C42" s="184"/>
      <c r="D42" s="184"/>
      <c r="E42" s="184"/>
      <c r="F42" s="184"/>
      <c r="G42" s="184"/>
      <c r="H42" s="185"/>
    </row>
    <row r="43" spans="1:8" ht="15.75" thickBot="1" x14ac:dyDescent="0.3">
      <c r="A43" s="93" t="s">
        <v>0</v>
      </c>
      <c r="B43" s="152" t="s">
        <v>82</v>
      </c>
      <c r="C43" s="95" t="s">
        <v>113</v>
      </c>
      <c r="D43" s="94" t="s">
        <v>114</v>
      </c>
      <c r="E43" s="94" t="s">
        <v>115</v>
      </c>
      <c r="F43" s="94" t="s">
        <v>116</v>
      </c>
      <c r="G43" s="94" t="s">
        <v>117</v>
      </c>
      <c r="H43" s="92" t="s">
        <v>88</v>
      </c>
    </row>
    <row r="44" spans="1:8" x14ac:dyDescent="0.25">
      <c r="A44" s="96" t="s">
        <v>90</v>
      </c>
      <c r="B44" s="89">
        <f>SUM(C44:H44)</f>
        <v>8.4224387023360163E-6</v>
      </c>
      <c r="C44" s="94">
        <v>5.4829611282856799E-6</v>
      </c>
      <c r="D44" s="94">
        <v>7.3822621157280601E-7</v>
      </c>
      <c r="E44" s="94">
        <v>2.75977000607417E-7</v>
      </c>
      <c r="F44" s="94">
        <v>5.0219662014070303E-8</v>
      </c>
      <c r="G44" s="94">
        <v>1.1269908118172301E-6</v>
      </c>
      <c r="H44" s="97">
        <v>7.4806388803881302E-7</v>
      </c>
    </row>
    <row r="45" spans="1:8" x14ac:dyDescent="0.25">
      <c r="A45" s="98" t="s">
        <v>91</v>
      </c>
      <c r="B45" s="89">
        <f t="shared" ref="B45:B53" si="3">SUM(C45:H45)</f>
        <v>2.880700607123365E-4</v>
      </c>
      <c r="C45" s="154">
        <v>3.7204633875186801E-5</v>
      </c>
      <c r="D45" s="154">
        <v>6.4777822917904303E-6</v>
      </c>
      <c r="E45" s="154">
        <v>2.4560676880126502E-6</v>
      </c>
      <c r="F45" s="154">
        <v>5.0801024477406301E-7</v>
      </c>
      <c r="G45" s="154">
        <v>2.35749660525759E-4</v>
      </c>
      <c r="H45" s="99">
        <v>5.6739060868135102E-6</v>
      </c>
    </row>
    <row r="46" spans="1:8" x14ac:dyDescent="0.25">
      <c r="A46" s="98" t="s">
        <v>92</v>
      </c>
      <c r="B46" s="89">
        <f t="shared" si="3"/>
        <v>1.9214093295287477E-4</v>
      </c>
      <c r="C46" s="154">
        <v>7.1284005218063697E-5</v>
      </c>
      <c r="D46" s="154">
        <v>1.7285893542128998E-5</v>
      </c>
      <c r="E46" s="154">
        <v>7.2048014160556798E-6</v>
      </c>
      <c r="F46" s="154">
        <v>1.3270372206873201E-6</v>
      </c>
      <c r="G46" s="154">
        <v>8.0348218420378894E-5</v>
      </c>
      <c r="H46" s="99">
        <v>1.4690977135560201E-5</v>
      </c>
    </row>
    <row r="47" spans="1:8" x14ac:dyDescent="0.25">
      <c r="A47" s="98" t="s">
        <v>93</v>
      </c>
      <c r="B47" s="89">
        <f t="shared" si="3"/>
        <v>8.2216983239533588E-6</v>
      </c>
      <c r="C47" s="154">
        <v>5.7952169555606602E-6</v>
      </c>
      <c r="D47" s="154">
        <v>4.3374153135081602E-7</v>
      </c>
      <c r="E47" s="154">
        <v>2.5533269868450399E-7</v>
      </c>
      <c r="F47" s="154">
        <v>4.4703685294494202E-8</v>
      </c>
      <c r="G47" s="154">
        <v>1.2363186182795199E-6</v>
      </c>
      <c r="H47" s="99">
        <v>4.56384834783365E-7</v>
      </c>
    </row>
    <row r="48" spans="1:8" x14ac:dyDescent="0.25">
      <c r="A48" s="98" t="s">
        <v>94</v>
      </c>
      <c r="B48" s="89">
        <f t="shared" si="3"/>
        <v>9.7468171239705879E-6</v>
      </c>
      <c r="C48" s="154">
        <v>6.9407972484312099E-6</v>
      </c>
      <c r="D48" s="154">
        <v>6.5702305727351204E-7</v>
      </c>
      <c r="E48" s="154">
        <v>2.1668237920819099E-7</v>
      </c>
      <c r="F48" s="154">
        <v>3.9040704308473402E-8</v>
      </c>
      <c r="G48" s="154">
        <v>1.20050837180379E-6</v>
      </c>
      <c r="H48" s="99">
        <v>6.9276536294541295E-7</v>
      </c>
    </row>
    <row r="49" spans="1:8" x14ac:dyDescent="0.25">
      <c r="A49" s="98" t="s">
        <v>95</v>
      </c>
      <c r="B49" s="89">
        <f t="shared" si="3"/>
        <v>4.6938253140179376E-6</v>
      </c>
      <c r="C49" s="154">
        <v>9.7831567828929704E-7</v>
      </c>
      <c r="D49" s="154">
        <v>1.70007573807316E-7</v>
      </c>
      <c r="E49" s="154">
        <v>9.4829180232703495E-8</v>
      </c>
      <c r="F49" s="154">
        <v>1.50484767242127E-8</v>
      </c>
      <c r="G49" s="154">
        <v>3.2918585521987899E-6</v>
      </c>
      <c r="H49" s="99">
        <v>1.43765852765618E-7</v>
      </c>
    </row>
    <row r="50" spans="1:8" x14ac:dyDescent="0.25">
      <c r="A50" s="98" t="s">
        <v>96</v>
      </c>
      <c r="B50" s="89">
        <f t="shared" si="3"/>
        <v>1.1536141523130767E-3</v>
      </c>
      <c r="C50" s="154">
        <v>4.7233818452964303E-5</v>
      </c>
      <c r="D50" s="154">
        <v>5.6290657169299601E-5</v>
      </c>
      <c r="E50" s="154">
        <v>1.3727489620706499E-5</v>
      </c>
      <c r="F50" s="154">
        <v>2.3476518220532499E-6</v>
      </c>
      <c r="G50" s="154">
        <v>9.85946557201295E-4</v>
      </c>
      <c r="H50" s="99">
        <v>4.8067978046758198E-5</v>
      </c>
    </row>
    <row r="51" spans="1:8" x14ac:dyDescent="0.25">
      <c r="A51" s="98" t="s">
        <v>97</v>
      </c>
      <c r="B51" s="89">
        <f t="shared" si="3"/>
        <v>1.3998467747338067E-8</v>
      </c>
      <c r="C51" s="154">
        <v>1.0546288901517301E-8</v>
      </c>
      <c r="D51" s="154">
        <v>4.6057336068869002E-10</v>
      </c>
      <c r="E51" s="154">
        <v>2.16657456573304E-10</v>
      </c>
      <c r="F51" s="154">
        <v>5.1453579648319703E-11</v>
      </c>
      <c r="G51" s="154">
        <v>2.3331099951648601E-9</v>
      </c>
      <c r="H51" s="99">
        <v>3.9038445374559202E-10</v>
      </c>
    </row>
    <row r="52" spans="1:8" x14ac:dyDescent="0.25">
      <c r="A52" s="98" t="s">
        <v>98</v>
      </c>
      <c r="B52" s="89">
        <f t="shared" si="3"/>
        <v>6.0140289480839659E-7</v>
      </c>
      <c r="C52" s="154">
        <v>5.07924866577653E-7</v>
      </c>
      <c r="D52" s="154">
        <v>3.0093832548251502E-8</v>
      </c>
      <c r="E52" s="154">
        <v>1.31366295201236E-8</v>
      </c>
      <c r="F52" s="154">
        <v>6.1361199184757702E-9</v>
      </c>
      <c r="G52" s="154">
        <v>1.293214749719E-8</v>
      </c>
      <c r="H52" s="99">
        <v>3.1179298746702702E-8</v>
      </c>
    </row>
    <row r="53" spans="1:8" ht="15.75" thickBot="1" x14ac:dyDescent="0.3">
      <c r="A53" s="100" t="s">
        <v>99</v>
      </c>
      <c r="B53" s="149">
        <f t="shared" si="3"/>
        <v>6.6993492952219152E-5</v>
      </c>
      <c r="C53" s="82">
        <v>8.7455240250422294E-6</v>
      </c>
      <c r="D53" s="82">
        <v>2.4340787203978502E-7</v>
      </c>
      <c r="E53" s="82">
        <v>6.1472450015641205E-8</v>
      </c>
      <c r="F53" s="82">
        <v>8.1818930475230003E-8</v>
      </c>
      <c r="G53" s="82">
        <v>5.7656128158187999E-5</v>
      </c>
      <c r="H53" s="101">
        <v>2.0514151645826199E-7</v>
      </c>
    </row>
    <row r="54" spans="1:8" ht="15.75" thickBot="1" x14ac:dyDescent="0.3"/>
    <row r="55" spans="1:8" ht="15.75" thickBot="1" x14ac:dyDescent="0.3">
      <c r="A55" s="183" t="s">
        <v>118</v>
      </c>
      <c r="B55" s="184"/>
      <c r="C55" s="184"/>
      <c r="D55" s="184"/>
      <c r="E55" s="184"/>
      <c r="F55" s="184"/>
      <c r="G55" s="184"/>
      <c r="H55" s="185"/>
    </row>
    <row r="56" spans="1:8" ht="15.75" thickBot="1" x14ac:dyDescent="0.3">
      <c r="A56" s="102" t="s">
        <v>0</v>
      </c>
      <c r="B56" s="103" t="s">
        <v>82</v>
      </c>
      <c r="C56" s="103" t="s">
        <v>113</v>
      </c>
      <c r="D56" s="103" t="s">
        <v>114</v>
      </c>
      <c r="E56" s="103" t="s">
        <v>119</v>
      </c>
      <c r="F56" s="103" t="s">
        <v>116</v>
      </c>
      <c r="G56" s="103" t="s">
        <v>117</v>
      </c>
      <c r="H56" s="104" t="s">
        <v>88</v>
      </c>
    </row>
    <row r="57" spans="1:8" x14ac:dyDescent="0.25">
      <c r="A57" s="105" t="s">
        <v>90</v>
      </c>
      <c r="B57" s="93">
        <f>SUM(C57:H57)</f>
        <v>8.2040437133232492E-6</v>
      </c>
      <c r="C57" s="150">
        <v>5.4829611282856799E-6</v>
      </c>
      <c r="D57" s="150">
        <v>7.3822621157280601E-7</v>
      </c>
      <c r="E57" s="150">
        <v>5.7582011594648799E-8</v>
      </c>
      <c r="F57" s="150">
        <v>5.0219662014070303E-8</v>
      </c>
      <c r="G57" s="150">
        <v>1.1269908118172301E-6</v>
      </c>
      <c r="H57" s="151">
        <v>7.4806388803881302E-7</v>
      </c>
    </row>
    <row r="58" spans="1:8" x14ac:dyDescent="0.25">
      <c r="A58" s="108" t="s">
        <v>91</v>
      </c>
      <c r="B58" s="89">
        <f t="shared" ref="B58:B66" si="4">SUM(C58:H58)</f>
        <v>2.8612528337600921E-4</v>
      </c>
      <c r="C58" s="169">
        <v>3.7204633875186801E-5</v>
      </c>
      <c r="D58" s="169">
        <v>6.4777822917904303E-6</v>
      </c>
      <c r="E58" s="169">
        <v>5.1129035168540596E-7</v>
      </c>
      <c r="F58" s="169">
        <v>5.0801024477406301E-7</v>
      </c>
      <c r="G58" s="169">
        <v>2.35749660525759E-4</v>
      </c>
      <c r="H58" s="107">
        <v>5.6739060868135102E-6</v>
      </c>
    </row>
    <row r="59" spans="1:8" x14ac:dyDescent="0.25">
      <c r="A59" s="108" t="s">
        <v>92</v>
      </c>
      <c r="B59" s="89">
        <f t="shared" si="4"/>
        <v>1.8628128179203418E-4</v>
      </c>
      <c r="C59" s="169">
        <v>7.1284005218063697E-5</v>
      </c>
      <c r="D59" s="169">
        <v>1.7285893542128998E-5</v>
      </c>
      <c r="E59" s="169">
        <v>1.3451502552150701E-6</v>
      </c>
      <c r="F59" s="169">
        <v>1.3270372206873201E-6</v>
      </c>
      <c r="G59" s="169">
        <v>8.0348218420378894E-5</v>
      </c>
      <c r="H59" s="107">
        <v>1.4690977135560201E-5</v>
      </c>
    </row>
    <row r="60" spans="1:8" x14ac:dyDescent="0.25">
      <c r="A60" s="108" t="s">
        <v>93</v>
      </c>
      <c r="B60" s="89">
        <f t="shared" si="4"/>
        <v>8.0004212551063706E-6</v>
      </c>
      <c r="C60" s="169">
        <v>5.7952169555606602E-6</v>
      </c>
      <c r="D60" s="169">
        <v>4.3374153135081602E-7</v>
      </c>
      <c r="E60" s="169">
        <v>3.4055629837514601E-8</v>
      </c>
      <c r="F60" s="169">
        <v>4.4703685294494202E-8</v>
      </c>
      <c r="G60" s="169">
        <v>1.2363186182795199E-6</v>
      </c>
      <c r="H60" s="107">
        <v>4.56384834783365E-7</v>
      </c>
    </row>
    <row r="61" spans="1:8" x14ac:dyDescent="0.25">
      <c r="A61" s="108" t="s">
        <v>94</v>
      </c>
      <c r="B61" s="89">
        <f t="shared" si="4"/>
        <v>9.5812769539418293E-6</v>
      </c>
      <c r="C61" s="169">
        <v>6.9407972484312099E-6</v>
      </c>
      <c r="D61" s="169">
        <v>6.5702305727351204E-7</v>
      </c>
      <c r="E61" s="169">
        <v>5.1142209179430297E-8</v>
      </c>
      <c r="F61" s="169">
        <v>3.9040704308473402E-8</v>
      </c>
      <c r="G61" s="169">
        <v>1.20050837180379E-6</v>
      </c>
      <c r="H61" s="107">
        <v>6.9276536294541295E-7</v>
      </c>
    </row>
    <row r="62" spans="1:8" x14ac:dyDescent="0.25">
      <c r="A62" s="108" t="s">
        <v>95</v>
      </c>
      <c r="B62" s="89">
        <f t="shared" si="4"/>
        <v>4.6122776580825839E-6</v>
      </c>
      <c r="C62" s="169">
        <v>9.7831567828929704E-7</v>
      </c>
      <c r="D62" s="169">
        <v>1.70007573807316E-7</v>
      </c>
      <c r="E62" s="169">
        <v>1.3281524297350301E-8</v>
      </c>
      <c r="F62" s="169">
        <v>1.50484767242127E-8</v>
      </c>
      <c r="G62" s="169">
        <v>3.2918585521987899E-6</v>
      </c>
      <c r="H62" s="107">
        <v>1.43765852765618E-7</v>
      </c>
    </row>
    <row r="63" spans="1:8" x14ac:dyDescent="0.25">
      <c r="A63" s="108" t="s">
        <v>96</v>
      </c>
      <c r="B63" s="89">
        <f t="shared" si="4"/>
        <v>1.1442338374593832E-3</v>
      </c>
      <c r="C63" s="169">
        <v>4.7233818452964303E-5</v>
      </c>
      <c r="D63" s="169">
        <v>5.6290657169299601E-5</v>
      </c>
      <c r="E63" s="169">
        <v>4.3471747670129801E-6</v>
      </c>
      <c r="F63" s="169">
        <v>2.3476518220532499E-6</v>
      </c>
      <c r="G63" s="169">
        <v>9.85946557201295E-4</v>
      </c>
      <c r="H63" s="107">
        <v>4.8067978046758198E-5</v>
      </c>
    </row>
    <row r="64" spans="1:8" x14ac:dyDescent="0.25">
      <c r="A64" s="108" t="s">
        <v>97</v>
      </c>
      <c r="B64" s="89">
        <f t="shared" si="4"/>
        <v>1.3818411072871236E-8</v>
      </c>
      <c r="C64" s="169">
        <v>1.0546288901517301E-8</v>
      </c>
      <c r="D64" s="169">
        <v>4.6057336068869002E-10</v>
      </c>
      <c r="E64" s="169">
        <v>3.6600782106472401E-11</v>
      </c>
      <c r="F64" s="169">
        <v>5.1453579648319703E-11</v>
      </c>
      <c r="G64" s="169">
        <v>2.3331099951648601E-9</v>
      </c>
      <c r="H64" s="107">
        <v>3.9038445374559202E-10</v>
      </c>
    </row>
    <row r="65" spans="1:8" x14ac:dyDescent="0.25">
      <c r="A65" s="108" t="s">
        <v>98</v>
      </c>
      <c r="B65" s="89">
        <f t="shared" si="4"/>
        <v>5.9068726008324139E-7</v>
      </c>
      <c r="C65" s="169">
        <v>5.07924866577653E-7</v>
      </c>
      <c r="D65" s="169">
        <v>3.0093832548251502E-8</v>
      </c>
      <c r="E65" s="169">
        <v>2.4209947949683598E-9</v>
      </c>
      <c r="F65" s="169">
        <v>6.1361199184757702E-9</v>
      </c>
      <c r="G65" s="169">
        <v>1.293214749719E-8</v>
      </c>
      <c r="H65" s="107">
        <v>3.1179298746702702E-8</v>
      </c>
    </row>
    <row r="66" spans="1:8" ht="15.75" thickBot="1" x14ac:dyDescent="0.3">
      <c r="A66" s="109" t="s">
        <v>99</v>
      </c>
      <c r="B66" s="149">
        <f t="shared" si="4"/>
        <v>6.6958613191351961E-5</v>
      </c>
      <c r="C66" s="110">
        <v>8.7455240250422294E-6</v>
      </c>
      <c r="D66" s="110">
        <v>2.4340787203978502E-7</v>
      </c>
      <c r="E66" s="110">
        <v>2.6592689148453901E-8</v>
      </c>
      <c r="F66" s="110">
        <v>8.1818930475230003E-8</v>
      </c>
      <c r="G66" s="110">
        <v>5.7656128158187999E-5</v>
      </c>
      <c r="H66" s="111">
        <v>2.0514151645826199E-7</v>
      </c>
    </row>
  </sheetData>
  <mergeCells count="5">
    <mergeCell ref="A1:I1"/>
    <mergeCell ref="A14:G14"/>
    <mergeCell ref="A28:G28"/>
    <mergeCell ref="A42:H42"/>
    <mergeCell ref="A55:H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4CF1-1E26-4FB4-934B-DE0B0D933579}">
  <dimension ref="A1:P36"/>
  <sheetViews>
    <sheetView topLeftCell="A27" zoomScale="82" zoomScaleNormal="82" workbookViewId="0">
      <selection activeCell="A36" sqref="A22:XFD36"/>
    </sheetView>
  </sheetViews>
  <sheetFormatPr baseColWidth="10" defaultRowHeight="15" x14ac:dyDescent="0.25"/>
  <cols>
    <col min="1" max="1" width="28" bestFit="1" customWidth="1"/>
    <col min="4" max="6" width="11.5703125" bestFit="1" customWidth="1"/>
    <col min="7" max="7" width="12.28515625" bestFit="1" customWidth="1"/>
    <col min="8" max="8" width="11.5703125" bestFit="1" customWidth="1"/>
    <col min="9" max="9" width="10.140625" bestFit="1" customWidth="1"/>
    <col min="10" max="10" width="13" customWidth="1"/>
    <col min="11" max="11" width="11.5703125" bestFit="1" customWidth="1"/>
  </cols>
  <sheetData>
    <row r="1" spans="1:11" x14ac:dyDescent="0.25">
      <c r="D1" s="42" t="s">
        <v>120</v>
      </c>
      <c r="E1" s="42" t="s">
        <v>121</v>
      </c>
      <c r="F1" s="42" t="s">
        <v>78</v>
      </c>
      <c r="G1" s="42" t="s">
        <v>122</v>
      </c>
      <c r="H1" s="42" t="s">
        <v>123</v>
      </c>
      <c r="I1" s="42" t="s">
        <v>79</v>
      </c>
      <c r="J1" s="42" t="s">
        <v>54</v>
      </c>
      <c r="K1" s="42" t="s">
        <v>55</v>
      </c>
    </row>
    <row r="2" spans="1:11" x14ac:dyDescent="0.25">
      <c r="A2" s="43" t="s">
        <v>16</v>
      </c>
    </row>
    <row r="3" spans="1:11" x14ac:dyDescent="0.25">
      <c r="B3" s="44" t="s">
        <v>38</v>
      </c>
      <c r="C3" s="44"/>
      <c r="D3" s="42">
        <f>'IA Normalizados'!C3</f>
        <v>3.5572172263240699E-7</v>
      </c>
      <c r="E3" s="42">
        <f>'IA Normalizados'!D3</f>
        <v>3.4158907184283799E-8</v>
      </c>
      <c r="F3" s="42">
        <f>'IA Normalizados'!E3</f>
        <v>8.56231017196858E-8</v>
      </c>
      <c r="G3" s="42">
        <f>'IA Normalizados'!F3</f>
        <v>3.10683989027674E-9</v>
      </c>
      <c r="H3" s="42">
        <f>'IA Normalizados'!G3</f>
        <v>9.1758317331999196E-7</v>
      </c>
      <c r="I3" s="42">
        <f>'IA Normalizados'!H3</f>
        <v>7.4806388803881302E-7</v>
      </c>
      <c r="J3" s="42">
        <f>'IA Normalizados'!I3</f>
        <v>1.87990894445273E-9</v>
      </c>
      <c r="K3" s="49">
        <f>SUM(D3:J3)</f>
        <v>2.1461375417299109E-6</v>
      </c>
    </row>
    <row r="4" spans="1:11" x14ac:dyDescent="0.25">
      <c r="B4" s="44" t="s">
        <v>39</v>
      </c>
      <c r="C4" s="44"/>
      <c r="D4" s="49">
        <f>'IA Normalizados'!C16</f>
        <v>2.0877600825261599E-6</v>
      </c>
      <c r="E4" s="49">
        <f>'IA Normalizados'!D16</f>
        <v>2.2346397889079501E-7</v>
      </c>
      <c r="F4" s="49">
        <f>'IA Normalizados'!E16</f>
        <v>2.44279572983383E-6</v>
      </c>
      <c r="G4" s="49">
        <f>'IA Normalizados'!F16</f>
        <v>1.62622828143351E-6</v>
      </c>
      <c r="H4" s="49">
        <f>'IA Normalizados'!G16</f>
        <v>9.2674693166464001E-7</v>
      </c>
      <c r="I4" s="49">
        <f>'IA Normalizados'!H16</f>
        <v>0</v>
      </c>
      <c r="J4" s="49">
        <f>'IA Normalizados'!I16</f>
        <v>0</v>
      </c>
      <c r="K4" s="49">
        <f t="shared" ref="K4:K7" si="0">SUM(D4:J4)</f>
        <v>7.306995004348935E-6</v>
      </c>
    </row>
    <row r="5" spans="1:11" x14ac:dyDescent="0.25">
      <c r="B5" s="44" t="s">
        <v>40</v>
      </c>
      <c r="C5" s="44"/>
      <c r="D5" s="47">
        <f>'IA Normalizados'!C30</f>
        <v>6.2861343080203E-7</v>
      </c>
      <c r="E5" s="47">
        <f>'IA Normalizados'!D30</f>
        <v>4.2214145352241501E-7</v>
      </c>
      <c r="F5" s="47">
        <f>'IA Normalizados'!E30</f>
        <v>2.7931400601548402E-6</v>
      </c>
      <c r="G5" s="47">
        <f>'IA Normalizados'!F30</f>
        <v>4.69403654797338E-9</v>
      </c>
      <c r="H5" s="47">
        <f>'IA Normalizados'!G30</f>
        <v>9.1624204669404902E-7</v>
      </c>
      <c r="I5" s="47">
        <f>'IA Normalizados'!H30</f>
        <v>0</v>
      </c>
      <c r="J5" s="47">
        <f>'IA Normalizados'!I30</f>
        <v>0</v>
      </c>
      <c r="K5" s="49">
        <f t="shared" si="0"/>
        <v>4.7648310277213075E-6</v>
      </c>
    </row>
    <row r="6" spans="1:11" x14ac:dyDescent="0.25">
      <c r="B6" s="44" t="s">
        <v>41</v>
      </c>
      <c r="C6" s="44"/>
      <c r="D6" s="49">
        <f>'IA Normalizados'!C44</f>
        <v>5.4829611282856799E-6</v>
      </c>
      <c r="E6" s="49">
        <f>'IA Normalizados'!D44</f>
        <v>7.3822621157280601E-7</v>
      </c>
      <c r="F6" s="49">
        <f>'IA Normalizados'!E44</f>
        <v>2.75977000607417E-7</v>
      </c>
      <c r="G6" s="49">
        <f>'IA Normalizados'!F44</f>
        <v>5.0219662014070303E-8</v>
      </c>
      <c r="H6" s="49">
        <f>'IA Normalizados'!G44</f>
        <v>1.1269908118172301E-6</v>
      </c>
      <c r="I6" s="49">
        <f>'IA Normalizados'!H44</f>
        <v>7.4806388803881302E-7</v>
      </c>
      <c r="J6" s="49">
        <f>'IA Normalizados'!I44</f>
        <v>0</v>
      </c>
      <c r="K6" s="49">
        <f t="shared" si="0"/>
        <v>8.4224387023360163E-6</v>
      </c>
    </row>
    <row r="7" spans="1:11" x14ac:dyDescent="0.25">
      <c r="B7" s="44" t="s">
        <v>42</v>
      </c>
      <c r="C7" s="44"/>
      <c r="D7" s="49">
        <f>'IA Normalizados'!C57</f>
        <v>5.4829611282856799E-6</v>
      </c>
      <c r="E7" s="49">
        <f>'IA Normalizados'!D57</f>
        <v>7.3822621157280601E-7</v>
      </c>
      <c r="F7" s="49">
        <f>'IA Normalizados'!E57</f>
        <v>5.7582011594648799E-8</v>
      </c>
      <c r="G7" s="49">
        <f>'IA Normalizados'!F57</f>
        <v>5.0219662014070303E-8</v>
      </c>
      <c r="H7" s="49">
        <f>'IA Normalizados'!G57</f>
        <v>1.1269908118172301E-6</v>
      </c>
      <c r="I7" s="49">
        <f>'IA Normalizados'!H57</f>
        <v>7.4806388803881302E-7</v>
      </c>
      <c r="J7" s="49">
        <f>'IA Normalizados'!I57</f>
        <v>0</v>
      </c>
      <c r="K7" s="49">
        <f t="shared" si="0"/>
        <v>8.2040437133232492E-6</v>
      </c>
    </row>
    <row r="8" spans="1:11" x14ac:dyDescent="0.25">
      <c r="B8" s="44"/>
      <c r="C8" s="44"/>
      <c r="D8" s="45"/>
      <c r="E8" s="45"/>
      <c r="F8" s="45"/>
      <c r="G8" s="45"/>
      <c r="H8" s="45"/>
      <c r="I8" s="45"/>
      <c r="J8" s="45"/>
      <c r="K8" s="46"/>
    </row>
    <row r="9" spans="1:11" x14ac:dyDescent="0.25">
      <c r="A9" s="42" t="s">
        <v>17</v>
      </c>
      <c r="D9" s="45"/>
      <c r="E9" s="45"/>
      <c r="F9" s="45"/>
      <c r="G9" s="45"/>
      <c r="H9" s="45"/>
      <c r="I9" s="45"/>
      <c r="J9" s="45"/>
      <c r="K9" s="47"/>
    </row>
    <row r="10" spans="1:11" ht="15.75" thickBot="1" x14ac:dyDescent="0.3">
      <c r="B10" s="44" t="s">
        <v>38</v>
      </c>
      <c r="C10" s="44"/>
      <c r="D10" s="42">
        <f>'IA Normalizados'!C4</f>
        <v>4.1004349644548499E-6</v>
      </c>
      <c r="E10" s="42">
        <f>'IA Normalizados'!D4</f>
        <v>2.35354492725498E-7</v>
      </c>
      <c r="F10" s="42">
        <f>'IA Normalizados'!E4</f>
        <v>1.10480249250123E-6</v>
      </c>
      <c r="G10" s="42">
        <f>'IA Normalizados'!F4</f>
        <v>3.6440275113790901E-8</v>
      </c>
      <c r="H10" s="42">
        <f>'IA Normalizados'!G4</f>
        <v>8.5359164443245405E-6</v>
      </c>
      <c r="I10" s="42">
        <f>'IA Normalizados'!H4</f>
        <v>5.6739060868135102E-6</v>
      </c>
      <c r="J10" s="42">
        <f>'IA Normalizados'!I4</f>
        <v>2.5783607050866299E-8</v>
      </c>
      <c r="K10" s="49">
        <f t="shared" ref="K10:K14" si="1">SUM(D10:J10)</f>
        <v>1.9712638362984286E-5</v>
      </c>
    </row>
    <row r="11" spans="1:11" x14ac:dyDescent="0.25">
      <c r="B11" s="155" t="s">
        <v>39</v>
      </c>
      <c r="C11" s="156"/>
      <c r="D11" s="157">
        <f>'IA Normalizados'!C17</f>
        <v>1.94826705337575E-5</v>
      </c>
      <c r="E11" s="94">
        <f>'IA Normalizados'!D17</f>
        <v>1.8290547725757201E-6</v>
      </c>
      <c r="F11" s="94">
        <f>'IA Normalizados'!E17</f>
        <v>2.1609717423062902E-5</v>
      </c>
      <c r="G11" s="157">
        <f>'IA Normalizados'!F17</f>
        <v>1.3372389454223299E-5</v>
      </c>
      <c r="H11" s="157">
        <f>'IA Normalizados'!G17</f>
        <v>1.10871752648468E-5</v>
      </c>
      <c r="I11" s="94">
        <f>'IA Normalizados'!H17</f>
        <v>0</v>
      </c>
      <c r="J11" s="94">
        <f>'IA Normalizados'!I17</f>
        <v>0</v>
      </c>
      <c r="K11" s="97">
        <f t="shared" si="1"/>
        <v>6.7381007448466212E-5</v>
      </c>
    </row>
    <row r="12" spans="1:11" ht="15.75" thickBot="1" x14ac:dyDescent="0.3">
      <c r="B12" s="158" t="s">
        <v>40</v>
      </c>
      <c r="C12" s="159"/>
      <c r="D12" s="160">
        <f>'IA Normalizados'!C31</f>
        <v>6.9222805603901497E-6</v>
      </c>
      <c r="E12" s="160">
        <f>'IA Normalizados'!D31</f>
        <v>3.7065495707912402E-6</v>
      </c>
      <c r="F12" s="160">
        <f>'IA Normalizados'!E31</f>
        <v>2.4550163794435999E-5</v>
      </c>
      <c r="G12" s="160">
        <f>'IA Normalizados'!F31</f>
        <v>3.2109945868141802E-8</v>
      </c>
      <c r="H12" s="160">
        <f>'IA Normalizados'!G31</f>
        <v>8.0381763094419808E-6</v>
      </c>
      <c r="I12" s="160">
        <f>'IA Normalizados'!H31</f>
        <v>0</v>
      </c>
      <c r="J12" s="160">
        <f>'IA Normalizados'!I31</f>
        <v>0</v>
      </c>
      <c r="K12" s="101">
        <f t="shared" si="1"/>
        <v>4.3249280180927509E-5</v>
      </c>
    </row>
    <row r="13" spans="1:11" x14ac:dyDescent="0.25">
      <c r="B13" s="44" t="s">
        <v>41</v>
      </c>
      <c r="C13" s="44"/>
      <c r="D13" s="49">
        <f>'IA Normalizados'!C45</f>
        <v>3.7204633875186801E-5</v>
      </c>
      <c r="E13" s="49">
        <f>'IA Normalizados'!D45</f>
        <v>6.4777822917904303E-6</v>
      </c>
      <c r="F13" s="49">
        <f>'IA Normalizados'!E45</f>
        <v>2.4560676880126502E-6</v>
      </c>
      <c r="G13" s="49">
        <f>'IA Normalizados'!F45</f>
        <v>5.0801024477406301E-7</v>
      </c>
      <c r="H13" s="49">
        <f>'IA Normalizados'!G45</f>
        <v>2.35749660525759E-4</v>
      </c>
      <c r="I13" s="49">
        <f>'IA Normalizados'!H45</f>
        <v>5.6739060868135102E-6</v>
      </c>
      <c r="J13" s="49">
        <f>'IA Normalizados'!I45</f>
        <v>0</v>
      </c>
      <c r="K13" s="49">
        <f t="shared" si="1"/>
        <v>2.880700607123365E-4</v>
      </c>
    </row>
    <row r="14" spans="1:11" x14ac:dyDescent="0.25">
      <c r="B14" s="44" t="s">
        <v>42</v>
      </c>
      <c r="C14" s="44"/>
      <c r="D14" s="49">
        <f>'IA Normalizados'!C58</f>
        <v>3.7204633875186801E-5</v>
      </c>
      <c r="E14" s="49">
        <f>'IA Normalizados'!D58</f>
        <v>6.4777822917904303E-6</v>
      </c>
      <c r="F14" s="49">
        <f>'IA Normalizados'!E58</f>
        <v>5.1129035168540596E-7</v>
      </c>
      <c r="G14" s="49">
        <f>'IA Normalizados'!F58</f>
        <v>5.0801024477406301E-7</v>
      </c>
      <c r="H14" s="49">
        <f>'IA Normalizados'!G58</f>
        <v>2.35749660525759E-4</v>
      </c>
      <c r="I14" s="49">
        <f>'IA Normalizados'!H58</f>
        <v>5.6739060868135102E-6</v>
      </c>
      <c r="J14" s="49">
        <f>'IA Normalizados'!I58</f>
        <v>0</v>
      </c>
      <c r="K14" s="49">
        <f t="shared" si="1"/>
        <v>2.8612528337600921E-4</v>
      </c>
    </row>
    <row r="15" spans="1:11" x14ac:dyDescent="0.25">
      <c r="D15" s="45"/>
      <c r="E15" s="45"/>
      <c r="F15" s="45"/>
      <c r="G15" s="45"/>
      <c r="H15" s="45"/>
      <c r="I15" s="45"/>
      <c r="J15" s="45"/>
      <c r="K15" s="45"/>
    </row>
    <row r="16" spans="1:11" x14ac:dyDescent="0.25">
      <c r="A16" s="42" t="s">
        <v>18</v>
      </c>
      <c r="D16" s="45"/>
      <c r="E16" s="45"/>
      <c r="F16" s="45"/>
      <c r="G16" s="45"/>
      <c r="H16" s="45"/>
      <c r="I16" s="45"/>
      <c r="J16" s="45"/>
      <c r="K16" s="45"/>
    </row>
    <row r="17" spans="1:16" x14ac:dyDescent="0.25">
      <c r="B17" s="44" t="s">
        <v>38</v>
      </c>
      <c r="D17" s="42">
        <f>'IA Normalizados'!C5</f>
        <v>9.7774565729662592E-6</v>
      </c>
      <c r="E17" s="42">
        <f>'IA Normalizados'!D5</f>
        <v>6.0494761923474498E-7</v>
      </c>
      <c r="F17" s="42">
        <f>'IA Normalizados'!E5</f>
        <v>1.9303006582305501E-6</v>
      </c>
      <c r="G17" s="42">
        <f>'IA Normalizados'!F5</f>
        <v>8.0704668989484705E-8</v>
      </c>
      <c r="H17" s="42">
        <f>'IA Normalizados'!G5</f>
        <v>2.15056305687149E-5</v>
      </c>
      <c r="I17" s="42">
        <f>'IA Normalizados'!H5</f>
        <v>1.4690977135560201E-5</v>
      </c>
      <c r="J17" s="42">
        <f>'IA Normalizados'!I5</f>
        <v>1.8669000125248799E-7</v>
      </c>
      <c r="K17" s="49">
        <f t="shared" ref="K17:K21" si="2">SUM(D17:J17)</f>
        <v>4.8776707224948623E-5</v>
      </c>
      <c r="L17" s="45"/>
    </row>
    <row r="18" spans="1:16" x14ac:dyDescent="0.25">
      <c r="B18" s="44" t="s">
        <v>39</v>
      </c>
      <c r="D18" s="49">
        <f>'IA Normalizados'!C18</f>
        <v>4.9078989051315403E-5</v>
      </c>
      <c r="E18" s="49">
        <f>'IA Normalizados'!D18</f>
        <v>5.18349103850476E-6</v>
      </c>
      <c r="F18" s="49">
        <f>'IA Normalizados'!E18</f>
        <v>6.08869041939761E-5</v>
      </c>
      <c r="G18" s="49">
        <f>'IA Normalizados'!F18</f>
        <v>3.7348533531605501E-5</v>
      </c>
      <c r="H18" s="49">
        <f>'IA Normalizados'!G18</f>
        <v>2.2306606214373201E-5</v>
      </c>
      <c r="I18" s="49">
        <f>'IA Normalizados'!H18</f>
        <v>0</v>
      </c>
      <c r="J18" s="49">
        <f>'IA Normalizados'!I18</f>
        <v>0</v>
      </c>
      <c r="K18" s="49">
        <f t="shared" si="2"/>
        <v>1.7480452402977498E-4</v>
      </c>
      <c r="L18" s="45"/>
    </row>
    <row r="19" spans="1:16" x14ac:dyDescent="0.25">
      <c r="B19" s="44" t="s">
        <v>40</v>
      </c>
      <c r="D19" s="47">
        <f>'IA Normalizados'!C32</f>
        <v>1.5688954555892201E-5</v>
      </c>
      <c r="E19" s="47">
        <f>'IA Normalizados'!D32</f>
        <v>1.8952450732871299E-5</v>
      </c>
      <c r="F19" s="47">
        <f>'IA Normalizados'!E32</f>
        <v>6.61837571692508E-5</v>
      </c>
      <c r="G19" s="47">
        <f>'IA Normalizados'!F32</f>
        <v>7.9591923389531197E-8</v>
      </c>
      <c r="H19" s="47">
        <f>'IA Normalizados'!G32</f>
        <v>2.1394383531920899E-5</v>
      </c>
      <c r="I19" s="47">
        <f>'IA Normalizados'!H32</f>
        <v>0</v>
      </c>
      <c r="J19" s="47">
        <f>'IA Normalizados'!I32</f>
        <v>0</v>
      </c>
      <c r="K19" s="49">
        <f t="shared" si="2"/>
        <v>1.2229913791332472E-4</v>
      </c>
      <c r="L19" s="45"/>
    </row>
    <row r="20" spans="1:16" x14ac:dyDescent="0.25">
      <c r="B20" s="44" t="s">
        <v>41</v>
      </c>
      <c r="D20" s="49">
        <f>'IA Normalizados'!C46</f>
        <v>7.1284005218063697E-5</v>
      </c>
      <c r="E20" s="49">
        <f>'IA Normalizados'!D46</f>
        <v>1.7285893542128998E-5</v>
      </c>
      <c r="F20" s="49">
        <f>'IA Normalizados'!E46</f>
        <v>7.2048014160556798E-6</v>
      </c>
      <c r="G20" s="49">
        <f>'IA Normalizados'!F46</f>
        <v>1.3270372206873201E-6</v>
      </c>
      <c r="H20" s="49">
        <f>'IA Normalizados'!G46</f>
        <v>8.0348218420378894E-5</v>
      </c>
      <c r="I20" s="49">
        <f>'IA Normalizados'!H46</f>
        <v>1.4690977135560201E-5</v>
      </c>
      <c r="J20" s="49">
        <f>'IA Normalizados'!I46</f>
        <v>0</v>
      </c>
      <c r="K20" s="49">
        <f t="shared" si="2"/>
        <v>1.9214093295287477E-4</v>
      </c>
      <c r="L20" s="170">
        <f>H20/K20</f>
        <v>0.418173354243499</v>
      </c>
      <c r="N20" s="23"/>
    </row>
    <row r="21" spans="1:16" x14ac:dyDescent="0.25">
      <c r="B21" s="44" t="s">
        <v>42</v>
      </c>
      <c r="D21" s="49">
        <f>'IA Normalizados'!C59</f>
        <v>7.1284005218063697E-5</v>
      </c>
      <c r="E21" s="49">
        <f>'IA Normalizados'!D59</f>
        <v>1.7285893542128998E-5</v>
      </c>
      <c r="F21" s="49">
        <f>'IA Normalizados'!E59</f>
        <v>1.3451502552150701E-6</v>
      </c>
      <c r="G21" s="49">
        <f>'IA Normalizados'!F59</f>
        <v>1.3270372206873201E-6</v>
      </c>
      <c r="H21" s="49">
        <f>'IA Normalizados'!G59</f>
        <v>8.0348218420378894E-5</v>
      </c>
      <c r="I21" s="49">
        <f>'IA Normalizados'!H59</f>
        <v>1.4690977135560201E-5</v>
      </c>
      <c r="J21" s="49">
        <f>'IA Normalizados'!I59</f>
        <v>0</v>
      </c>
      <c r="K21" s="49">
        <f t="shared" si="2"/>
        <v>1.8628128179203418E-4</v>
      </c>
      <c r="L21" s="45"/>
      <c r="N21" s="23"/>
      <c r="P21" s="23"/>
    </row>
    <row r="22" spans="1:16" x14ac:dyDescent="0.25">
      <c r="D22" s="45"/>
      <c r="E22" s="45"/>
      <c r="F22" s="45"/>
      <c r="G22" s="45"/>
      <c r="H22" s="45"/>
      <c r="I22" s="45"/>
      <c r="J22" s="45"/>
      <c r="K22" s="45"/>
    </row>
    <row r="23" spans="1:16" x14ac:dyDescent="0.25">
      <c r="A23" s="42" t="s">
        <v>19</v>
      </c>
      <c r="D23" s="45"/>
      <c r="E23" s="45"/>
      <c r="F23" s="45"/>
      <c r="G23" s="45"/>
      <c r="H23" s="45"/>
      <c r="I23" s="45"/>
      <c r="J23" s="45"/>
      <c r="K23" s="45"/>
    </row>
    <row r="24" spans="1:16" x14ac:dyDescent="0.25">
      <c r="B24" s="44" t="s">
        <v>38</v>
      </c>
      <c r="D24" s="42">
        <f>'IA Normalizados'!C6</f>
        <v>2.6746666310869499E-7</v>
      </c>
      <c r="E24" s="42">
        <f>'IA Normalizados'!D6</f>
        <v>2.7988023026485701E-8</v>
      </c>
      <c r="F24" s="42">
        <f>'IA Normalizados'!E6</f>
        <v>7.7483309820304004E-8</v>
      </c>
      <c r="G24" s="42">
        <f>'IA Normalizados'!F6</f>
        <v>2.9864297684755698E-9</v>
      </c>
      <c r="H24" s="42">
        <f>'IA Normalizados'!G6</f>
        <v>5.3896632277181501E-7</v>
      </c>
      <c r="I24" s="42">
        <f>'IA Normalizados'!H6</f>
        <v>4.56384834783365E-7</v>
      </c>
      <c r="J24" s="42">
        <f>'IA Normalizados'!I6</f>
        <v>1.64096078823595E-9</v>
      </c>
      <c r="K24" s="49">
        <f t="shared" ref="K24:K28" si="3">SUM(D24:J24)</f>
        <v>1.3729165440673763E-6</v>
      </c>
    </row>
    <row r="25" spans="1:16" x14ac:dyDescent="0.25">
      <c r="B25" s="44" t="s">
        <v>39</v>
      </c>
      <c r="D25" s="49">
        <f>'IA Normalizados'!C19</f>
        <v>1.2506540580777499E-6</v>
      </c>
      <c r="E25" s="49">
        <f>'IA Normalizados'!D19</f>
        <v>1.5249355296790299E-7</v>
      </c>
      <c r="F25" s="49">
        <f>'IA Normalizados'!E19</f>
        <v>1.90352969833252E-6</v>
      </c>
      <c r="G25" s="49">
        <f>'IA Normalizados'!F19</f>
        <v>1.1651551330708899E-6</v>
      </c>
      <c r="H25" s="49">
        <f>'IA Normalizados'!G19</f>
        <v>5.5231172670213098E-7</v>
      </c>
      <c r="I25" s="49">
        <f>'IA Normalizados'!H19</f>
        <v>0</v>
      </c>
      <c r="J25" s="49">
        <f>'IA Normalizados'!I19</f>
        <v>0</v>
      </c>
      <c r="K25" s="49">
        <f t="shared" si="3"/>
        <v>5.024144169151194E-6</v>
      </c>
    </row>
    <row r="26" spans="1:16" x14ac:dyDescent="0.25">
      <c r="B26" s="44" t="s">
        <v>40</v>
      </c>
      <c r="D26" s="47">
        <f>'IA Normalizados'!C33</f>
        <v>3.8119962526500603E-7</v>
      </c>
      <c r="E26" s="47">
        <f>'IA Normalizados'!D33</f>
        <v>2.4821074457643501E-7</v>
      </c>
      <c r="F26" s="47">
        <f>'IA Normalizados'!E33</f>
        <v>1.7620438340687399E-6</v>
      </c>
      <c r="G26" s="47">
        <f>'IA Normalizados'!F33</f>
        <v>3.1673237455949499E-9</v>
      </c>
      <c r="H26" s="47">
        <f>'IA Normalizados'!G33</f>
        <v>5.3705975082400997E-7</v>
      </c>
      <c r="I26" s="47">
        <f>'IA Normalizados'!H33</f>
        <v>0</v>
      </c>
      <c r="J26" s="47">
        <f>'IA Normalizados'!I33</f>
        <v>0</v>
      </c>
      <c r="K26" s="49">
        <f t="shared" si="3"/>
        <v>2.9316812784797856E-6</v>
      </c>
    </row>
    <row r="27" spans="1:16" x14ac:dyDescent="0.25">
      <c r="B27" s="44" t="s">
        <v>41</v>
      </c>
      <c r="D27" s="49">
        <f>'IA Normalizados'!C47</f>
        <v>5.7952169555606602E-6</v>
      </c>
      <c r="E27" s="49">
        <f>'IA Normalizados'!D47</f>
        <v>4.3374153135081602E-7</v>
      </c>
      <c r="F27" s="49">
        <f>'IA Normalizados'!E47</f>
        <v>2.5533269868450399E-7</v>
      </c>
      <c r="G27" s="49">
        <f>'IA Normalizados'!F47</f>
        <v>4.4703685294494202E-8</v>
      </c>
      <c r="H27" s="49">
        <f>'IA Normalizados'!G47</f>
        <v>1.2363186182795199E-6</v>
      </c>
      <c r="I27" s="49">
        <f>'IA Normalizados'!H47</f>
        <v>4.56384834783365E-7</v>
      </c>
      <c r="J27" s="49">
        <f>'IA Normalizados'!I47</f>
        <v>0</v>
      </c>
      <c r="K27" s="49">
        <f t="shared" si="3"/>
        <v>8.2216983239533588E-6</v>
      </c>
    </row>
    <row r="28" spans="1:16" x14ac:dyDescent="0.25">
      <c r="B28" s="44" t="s">
        <v>42</v>
      </c>
      <c r="D28" s="49">
        <f>'IA Normalizados'!C60</f>
        <v>5.7952169555606602E-6</v>
      </c>
      <c r="E28" s="49">
        <f>'IA Normalizados'!D60</f>
        <v>4.3374153135081602E-7</v>
      </c>
      <c r="F28" s="49">
        <f>'IA Normalizados'!E60</f>
        <v>3.4055629837514601E-8</v>
      </c>
      <c r="G28" s="49">
        <f>'IA Normalizados'!F60</f>
        <v>4.4703685294494202E-8</v>
      </c>
      <c r="H28" s="49">
        <f>'IA Normalizados'!G60</f>
        <v>1.2363186182795199E-6</v>
      </c>
      <c r="I28" s="49">
        <f>'IA Normalizados'!H60</f>
        <v>4.56384834783365E-7</v>
      </c>
      <c r="J28" s="49">
        <f>'IA Normalizados'!I60</f>
        <v>0</v>
      </c>
      <c r="K28" s="49">
        <f t="shared" si="3"/>
        <v>8.0004212551063706E-6</v>
      </c>
    </row>
    <row r="29" spans="1:16" x14ac:dyDescent="0.25">
      <c r="D29" s="45"/>
      <c r="E29" s="45"/>
      <c r="F29" s="45"/>
      <c r="G29" s="45"/>
      <c r="H29" s="45"/>
      <c r="I29" s="45"/>
      <c r="J29" s="45"/>
      <c r="K29" s="45"/>
    </row>
    <row r="30" spans="1:16" x14ac:dyDescent="0.25">
      <c r="A30" s="42" t="s">
        <v>20</v>
      </c>
      <c r="D30" s="45"/>
      <c r="E30" s="45"/>
      <c r="F30" s="45"/>
      <c r="G30" s="45"/>
      <c r="H30" s="45"/>
      <c r="I30" s="45"/>
      <c r="J30" s="45"/>
      <c r="K30" s="45"/>
    </row>
    <row r="31" spans="1:16" x14ac:dyDescent="0.25">
      <c r="B31" s="44" t="s">
        <v>38</v>
      </c>
      <c r="D31" s="42">
        <f>'IA Normalizados'!C7</f>
        <v>2.7233144588491502E-7</v>
      </c>
      <c r="E31" s="42">
        <f>'IA Normalizados'!D7</f>
        <v>1.9617130007641301E-8</v>
      </c>
      <c r="F31" s="42">
        <f>'IA Normalizados'!E7</f>
        <v>7.5383413240727502E-8</v>
      </c>
      <c r="G31" s="42">
        <f>'IA Normalizados'!F7</f>
        <v>4.8087740557759799E-9</v>
      </c>
      <c r="H31" s="42">
        <f>'IA Normalizados'!G7</f>
        <v>8.1888399929528096E-7</v>
      </c>
      <c r="I31" s="42">
        <f>'IA Normalizados'!H7</f>
        <v>6.9276536294541295E-7</v>
      </c>
      <c r="J31" s="42">
        <f>'IA Normalizados'!I7</f>
        <v>1.70896774464324E-9</v>
      </c>
      <c r="K31" s="47">
        <f t="shared" ref="K31:K35" si="4">SUM(D31:J31)</f>
        <v>1.8854990931743971E-6</v>
      </c>
    </row>
    <row r="32" spans="1:16" x14ac:dyDescent="0.25">
      <c r="B32" s="44" t="s">
        <v>39</v>
      </c>
      <c r="D32" s="49">
        <f>'IA Normalizados'!C20</f>
        <v>1.86868905029041E-6</v>
      </c>
      <c r="E32" s="49">
        <f>'IA Normalizados'!D20</f>
        <v>1.9683404908948E-7</v>
      </c>
      <c r="F32" s="49">
        <f>'IA Normalizados'!E20</f>
        <v>2.0297321507025899E-6</v>
      </c>
      <c r="G32" s="49">
        <f>'IA Normalizados'!F20</f>
        <v>1.2759809176411301E-6</v>
      </c>
      <c r="H32" s="49">
        <f>'IA Normalizados'!G20</f>
        <v>8.3271065303159198E-7</v>
      </c>
      <c r="I32" s="49">
        <f>'IA Normalizados'!H20</f>
        <v>0</v>
      </c>
      <c r="J32" s="49">
        <f>'IA Normalizados'!I20</f>
        <v>0</v>
      </c>
      <c r="K32" s="47">
        <f t="shared" si="4"/>
        <v>6.2039468207552019E-6</v>
      </c>
    </row>
    <row r="33" spans="2:11" x14ac:dyDescent="0.25">
      <c r="B33" s="44" t="s">
        <v>40</v>
      </c>
      <c r="D33" s="47">
        <f>'IA Normalizados'!C34</f>
        <v>5.7163105876084996E-7</v>
      </c>
      <c r="E33" s="47">
        <f>'IA Normalizados'!D34</f>
        <v>3.7617994553582498E-7</v>
      </c>
      <c r="F33" s="47">
        <f>'IA Normalizados'!E34</f>
        <v>2.4504040765644799E-6</v>
      </c>
      <c r="G33" s="47">
        <f>'IA Normalizados'!F34</f>
        <v>3.20198887896906E-9</v>
      </c>
      <c r="H33" s="47">
        <f>'IA Normalizados'!G34</f>
        <v>8.1671467627384399E-7</v>
      </c>
      <c r="I33" s="47">
        <f>'IA Normalizados'!H34</f>
        <v>0</v>
      </c>
      <c r="J33" s="47">
        <f>'IA Normalizados'!I34</f>
        <v>0</v>
      </c>
      <c r="K33" s="47">
        <f t="shared" si="4"/>
        <v>4.2181317460139676E-6</v>
      </c>
    </row>
    <row r="34" spans="2:11" x14ac:dyDescent="0.25">
      <c r="B34" s="44" t="s">
        <v>41</v>
      </c>
      <c r="D34" s="49">
        <f>'IA Normalizados'!C48</f>
        <v>6.9407972484312099E-6</v>
      </c>
      <c r="E34" s="49">
        <f>'IA Normalizados'!D48</f>
        <v>6.5702305727351204E-7</v>
      </c>
      <c r="F34" s="49">
        <f>'IA Normalizados'!E48</f>
        <v>2.1668237920819099E-7</v>
      </c>
      <c r="G34" s="49">
        <f>'IA Normalizados'!F48</f>
        <v>3.9040704308473402E-8</v>
      </c>
      <c r="H34" s="49">
        <f>'IA Normalizados'!G48</f>
        <v>1.20050837180379E-6</v>
      </c>
      <c r="I34" s="49">
        <f>'IA Normalizados'!H48</f>
        <v>6.9276536294541295E-7</v>
      </c>
      <c r="J34" s="49">
        <f>'IA Normalizados'!I48</f>
        <v>0</v>
      </c>
      <c r="K34" s="47">
        <f t="shared" si="4"/>
        <v>9.7468171239705879E-6</v>
      </c>
    </row>
    <row r="35" spans="2:11" x14ac:dyDescent="0.25">
      <c r="B35" s="44" t="s">
        <v>42</v>
      </c>
      <c r="D35" s="49">
        <f>'IA Normalizados'!C61</f>
        <v>6.9407972484312099E-6</v>
      </c>
      <c r="E35" s="49">
        <f>'IA Normalizados'!D61</f>
        <v>6.5702305727351204E-7</v>
      </c>
      <c r="F35" s="49">
        <f>'IA Normalizados'!E61</f>
        <v>5.1142209179430297E-8</v>
      </c>
      <c r="G35" s="49">
        <f>'IA Normalizados'!F61</f>
        <v>3.9040704308473402E-8</v>
      </c>
      <c r="H35" s="49">
        <f>'IA Normalizados'!G61</f>
        <v>1.20050837180379E-6</v>
      </c>
      <c r="I35" s="49">
        <f>'IA Normalizados'!H61</f>
        <v>6.9276536294541295E-7</v>
      </c>
      <c r="J35" s="49">
        <f>'IA Normalizados'!I61</f>
        <v>0</v>
      </c>
      <c r="K35" s="47">
        <f t="shared" si="4"/>
        <v>9.5812769539418293E-6</v>
      </c>
    </row>
    <row r="36" spans="2:11" x14ac:dyDescent="0.25">
      <c r="D36" s="45"/>
      <c r="E36" s="45"/>
      <c r="F36" s="45"/>
      <c r="G36" s="45"/>
      <c r="H36" s="45"/>
      <c r="I36" s="45"/>
      <c r="J36" s="45"/>
      <c r="K36" s="4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D75A-70E3-4FBE-9C27-EA8F5607B2E3}">
  <dimension ref="A1:L35"/>
  <sheetViews>
    <sheetView topLeftCell="A43" zoomScale="82" zoomScaleNormal="82" workbookViewId="0">
      <selection activeCell="A65" sqref="A65"/>
    </sheetView>
  </sheetViews>
  <sheetFormatPr baseColWidth="10" defaultRowHeight="15" x14ac:dyDescent="0.25"/>
  <cols>
    <col min="1" max="1" width="28" bestFit="1" customWidth="1"/>
    <col min="4" max="6" width="11.5703125" bestFit="1" customWidth="1"/>
    <col min="7" max="7" width="12.28515625" bestFit="1" customWidth="1"/>
    <col min="8" max="8" width="11.5703125" bestFit="1" customWidth="1"/>
    <col min="9" max="10" width="10.140625" bestFit="1" customWidth="1"/>
    <col min="11" max="11" width="11.5703125" bestFit="1" customWidth="1"/>
  </cols>
  <sheetData>
    <row r="1" spans="1:12" x14ac:dyDescent="0.25">
      <c r="D1" s="42" t="s">
        <v>120</v>
      </c>
      <c r="E1" s="42" t="s">
        <v>121</v>
      </c>
      <c r="F1" s="42" t="s">
        <v>78</v>
      </c>
      <c r="G1" s="42" t="s">
        <v>122</v>
      </c>
      <c r="H1" s="42" t="s">
        <v>123</v>
      </c>
      <c r="I1" s="42" t="s">
        <v>79</v>
      </c>
      <c r="J1" s="42" t="s">
        <v>54</v>
      </c>
      <c r="K1" s="42" t="s">
        <v>55</v>
      </c>
    </row>
    <row r="2" spans="1:12" x14ac:dyDescent="0.25">
      <c r="A2" s="42" t="s">
        <v>21</v>
      </c>
      <c r="D2" s="45"/>
      <c r="E2" s="45"/>
      <c r="F2" s="45"/>
      <c r="G2" s="45"/>
      <c r="H2" s="45"/>
      <c r="I2" s="45"/>
      <c r="J2" s="45"/>
      <c r="K2" s="45"/>
    </row>
    <row r="3" spans="1:12" x14ac:dyDescent="0.25">
      <c r="B3" s="44" t="s">
        <v>38</v>
      </c>
      <c r="D3" s="42">
        <f>'IA Normalizados'!C8</f>
        <v>1.24373187157256E-7</v>
      </c>
      <c r="E3" s="42">
        <f>'IA Normalizados'!D8</f>
        <v>7.4140843152340197E-9</v>
      </c>
      <c r="F3" s="42">
        <f>'IA Normalizados'!E8</f>
        <v>2.4143796429384201E-8</v>
      </c>
      <c r="G3" s="42">
        <f>'IA Normalizados'!F8</f>
        <v>8.2048713549578795E-10</v>
      </c>
      <c r="H3" s="42">
        <f>'IA Normalizados'!G8</f>
        <v>2.1483870711674399E-7</v>
      </c>
      <c r="I3" s="42">
        <f>'IA Normalizados'!H8</f>
        <v>1.43765852765618E-7</v>
      </c>
      <c r="J3" s="42">
        <f>'IA Normalizados'!I8</f>
        <v>6.2011772316965695E-10</v>
      </c>
      <c r="K3" s="47">
        <f t="shared" ref="K3:K7" si="0">SUM(D3:J3)</f>
        <v>5.1597623264290159E-7</v>
      </c>
    </row>
    <row r="4" spans="1:12" x14ac:dyDescent="0.25">
      <c r="B4" s="44" t="s">
        <v>39</v>
      </c>
      <c r="D4" s="49">
        <f>'IA Normalizados'!C21</f>
        <v>4.8333281283108195E-7</v>
      </c>
      <c r="E4" s="49">
        <f>'IA Normalizados'!D21</f>
        <v>5.3693165905673203E-8</v>
      </c>
      <c r="F4" s="49">
        <f>'IA Normalizados'!E21</f>
        <v>7.1827801025763696E-7</v>
      </c>
      <c r="G4" s="49">
        <f>'IA Normalizados'!F21</f>
        <v>4.3554552683451198E-7</v>
      </c>
      <c r="H4" s="49">
        <f>'IA Normalizados'!G21</f>
        <v>2.4541345538280199E-7</v>
      </c>
      <c r="I4" s="49">
        <f>'IA Normalizados'!H21</f>
        <v>0</v>
      </c>
      <c r="J4" s="49">
        <f>'IA Normalizados'!I21</f>
        <v>0</v>
      </c>
      <c r="K4" s="47">
        <f t="shared" si="0"/>
        <v>1.9362629712117062E-6</v>
      </c>
    </row>
    <row r="5" spans="1:12" x14ac:dyDescent="0.25">
      <c r="B5" s="44" t="s">
        <v>40</v>
      </c>
      <c r="D5" s="47">
        <f>'IA Normalizados'!C35</f>
        <v>1.4850219452667299E-7</v>
      </c>
      <c r="E5" s="47">
        <f>'IA Normalizados'!D35</f>
        <v>9.6526999087195197E-8</v>
      </c>
      <c r="F5" s="47">
        <f>'IA Normalizados'!E35</f>
        <v>6.8151185331918898E-7</v>
      </c>
      <c r="G5" s="47">
        <f>'IA Normalizados'!F35</f>
        <v>8.5734516973839703E-10</v>
      </c>
      <c r="H5" s="47">
        <f>'IA Normalizados'!G35</f>
        <v>2.09646263920568E-7</v>
      </c>
      <c r="I5" s="47">
        <f>'IA Normalizados'!H35</f>
        <v>0</v>
      </c>
      <c r="J5" s="47">
        <f>'IA Normalizados'!I35</f>
        <v>0</v>
      </c>
      <c r="K5" s="47">
        <f t="shared" si="0"/>
        <v>1.1370446560233636E-6</v>
      </c>
    </row>
    <row r="6" spans="1:12" x14ac:dyDescent="0.25">
      <c r="B6" s="44" t="s">
        <v>41</v>
      </c>
      <c r="D6" s="49">
        <f>'IA Normalizados'!C49</f>
        <v>9.7831567828929704E-7</v>
      </c>
      <c r="E6" s="49">
        <f>'IA Normalizados'!D49</f>
        <v>1.70007573807316E-7</v>
      </c>
      <c r="F6" s="49">
        <f>'IA Normalizados'!E49</f>
        <v>9.4829180232703495E-8</v>
      </c>
      <c r="G6" s="49">
        <f>'IA Normalizados'!F49</f>
        <v>1.50484767242127E-8</v>
      </c>
      <c r="H6" s="49">
        <f>'IA Normalizados'!G49</f>
        <v>3.2918585521987899E-6</v>
      </c>
      <c r="I6" s="49">
        <f>'IA Normalizados'!H49</f>
        <v>1.43765852765618E-7</v>
      </c>
      <c r="J6" s="49">
        <f>'IA Normalizados'!I49</f>
        <v>0</v>
      </c>
      <c r="K6" s="47">
        <f t="shared" si="0"/>
        <v>4.6938253140179376E-6</v>
      </c>
    </row>
    <row r="7" spans="1:12" x14ac:dyDescent="0.25">
      <c r="B7" s="44" t="s">
        <v>42</v>
      </c>
      <c r="D7" s="49">
        <f>'IA Normalizados'!C62</f>
        <v>9.7831567828929704E-7</v>
      </c>
      <c r="E7" s="49">
        <f>'IA Normalizados'!D62</f>
        <v>1.70007573807316E-7</v>
      </c>
      <c r="F7" s="49">
        <f>'IA Normalizados'!E62</f>
        <v>1.3281524297350301E-8</v>
      </c>
      <c r="G7" s="49">
        <f>'IA Normalizados'!F62</f>
        <v>1.50484767242127E-8</v>
      </c>
      <c r="H7" s="49">
        <f>'IA Normalizados'!G62</f>
        <v>3.2918585521987899E-6</v>
      </c>
      <c r="I7" s="49">
        <f>'IA Normalizados'!H62</f>
        <v>1.43765852765618E-7</v>
      </c>
      <c r="J7" s="49">
        <f>'IA Normalizados'!I62</f>
        <v>0</v>
      </c>
      <c r="K7" s="47">
        <f t="shared" si="0"/>
        <v>4.6122776580825839E-6</v>
      </c>
    </row>
    <row r="8" spans="1:12" x14ac:dyDescent="0.25">
      <c r="D8" s="45"/>
      <c r="E8" s="45"/>
      <c r="F8" s="45"/>
      <c r="G8" s="45"/>
      <c r="H8" s="45"/>
      <c r="I8" s="45"/>
      <c r="J8" s="45"/>
      <c r="K8" s="45"/>
    </row>
    <row r="9" spans="1:12" x14ac:dyDescent="0.25">
      <c r="A9" s="42" t="s">
        <v>22</v>
      </c>
      <c r="D9" s="45"/>
      <c r="E9" s="45"/>
      <c r="F9" s="45"/>
      <c r="G9" s="45"/>
      <c r="H9" s="45"/>
      <c r="I9" s="45"/>
      <c r="J9" s="45"/>
      <c r="K9" s="45"/>
    </row>
    <row r="10" spans="1:12" x14ac:dyDescent="0.25">
      <c r="B10" s="44" t="s">
        <v>38</v>
      </c>
      <c r="D10" s="42">
        <f>'IA Normalizados'!C9</f>
        <v>1.4104852124489499E-5</v>
      </c>
      <c r="E10" s="42">
        <f>'IA Normalizados'!D9</f>
        <v>6.5705479759679904E-7</v>
      </c>
      <c r="F10" s="42">
        <f>'IA Normalizados'!E9</f>
        <v>2.0018384479210698E-6</v>
      </c>
      <c r="G10" s="42">
        <f>'IA Normalizados'!F9</f>
        <v>2.6658383417405498E-7</v>
      </c>
      <c r="H10" s="42">
        <f>'IA Normalizados'!G9</f>
        <v>7.2994643170302796E-5</v>
      </c>
      <c r="I10" s="42">
        <f>'IA Normalizados'!H9</f>
        <v>4.8067978046758198E-5</v>
      </c>
      <c r="J10" s="42">
        <f>'IA Normalizados'!I9</f>
        <v>1.5722597847872601E-7</v>
      </c>
      <c r="K10" s="47">
        <f t="shared" ref="K10:K14" si="1">SUM(D10:J10)</f>
        <v>1.3825017639972114E-4</v>
      </c>
    </row>
    <row r="11" spans="1:12" x14ac:dyDescent="0.25">
      <c r="B11" s="44" t="s">
        <v>39</v>
      </c>
      <c r="D11" s="49">
        <f>'IA Normalizados'!C22</f>
        <v>1.58681018607626E-4</v>
      </c>
      <c r="E11" s="49">
        <f>'IA Normalizados'!D22</f>
        <v>1.5926398316816799E-5</v>
      </c>
      <c r="F11" s="49">
        <f>'IA Normalizados'!E22</f>
        <v>1.4955878803237001E-4</v>
      </c>
      <c r="G11" s="49">
        <f>'IA Normalizados'!F22</f>
        <v>9.4565040772318505E-5</v>
      </c>
      <c r="H11" s="49">
        <f>'IA Normalizados'!G22</f>
        <v>8.1950112995776296E-5</v>
      </c>
      <c r="I11" s="49">
        <f>'IA Normalizados'!H22</f>
        <v>0</v>
      </c>
      <c r="J11" s="49">
        <f>'IA Normalizados'!I22</f>
        <v>0</v>
      </c>
      <c r="K11" s="47">
        <f>SUM(D11:J11)</f>
        <v>5.0068135872490753E-4</v>
      </c>
      <c r="L11">
        <v>3</v>
      </c>
    </row>
    <row r="12" spans="1:12" x14ac:dyDescent="0.25">
      <c r="B12" s="44" t="s">
        <v>40</v>
      </c>
      <c r="D12" s="47">
        <f>'IA Normalizados'!C36</f>
        <v>4.8609467982177202E-5</v>
      </c>
      <c r="E12" s="47">
        <f>'IA Normalizados'!D36</f>
        <v>3.3993228430486499E-5</v>
      </c>
      <c r="F12" s="47">
        <f>'IA Normalizados'!E36</f>
        <v>2.0385774592730999E-4</v>
      </c>
      <c r="G12" s="47">
        <f>'IA Normalizados'!F36</f>
        <v>1.86441959471423E-7</v>
      </c>
      <c r="H12" s="47">
        <f>'IA Normalizados'!G36</f>
        <v>7.0112053836092196E-5</v>
      </c>
      <c r="I12" s="47">
        <f>'IA Normalizados'!H36</f>
        <v>0</v>
      </c>
      <c r="J12" s="47">
        <f>'IA Normalizados'!I36</f>
        <v>0</v>
      </c>
      <c r="K12" s="47">
        <f t="shared" si="1"/>
        <v>3.5675893813553729E-4</v>
      </c>
      <c r="L12">
        <v>4</v>
      </c>
    </row>
    <row r="13" spans="1:12" x14ac:dyDescent="0.25">
      <c r="B13" s="44" t="s">
        <v>41</v>
      </c>
      <c r="D13" s="49">
        <f>'IA Normalizados'!C50</f>
        <v>4.7233818452964303E-5</v>
      </c>
      <c r="E13" s="49">
        <f>'IA Normalizados'!D50</f>
        <v>5.6290657169299601E-5</v>
      </c>
      <c r="F13" s="49">
        <f>'IA Normalizados'!E50</f>
        <v>1.3727489620706499E-5</v>
      </c>
      <c r="G13" s="49">
        <f>'IA Normalizados'!F50</f>
        <v>2.3476518220532499E-6</v>
      </c>
      <c r="H13" s="49">
        <f>'IA Normalizados'!G50</f>
        <v>9.85946557201295E-4</v>
      </c>
      <c r="I13" s="49">
        <f>'IA Normalizados'!H50</f>
        <v>4.8067978046758198E-5</v>
      </c>
      <c r="J13" s="49">
        <f>'IA Normalizados'!I50</f>
        <v>0</v>
      </c>
      <c r="K13" s="47">
        <f t="shared" si="1"/>
        <v>1.1536141523130767E-3</v>
      </c>
      <c r="L13">
        <v>1</v>
      </c>
    </row>
    <row r="14" spans="1:12" x14ac:dyDescent="0.25">
      <c r="B14" s="44" t="s">
        <v>42</v>
      </c>
      <c r="D14" s="49">
        <f>'IA Normalizados'!C63</f>
        <v>4.7233818452964303E-5</v>
      </c>
      <c r="E14" s="49">
        <f>'IA Normalizados'!D63</f>
        <v>5.6290657169299601E-5</v>
      </c>
      <c r="F14" s="49">
        <f>'IA Normalizados'!E63</f>
        <v>4.3471747670129801E-6</v>
      </c>
      <c r="G14" s="49">
        <f>'IA Normalizados'!F63</f>
        <v>2.3476518220532499E-6</v>
      </c>
      <c r="H14" s="49">
        <f>'IA Normalizados'!G63</f>
        <v>9.85946557201295E-4</v>
      </c>
      <c r="I14" s="49">
        <f>'IA Normalizados'!H63</f>
        <v>4.8067978046758198E-5</v>
      </c>
      <c r="J14" s="49">
        <f>'IA Normalizados'!I63</f>
        <v>0</v>
      </c>
      <c r="K14" s="47">
        <f t="shared" si="1"/>
        <v>1.1442338374593832E-3</v>
      </c>
      <c r="L14">
        <v>2</v>
      </c>
    </row>
    <row r="15" spans="1:12" x14ac:dyDescent="0.25">
      <c r="D15" s="45"/>
      <c r="E15" s="45"/>
      <c r="F15" s="45"/>
      <c r="G15" s="45"/>
      <c r="H15" s="45"/>
      <c r="I15" s="45"/>
      <c r="J15" s="45"/>
      <c r="K15" s="45"/>
    </row>
    <row r="16" spans="1:12" x14ac:dyDescent="0.25">
      <c r="A16" s="42" t="s">
        <v>23</v>
      </c>
      <c r="D16" s="45"/>
      <c r="E16" s="45"/>
      <c r="F16" s="45"/>
      <c r="G16" s="45"/>
      <c r="H16" s="45"/>
      <c r="I16" s="45"/>
      <c r="J16" s="45"/>
      <c r="K16" s="45"/>
    </row>
    <row r="17" spans="1:11" x14ac:dyDescent="0.25">
      <c r="B17" s="44" t="s">
        <v>38</v>
      </c>
      <c r="D17" s="42">
        <f>'IA Normalizados'!C10</f>
        <v>3.4335492128778601E-10</v>
      </c>
      <c r="E17" s="42">
        <f>'IA Normalizados'!D10</f>
        <v>3.8094199655732297E-11</v>
      </c>
      <c r="F17" s="42">
        <f>'IA Normalizados'!E10</f>
        <v>9.2518050842574204E-11</v>
      </c>
      <c r="G17" s="42">
        <f>'IA Normalizados'!F10</f>
        <v>2.4226686684020301E-12</v>
      </c>
      <c r="H17" s="42">
        <f>'IA Normalizados'!G10</f>
        <v>5.7461185370507505E-10</v>
      </c>
      <c r="I17" s="42">
        <f>'IA Normalizados'!H10</f>
        <v>3.9038445374559202E-10</v>
      </c>
      <c r="J17" s="42">
        <f>'IA Normalizados'!I10</f>
        <v>1.7894626432577999E-12</v>
      </c>
      <c r="K17" s="47">
        <f t="shared" ref="K17:K21" si="2">SUM(D17:J17)</f>
        <v>1.4431756105484194E-9</v>
      </c>
    </row>
    <row r="18" spans="1:11" x14ac:dyDescent="0.25">
      <c r="B18" s="44" t="s">
        <v>39</v>
      </c>
      <c r="D18" s="49">
        <f>'IA Normalizados'!C23</f>
        <v>1.5118650167267101E-9</v>
      </c>
      <c r="E18" s="49">
        <f>'IA Normalizados'!D23</f>
        <v>1.94881177706308E-10</v>
      </c>
      <c r="F18" s="49">
        <f>'IA Normalizados'!E23</f>
        <v>1.7519913680453E-9</v>
      </c>
      <c r="G18" s="49">
        <f>'IA Normalizados'!F23</f>
        <v>1.09533404554901E-9</v>
      </c>
      <c r="H18" s="49">
        <f>'IA Normalizados'!G23</f>
        <v>6.03984637548472E-10</v>
      </c>
      <c r="I18" s="49">
        <f>'IA Normalizados'!H23</f>
        <v>0</v>
      </c>
      <c r="J18" s="49">
        <f>'IA Normalizados'!I23</f>
        <v>0</v>
      </c>
      <c r="K18" s="47">
        <f t="shared" si="2"/>
        <v>5.1580562455758E-9</v>
      </c>
    </row>
    <row r="19" spans="1:11" x14ac:dyDescent="0.25">
      <c r="B19" s="44" t="s">
        <v>40</v>
      </c>
      <c r="D19" s="47">
        <f>'IA Normalizados'!C37</f>
        <v>4.3204511247725002E-10</v>
      </c>
      <c r="E19" s="47">
        <f>'IA Normalizados'!D37</f>
        <v>2.6506008672107399E-10</v>
      </c>
      <c r="F19" s="47">
        <f>'IA Normalizados'!E37</f>
        <v>1.7967595376180599E-9</v>
      </c>
      <c r="G19" s="47">
        <f>'IA Normalizados'!F37</f>
        <v>4.3832548400646798E-12</v>
      </c>
      <c r="H19" s="47">
        <f>'IA Normalizados'!G37</f>
        <v>5.6972066349015999E-10</v>
      </c>
      <c r="I19" s="47">
        <f>'IA Normalizados'!H37</f>
        <v>0</v>
      </c>
      <c r="J19" s="47">
        <f>'IA Normalizados'!I37</f>
        <v>0</v>
      </c>
      <c r="K19" s="47">
        <f t="shared" si="2"/>
        <v>3.0679686551466087E-9</v>
      </c>
    </row>
    <row r="20" spans="1:11" x14ac:dyDescent="0.25">
      <c r="B20" s="44" t="s">
        <v>41</v>
      </c>
      <c r="D20" s="49">
        <f>'IA Normalizados'!C51</f>
        <v>1.0546288901517301E-8</v>
      </c>
      <c r="E20" s="49">
        <f>'IA Normalizados'!D51</f>
        <v>4.6057336068869002E-10</v>
      </c>
      <c r="F20" s="49">
        <f>'IA Normalizados'!E51</f>
        <v>2.16657456573304E-10</v>
      </c>
      <c r="G20" s="49">
        <f>'IA Normalizados'!F51</f>
        <v>5.1453579648319703E-11</v>
      </c>
      <c r="H20" s="49">
        <f>'IA Normalizados'!G51</f>
        <v>2.3331099951648601E-9</v>
      </c>
      <c r="I20" s="49">
        <f>'IA Normalizados'!H51</f>
        <v>3.9038445374559202E-10</v>
      </c>
      <c r="J20" s="49">
        <f>'IA Normalizados'!I51</f>
        <v>0</v>
      </c>
      <c r="K20" s="47">
        <f t="shared" si="2"/>
        <v>1.3998467747338067E-8</v>
      </c>
    </row>
    <row r="21" spans="1:11" x14ac:dyDescent="0.25">
      <c r="B21" s="44" t="s">
        <v>42</v>
      </c>
      <c r="D21" s="49">
        <f>'IA Normalizados'!C64</f>
        <v>1.0546288901517301E-8</v>
      </c>
      <c r="E21" s="49">
        <f>'IA Normalizados'!D64</f>
        <v>4.6057336068869002E-10</v>
      </c>
      <c r="F21" s="49">
        <f>'IA Normalizados'!E64</f>
        <v>3.6600782106472401E-11</v>
      </c>
      <c r="G21" s="49">
        <f>'IA Normalizados'!F64</f>
        <v>5.1453579648319703E-11</v>
      </c>
      <c r="H21" s="49">
        <f>'IA Normalizados'!G64</f>
        <v>2.3331099951648601E-9</v>
      </c>
      <c r="I21" s="49">
        <f>'IA Normalizados'!H64</f>
        <v>3.9038445374559202E-10</v>
      </c>
      <c r="J21" s="49">
        <f>'IA Normalizados'!I64</f>
        <v>0</v>
      </c>
      <c r="K21" s="47">
        <f t="shared" si="2"/>
        <v>1.3818411072871236E-8</v>
      </c>
    </row>
    <row r="22" spans="1:11" x14ac:dyDescent="0.25">
      <c r="D22" s="45"/>
      <c r="E22" s="45"/>
      <c r="F22" s="45"/>
      <c r="G22" s="45"/>
      <c r="H22" s="45"/>
      <c r="I22" s="45"/>
      <c r="J22" s="45"/>
      <c r="K22" s="45"/>
    </row>
    <row r="23" spans="1:11" x14ac:dyDescent="0.25">
      <c r="A23" s="42" t="s">
        <v>24</v>
      </c>
      <c r="D23" s="45"/>
      <c r="E23" s="45"/>
      <c r="F23" s="45"/>
      <c r="G23" s="45"/>
      <c r="H23" s="45"/>
      <c r="I23" s="45"/>
      <c r="J23" s="45"/>
      <c r="K23" s="45"/>
    </row>
    <row r="24" spans="1:11" x14ac:dyDescent="0.25">
      <c r="B24" s="44" t="s">
        <v>38</v>
      </c>
      <c r="D24" s="42">
        <f>'IA Normalizados'!C11</f>
        <v>3.3749551004518801E-7</v>
      </c>
      <c r="E24" s="42">
        <f>'IA Normalizados'!D11</f>
        <v>6.5527157793940297E-9</v>
      </c>
      <c r="F24" s="42">
        <f>'IA Normalizados'!E11</f>
        <v>1.5299019809415201E-8</v>
      </c>
      <c r="G24" s="42">
        <f>'IA Normalizados'!F11</f>
        <v>1.8687120455097701E-10</v>
      </c>
      <c r="H24" s="42">
        <f>'IA Normalizados'!G11</f>
        <v>3.7683466351259498E-8</v>
      </c>
      <c r="I24" s="42">
        <f>'IA Normalizados'!H11</f>
        <v>3.1179298746702702E-8</v>
      </c>
      <c r="J24" s="42">
        <f>'IA Normalizados'!I11</f>
        <v>1.3899897487194799E-10</v>
      </c>
      <c r="K24" s="49">
        <f t="shared" ref="K24:K28" si="3">SUM(D24:J24)</f>
        <v>4.2853588091138239E-7</v>
      </c>
    </row>
    <row r="25" spans="1:11" x14ac:dyDescent="0.25">
      <c r="B25" s="44" t="s">
        <v>39</v>
      </c>
      <c r="D25" s="49">
        <f>'IA Normalizados'!C24</f>
        <v>8.8421850521802598E-8</v>
      </c>
      <c r="E25" s="49">
        <f>'IA Normalizados'!D24</f>
        <v>9.3543219925288293E-9</v>
      </c>
      <c r="F25" s="49">
        <f>'IA Normalizados'!E24</f>
        <v>1.10507750879334E-7</v>
      </c>
      <c r="G25" s="49">
        <f>'IA Normalizados'!F24</f>
        <v>-7.9059293963404302E-10</v>
      </c>
      <c r="H25" s="49">
        <f>'IA Normalizados'!G24</f>
        <v>3.7456953388903098E-8</v>
      </c>
      <c r="I25" s="49">
        <f>'IA Normalizados'!H24</f>
        <v>0</v>
      </c>
      <c r="J25" s="49">
        <f>'IA Normalizados'!I24</f>
        <v>0</v>
      </c>
      <c r="K25" s="49">
        <f t="shared" si="3"/>
        <v>2.4495028384293447E-7</v>
      </c>
    </row>
    <row r="26" spans="1:11" x14ac:dyDescent="0.25">
      <c r="B26" s="44" t="s">
        <v>40</v>
      </c>
      <c r="D26" s="47">
        <f>'IA Normalizados'!C38</f>
        <v>2.8582303735683801E-8</v>
      </c>
      <c r="E26" s="47">
        <f>'IA Normalizados'!D38</f>
        <v>1.91173076079074E-8</v>
      </c>
      <c r="F26" s="47">
        <f>'IA Normalizados'!E38</f>
        <v>1.17429455090023E-7</v>
      </c>
      <c r="G26" s="47">
        <f>'IA Normalizados'!F38</f>
        <v>5.8143812744007303E-10</v>
      </c>
      <c r="H26" s="47">
        <f>'IA Normalizados'!G38</f>
        <v>3.7747196383205703E-8</v>
      </c>
      <c r="I26" s="47">
        <f>'IA Normalizados'!H38</f>
        <v>0</v>
      </c>
      <c r="J26" s="47">
        <f>'IA Normalizados'!I38</f>
        <v>0</v>
      </c>
      <c r="K26" s="49">
        <f t="shared" si="3"/>
        <v>2.0345770094425999E-7</v>
      </c>
    </row>
    <row r="27" spans="1:11" x14ac:dyDescent="0.25">
      <c r="B27" s="44" t="s">
        <v>41</v>
      </c>
      <c r="D27" s="49">
        <f>'IA Normalizados'!C52</f>
        <v>5.07924866577653E-7</v>
      </c>
      <c r="E27" s="49">
        <f>'IA Normalizados'!D52</f>
        <v>3.0093832548251502E-8</v>
      </c>
      <c r="F27" s="49">
        <f>'IA Normalizados'!E52</f>
        <v>1.31366295201236E-8</v>
      </c>
      <c r="G27" s="49">
        <f>'IA Normalizados'!F52</f>
        <v>6.1361199184757702E-9</v>
      </c>
      <c r="H27" s="49">
        <f>'IA Normalizados'!G52</f>
        <v>1.293214749719E-8</v>
      </c>
      <c r="I27" s="49">
        <f>'IA Normalizados'!H52</f>
        <v>3.1179298746702702E-8</v>
      </c>
      <c r="J27" s="49">
        <f>'IA Normalizados'!I52</f>
        <v>0</v>
      </c>
      <c r="K27" s="49">
        <f t="shared" si="3"/>
        <v>6.0140289480839659E-7</v>
      </c>
    </row>
    <row r="28" spans="1:11" x14ac:dyDescent="0.25">
      <c r="B28" s="44" t="s">
        <v>42</v>
      </c>
      <c r="D28" s="49">
        <f>'IA Normalizados'!C65</f>
        <v>5.07924866577653E-7</v>
      </c>
      <c r="E28" s="49">
        <f>'IA Normalizados'!D65</f>
        <v>3.0093832548251502E-8</v>
      </c>
      <c r="F28" s="49">
        <f>'IA Normalizados'!E65</f>
        <v>2.4209947949683598E-9</v>
      </c>
      <c r="G28" s="49">
        <f>'IA Normalizados'!F65</f>
        <v>6.1361199184757702E-9</v>
      </c>
      <c r="H28" s="49">
        <f>'IA Normalizados'!G65</f>
        <v>1.293214749719E-8</v>
      </c>
      <c r="I28" s="49">
        <f>'IA Normalizados'!H65</f>
        <v>3.1179298746702702E-8</v>
      </c>
      <c r="J28" s="49">
        <f>'IA Normalizados'!I65</f>
        <v>0</v>
      </c>
      <c r="K28" s="49">
        <f t="shared" si="3"/>
        <v>5.9068726008324139E-7</v>
      </c>
    </row>
    <row r="29" spans="1:11" x14ac:dyDescent="0.25">
      <c r="D29" s="45"/>
      <c r="E29" s="45"/>
      <c r="F29" s="45"/>
      <c r="G29" s="45"/>
      <c r="H29" s="45"/>
      <c r="I29" s="45"/>
      <c r="J29" s="45"/>
      <c r="K29" s="45"/>
    </row>
    <row r="30" spans="1:11" x14ac:dyDescent="0.25">
      <c r="A30" s="42" t="s">
        <v>25</v>
      </c>
      <c r="D30" s="45"/>
      <c r="E30" s="45"/>
      <c r="F30" s="45"/>
      <c r="G30" s="45"/>
      <c r="H30" s="45"/>
      <c r="I30" s="45"/>
      <c r="J30" s="45"/>
      <c r="K30" s="45"/>
    </row>
    <row r="31" spans="1:11" x14ac:dyDescent="0.25">
      <c r="B31" s="44" t="s">
        <v>38</v>
      </c>
      <c r="D31" s="42">
        <f>'IA Normalizados'!C12</f>
        <v>3.3421762934389899E-6</v>
      </c>
      <c r="E31" s="42">
        <f>'IA Normalizados'!D12</f>
        <v>1.25640798314131E-8</v>
      </c>
      <c r="F31" s="42">
        <f>'IA Normalizados'!E12</f>
        <v>7.1823404177221197E-7</v>
      </c>
      <c r="G31" s="42">
        <f>'IA Normalizados'!F12</f>
        <v>2.1931839985668299E-9</v>
      </c>
      <c r="H31" s="42">
        <f>'IA Normalizados'!G12</f>
        <v>7.2845106449999204E-7</v>
      </c>
      <c r="I31" s="42">
        <f>'IA Normalizados'!H12</f>
        <v>2.0514151645826199E-7</v>
      </c>
      <c r="J31" s="42">
        <f>'IA Normalizados'!I12</f>
        <v>5.3552484981724599E-9</v>
      </c>
      <c r="K31" s="47">
        <f t="shared" ref="K31:K35" si="4">SUM(D31:J31)</f>
        <v>5.0141154284976086E-6</v>
      </c>
    </row>
    <row r="32" spans="1:11" x14ac:dyDescent="0.25">
      <c r="B32" s="44" t="s">
        <v>39</v>
      </c>
      <c r="D32" s="49">
        <f>'IA Normalizados'!C25</f>
        <v>2.3343640938457998E-6</v>
      </c>
      <c r="E32" s="49">
        <f>'IA Normalizados'!D25</f>
        <v>4.1425565366848201E-7</v>
      </c>
      <c r="F32" s="49">
        <f>'IA Normalizados'!E25</f>
        <v>6.3041108948481797E-7</v>
      </c>
      <c r="G32" s="49">
        <f>'IA Normalizados'!F25</f>
        <v>4.3572967477369899E-7</v>
      </c>
      <c r="H32" s="49">
        <f>'IA Normalizados'!G25</f>
        <v>3.3330994315471101E-6</v>
      </c>
      <c r="I32" s="49">
        <f>'IA Normalizados'!H25</f>
        <v>0</v>
      </c>
      <c r="J32" s="49">
        <f>'IA Normalizados'!I25</f>
        <v>0</v>
      </c>
      <c r="K32" s="47">
        <f t="shared" si="4"/>
        <v>7.1478599433199089E-6</v>
      </c>
    </row>
    <row r="33" spans="2:11" x14ac:dyDescent="0.25">
      <c r="B33" s="44" t="s">
        <v>40</v>
      </c>
      <c r="D33" s="47">
        <f>'IA Normalizados'!C39</f>
        <v>3.0578607695394099E-6</v>
      </c>
      <c r="E33" s="47">
        <f>'IA Normalizados'!D39</f>
        <v>1.3194206318571901E-7</v>
      </c>
      <c r="F33" s="47">
        <f>'IA Normalizados'!E39</f>
        <v>8.1872673717122601E-7</v>
      </c>
      <c r="G33" s="47">
        <f>'IA Normalizados'!F39</f>
        <v>9.7650751864999997E-10</v>
      </c>
      <c r="H33" s="47">
        <f>'IA Normalizados'!G39</f>
        <v>2.7851985824968699E-7</v>
      </c>
      <c r="I33" s="47">
        <f>'IA Normalizados'!H39</f>
        <v>0</v>
      </c>
      <c r="J33" s="47">
        <f>'IA Normalizados'!I39</f>
        <v>0</v>
      </c>
      <c r="K33" s="47">
        <f t="shared" si="4"/>
        <v>4.2880259356646922E-6</v>
      </c>
    </row>
    <row r="34" spans="2:11" x14ac:dyDescent="0.25">
      <c r="B34" s="44" t="s">
        <v>41</v>
      </c>
      <c r="D34" s="49">
        <f>'IA Normalizados'!C53</f>
        <v>8.7455240250422294E-6</v>
      </c>
      <c r="E34" s="49">
        <f>'IA Normalizados'!D53</f>
        <v>2.4340787203978502E-7</v>
      </c>
      <c r="F34" s="49">
        <f>'IA Normalizados'!E53</f>
        <v>6.1472450015641205E-8</v>
      </c>
      <c r="G34" s="49">
        <f>'IA Normalizados'!F53</f>
        <v>8.1818930475230003E-8</v>
      </c>
      <c r="H34" s="49">
        <f>'IA Normalizados'!G53</f>
        <v>5.7656128158187999E-5</v>
      </c>
      <c r="I34" s="49">
        <f>'IA Normalizados'!H53</f>
        <v>2.0514151645826199E-7</v>
      </c>
      <c r="J34" s="49">
        <f>'IA Normalizados'!I53</f>
        <v>0</v>
      </c>
      <c r="K34" s="47">
        <f t="shared" si="4"/>
        <v>6.6993492952219152E-5</v>
      </c>
    </row>
    <row r="35" spans="2:11" x14ac:dyDescent="0.25">
      <c r="B35" s="44" t="s">
        <v>42</v>
      </c>
      <c r="D35" s="49">
        <f>'IA Normalizados'!C66</f>
        <v>8.7455240250422294E-6</v>
      </c>
      <c r="E35" s="49">
        <f>'IA Normalizados'!D66</f>
        <v>2.4340787203978502E-7</v>
      </c>
      <c r="F35" s="49">
        <f>'IA Normalizados'!E66</f>
        <v>2.6592689148453901E-8</v>
      </c>
      <c r="G35" s="49">
        <f>'IA Normalizados'!F66</f>
        <v>8.1818930475230003E-8</v>
      </c>
      <c r="H35" s="49">
        <f>'IA Normalizados'!G66</f>
        <v>5.7656128158187999E-5</v>
      </c>
      <c r="I35" s="49">
        <f>'IA Normalizados'!H66</f>
        <v>2.0514151645826199E-7</v>
      </c>
      <c r="J35" s="49">
        <f>'IA Normalizados'!I66</f>
        <v>0</v>
      </c>
      <c r="K35" s="47">
        <f t="shared" si="4"/>
        <v>6.6958613191351961E-5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D26F-1F9A-49E6-8CD6-11D00BB61216}">
  <dimension ref="A1:N84"/>
  <sheetViews>
    <sheetView topLeftCell="F58" zoomScale="64" zoomScaleNormal="64" workbookViewId="0">
      <selection activeCell="M14" sqref="M14"/>
    </sheetView>
  </sheetViews>
  <sheetFormatPr baseColWidth="10" defaultRowHeight="15" x14ac:dyDescent="0.25"/>
  <cols>
    <col min="1" max="1" width="28" bestFit="1" customWidth="1"/>
    <col min="3" max="3" width="34.42578125" bestFit="1" customWidth="1"/>
    <col min="4" max="4" width="12" style="167" bestFit="1" customWidth="1"/>
    <col min="5" max="5" width="29" bestFit="1" customWidth="1"/>
    <col min="6" max="6" width="42.85546875" customWidth="1"/>
    <col min="7" max="7" width="31.28515625" customWidth="1"/>
    <col min="8" max="8" width="34.42578125" bestFit="1" customWidth="1"/>
    <col min="9" max="9" width="47.7109375" bestFit="1" customWidth="1"/>
    <col min="10" max="11" width="35.140625" bestFit="1" customWidth="1"/>
    <col min="12" max="12" width="33.28515625" bestFit="1" customWidth="1"/>
  </cols>
  <sheetData>
    <row r="1" spans="1:12" x14ac:dyDescent="0.25">
      <c r="D1" s="163" t="s">
        <v>120</v>
      </c>
      <c r="E1" s="42" t="s">
        <v>121</v>
      </c>
      <c r="F1" s="42" t="s">
        <v>78</v>
      </c>
      <c r="G1" s="42" t="s">
        <v>122</v>
      </c>
      <c r="H1" s="42" t="s">
        <v>120</v>
      </c>
      <c r="I1" s="42" t="s">
        <v>79</v>
      </c>
      <c r="J1" s="42" t="s">
        <v>54</v>
      </c>
      <c r="K1" s="42" t="s">
        <v>55</v>
      </c>
    </row>
    <row r="2" spans="1:12" x14ac:dyDescent="0.25">
      <c r="A2" s="42" t="s">
        <v>48</v>
      </c>
    </row>
    <row r="3" spans="1:12" x14ac:dyDescent="0.25">
      <c r="B3" s="44" t="s">
        <v>38</v>
      </c>
      <c r="C3" s="44"/>
      <c r="D3" s="161">
        <v>4.7990989999999997E-2</v>
      </c>
      <c r="E3" s="49">
        <v>4.5118240999999998E-3</v>
      </c>
      <c r="F3" s="49">
        <v>1.4689384E-2</v>
      </c>
      <c r="G3" s="49">
        <v>2.4552600999999999E-4</v>
      </c>
      <c r="H3" s="49">
        <v>7.2977869000000001E-2</v>
      </c>
      <c r="I3" s="49">
        <v>5.9644680999999998E-2</v>
      </c>
      <c r="J3" s="49">
        <v>1.4976456E-4</v>
      </c>
      <c r="K3" s="46">
        <f>SUM(D3:J3)</f>
        <v>0.20021003866999998</v>
      </c>
      <c r="L3" s="23"/>
    </row>
    <row r="4" spans="1:12" x14ac:dyDescent="0.25">
      <c r="B4" s="44" t="s">
        <v>39</v>
      </c>
      <c r="C4" s="44"/>
      <c r="D4" s="162">
        <v>0.16623861000000001</v>
      </c>
      <c r="E4" s="49">
        <v>1.8750585E-2</v>
      </c>
      <c r="F4" s="49">
        <v>0.1958299</v>
      </c>
      <c r="G4" s="49">
        <v>0.12312462</v>
      </c>
      <c r="H4" s="49">
        <v>7.3784547000000006E-2</v>
      </c>
      <c r="I4" s="49"/>
      <c r="J4" s="49"/>
      <c r="K4" s="46">
        <f>SUM(D4:J4)</f>
        <v>0.57772826200000005</v>
      </c>
    </row>
    <row r="5" spans="1:12" x14ac:dyDescent="0.25">
      <c r="B5" s="44" t="s">
        <v>40</v>
      </c>
      <c r="C5" s="44"/>
      <c r="D5" s="161">
        <v>5.0086487999999998E-2</v>
      </c>
      <c r="E5" s="49">
        <v>3.3623383999999999E-2</v>
      </c>
      <c r="F5" s="49">
        <v>0.2225084</v>
      </c>
      <c r="G5" s="49">
        <v>4.8411076E-4</v>
      </c>
      <c r="H5" s="49">
        <v>7.2853992000000006E-2</v>
      </c>
      <c r="I5" s="49"/>
      <c r="J5" s="49"/>
      <c r="K5" s="46">
        <f>SUM(D5:J5)</f>
        <v>0.37955637475999993</v>
      </c>
      <c r="L5" s="63">
        <f>G5+G12+G19+G26+G33+G40</f>
        <v>6.6888542960899999E-4</v>
      </c>
    </row>
    <row r="6" spans="1:12" x14ac:dyDescent="0.25">
      <c r="B6" s="44" t="s">
        <v>41</v>
      </c>
      <c r="C6" s="44"/>
      <c r="D6" s="161">
        <v>0.51773670999999999</v>
      </c>
      <c r="E6" s="49">
        <v>5.9303846E-2</v>
      </c>
      <c r="F6" s="49">
        <v>2.2259584999999998E-2</v>
      </c>
      <c r="G6" s="49">
        <v>5.7300045000000001E-3</v>
      </c>
      <c r="H6" s="49">
        <v>9.4890701999999993E-2</v>
      </c>
      <c r="I6" s="49">
        <v>5.9644680999999998E-2</v>
      </c>
      <c r="J6" s="49"/>
      <c r="K6" s="46">
        <f>SUM(D6:J6)</f>
        <v>0.75956552850000003</v>
      </c>
      <c r="L6" s="63">
        <f>G6+G13+G20+G27+G34+G41</f>
        <v>7.679340849196999E-3</v>
      </c>
    </row>
    <row r="7" spans="1:12" x14ac:dyDescent="0.25">
      <c r="B7" s="44" t="s">
        <v>42</v>
      </c>
      <c r="C7" s="44"/>
      <c r="D7" s="161">
        <v>0.51773670999999999</v>
      </c>
      <c r="E7" s="49">
        <v>5.9303846E-2</v>
      </c>
      <c r="F7" s="49">
        <v>4.6847154E-3</v>
      </c>
      <c r="G7" s="49">
        <v>5.7300045000000001E-3</v>
      </c>
      <c r="H7" s="49">
        <v>9.4890701999999993E-2</v>
      </c>
      <c r="I7" s="49">
        <v>5.9644680999999998E-2</v>
      </c>
      <c r="J7" s="49"/>
      <c r="K7" s="46">
        <f>SUM(D7:J7)</f>
        <v>0.74199065890000004</v>
      </c>
    </row>
    <row r="8" spans="1:12" x14ac:dyDescent="0.25">
      <c r="B8" s="44"/>
      <c r="C8" s="44"/>
      <c r="D8" s="161"/>
      <c r="E8" s="62"/>
      <c r="F8" s="62"/>
      <c r="G8" s="62"/>
      <c r="H8" s="62"/>
      <c r="I8" s="62"/>
      <c r="J8" s="62"/>
      <c r="K8" s="46"/>
    </row>
    <row r="9" spans="1:12" x14ac:dyDescent="0.25">
      <c r="A9" s="42" t="s">
        <v>49</v>
      </c>
      <c r="D9" s="161"/>
      <c r="E9" s="62"/>
      <c r="F9" s="62"/>
      <c r="G9" s="62"/>
      <c r="H9" s="62"/>
      <c r="I9" s="62"/>
      <c r="J9" s="62"/>
      <c r="K9" s="47"/>
    </row>
    <row r="10" spans="1:12" x14ac:dyDescent="0.25">
      <c r="B10" s="44" t="s">
        <v>38</v>
      </c>
      <c r="C10" s="44"/>
      <c r="D10" s="161">
        <v>1.8798473999999999E-3</v>
      </c>
      <c r="E10" s="49">
        <v>1.1555891E-4</v>
      </c>
      <c r="F10" s="49">
        <v>5.0617212999999996E-4</v>
      </c>
      <c r="G10" s="49">
        <v>2.3331587000000001E-6</v>
      </c>
      <c r="H10" s="49">
        <v>2.6639741999999998E-4</v>
      </c>
      <c r="I10" s="49">
        <v>7.5185599999999997E-3</v>
      </c>
      <c r="J10" s="49">
        <v>6.3750766E-6</v>
      </c>
      <c r="K10" s="47">
        <f>SUM(D10:J10)</f>
        <v>1.0295244095299999E-2</v>
      </c>
      <c r="L10" s="23"/>
    </row>
    <row r="11" spans="1:12" x14ac:dyDescent="0.25">
      <c r="B11" s="44" t="s">
        <v>39</v>
      </c>
      <c r="C11" s="44"/>
      <c r="D11" s="161">
        <v>7.5318118000000005E-4</v>
      </c>
      <c r="E11" s="49">
        <v>1.25618E-4</v>
      </c>
      <c r="F11" s="49">
        <v>6.7317425000000004E-3</v>
      </c>
      <c r="G11" s="49">
        <v>3.7073409999999998E-3</v>
      </c>
      <c r="H11" s="49">
        <v>3.7686707000000001E-4</v>
      </c>
      <c r="I11" s="49"/>
      <c r="J11" s="49"/>
      <c r="K11" s="64">
        <f>SUM(D11:J11)</f>
        <v>1.169474975E-2</v>
      </c>
    </row>
    <row r="12" spans="1:12" x14ac:dyDescent="0.25">
      <c r="B12" s="44" t="s">
        <v>40</v>
      </c>
      <c r="C12" s="44"/>
      <c r="D12" s="161">
        <v>3.2061581000000002E-4</v>
      </c>
      <c r="E12" s="49">
        <v>1.1860938E-4</v>
      </c>
      <c r="F12" s="49">
        <v>2.3683596000000002E-3</v>
      </c>
      <c r="G12" s="49">
        <v>6.8074860999999996E-6</v>
      </c>
      <c r="H12" s="49">
        <v>2.4784714999999998E-4</v>
      </c>
      <c r="I12" s="49"/>
      <c r="J12" s="49"/>
      <c r="K12" s="47">
        <f>SUM(D12:J12)</f>
        <v>3.0622394261000004E-3</v>
      </c>
    </row>
    <row r="13" spans="1:12" x14ac:dyDescent="0.25">
      <c r="B13" s="44" t="s">
        <v>41</v>
      </c>
      <c r="C13" s="44"/>
      <c r="D13" s="161">
        <v>1.5446154E-2</v>
      </c>
      <c r="E13" s="49">
        <v>2.2408808999999999E-4</v>
      </c>
      <c r="F13" s="49">
        <v>1.2783199000000001E-3</v>
      </c>
      <c r="G13" s="49">
        <v>1.7673997999999999E-4</v>
      </c>
      <c r="H13" s="49">
        <v>1.1061718E-2</v>
      </c>
      <c r="I13" s="49">
        <v>7.5185599999999997E-3</v>
      </c>
      <c r="J13" s="49"/>
      <c r="K13" s="47">
        <f>SUM(D13:J13)</f>
        <v>3.5705579970000005E-2</v>
      </c>
    </row>
    <row r="14" spans="1:12" x14ac:dyDescent="0.25">
      <c r="B14" s="44" t="s">
        <v>42</v>
      </c>
      <c r="C14" s="44"/>
      <c r="D14" s="161">
        <v>1.5446154E-2</v>
      </c>
      <c r="E14" s="49">
        <v>2.2408808999999999E-4</v>
      </c>
      <c r="F14" s="49">
        <v>2.2929535E-5</v>
      </c>
      <c r="G14" s="49">
        <v>1.7673997999999999E-4</v>
      </c>
      <c r="H14" s="49">
        <v>1.1061718E-2</v>
      </c>
      <c r="I14" s="49">
        <v>7.5185599999999997E-3</v>
      </c>
      <c r="J14" s="49"/>
      <c r="K14" s="47">
        <f>SUM(D14:J14)</f>
        <v>3.4450189605000001E-2</v>
      </c>
    </row>
    <row r="15" spans="1:12" x14ac:dyDescent="0.25">
      <c r="D15" s="161"/>
      <c r="E15" s="62"/>
      <c r="F15" s="62"/>
      <c r="G15" s="62"/>
      <c r="H15" s="62"/>
      <c r="I15" s="62"/>
      <c r="J15" s="62"/>
      <c r="K15" s="45"/>
    </row>
    <row r="16" spans="1:12" x14ac:dyDescent="0.25">
      <c r="A16" s="42" t="s">
        <v>50</v>
      </c>
      <c r="D16" s="161"/>
      <c r="E16" s="62"/>
      <c r="F16" s="62"/>
      <c r="G16" s="62"/>
      <c r="H16" s="62"/>
      <c r="I16" s="62"/>
      <c r="J16" s="62"/>
      <c r="K16" s="45"/>
    </row>
    <row r="17" spans="1:12" x14ac:dyDescent="0.25">
      <c r="B17" s="44" t="s">
        <v>38</v>
      </c>
      <c r="D17" s="161">
        <v>6.8046963000000006E-5</v>
      </c>
      <c r="E17" s="49">
        <v>1.5823768999999999E-8</v>
      </c>
      <c r="F17" s="49">
        <v>4.2497812000000001E-8</v>
      </c>
      <c r="G17" s="49">
        <v>7.6625738000000001E-10</v>
      </c>
      <c r="H17" s="49">
        <v>1.5673956E-7</v>
      </c>
      <c r="I17" s="49">
        <v>1.0560717E-7</v>
      </c>
      <c r="J17" s="49">
        <v>1.348588E-9</v>
      </c>
      <c r="K17" s="47">
        <f>SUM(D17:J17)</f>
        <v>6.8369746156380005E-5</v>
      </c>
      <c r="L17" s="23"/>
    </row>
    <row r="18" spans="1:12" x14ac:dyDescent="0.25">
      <c r="B18" s="44" t="s">
        <v>39</v>
      </c>
      <c r="D18" s="161">
        <v>3.9402811000000001E-7</v>
      </c>
      <c r="E18" s="49">
        <v>6.9687660999999996E-8</v>
      </c>
      <c r="F18" s="49">
        <v>1.9718431999999999E-6</v>
      </c>
      <c r="G18" s="49">
        <v>1.1194743E-6</v>
      </c>
      <c r="H18" s="49">
        <v>1.7218019E-7</v>
      </c>
      <c r="I18" s="49"/>
      <c r="J18" s="49"/>
      <c r="K18" s="47">
        <f>SUM(D18:J18)</f>
        <v>3.7272134610000001E-6</v>
      </c>
      <c r="L18" s="45"/>
    </row>
    <row r="19" spans="1:12" x14ac:dyDescent="0.25">
      <c r="B19" s="44" t="s">
        <v>40</v>
      </c>
      <c r="D19" s="161">
        <v>1.2014485999999999E-7</v>
      </c>
      <c r="E19" s="49">
        <v>7.1862827999999998E-8</v>
      </c>
      <c r="F19" s="49">
        <v>8.8328265999999997E-7</v>
      </c>
      <c r="G19" s="49">
        <v>1.579969E-9</v>
      </c>
      <c r="H19" s="49">
        <v>1.5423857000000001E-7</v>
      </c>
      <c r="I19" s="49"/>
      <c r="J19" s="49"/>
      <c r="K19" s="47">
        <f>SUM(D19:J19)</f>
        <v>1.2311088870000001E-6</v>
      </c>
      <c r="L19" s="45"/>
    </row>
    <row r="20" spans="1:12" x14ac:dyDescent="0.25">
      <c r="B20" s="44" t="s">
        <v>41</v>
      </c>
      <c r="D20" s="161">
        <v>9.3134553000000006E-5</v>
      </c>
      <c r="E20" s="49">
        <v>1.2596311E-7</v>
      </c>
      <c r="F20" s="49">
        <v>3.5463867E-7</v>
      </c>
      <c r="G20" s="49">
        <v>2.0047197000000001E-8</v>
      </c>
      <c r="H20" s="49">
        <v>2.0170666000000001E-6</v>
      </c>
      <c r="I20" s="49">
        <v>1.0560717E-7</v>
      </c>
      <c r="J20" s="49"/>
      <c r="K20" s="47">
        <f>SUM(D20:J20)</f>
        <v>9.5757875747000008E-5</v>
      </c>
      <c r="L20" s="45"/>
    </row>
    <row r="21" spans="1:12" x14ac:dyDescent="0.25">
      <c r="B21" s="44" t="s">
        <v>42</v>
      </c>
      <c r="D21" s="161">
        <v>9.3134553000000006E-5</v>
      </c>
      <c r="E21" s="49">
        <v>1.2596311E-7</v>
      </c>
      <c r="F21" s="49">
        <v>1.0225445E-8</v>
      </c>
      <c r="G21" s="49">
        <v>2.0047197000000001E-8</v>
      </c>
      <c r="H21" s="49">
        <v>2.0170666000000001E-6</v>
      </c>
      <c r="I21" s="49">
        <v>1.0560717E-7</v>
      </c>
      <c r="J21" s="49"/>
      <c r="K21" s="47">
        <f>SUM(D21:J21)</f>
        <v>9.5413462522000005E-5</v>
      </c>
      <c r="L21" s="45"/>
    </row>
    <row r="22" spans="1:12" x14ac:dyDescent="0.25">
      <c r="D22" s="161"/>
      <c r="E22" s="62"/>
      <c r="F22" s="62"/>
      <c r="G22" s="62"/>
      <c r="H22" s="62"/>
      <c r="I22" s="62"/>
      <c r="J22" s="62"/>
      <c r="K22" s="45"/>
    </row>
    <row r="23" spans="1:12" x14ac:dyDescent="0.25">
      <c r="A23" s="42" t="s">
        <v>51</v>
      </c>
      <c r="D23" s="161"/>
      <c r="E23" s="62"/>
      <c r="F23" s="62"/>
      <c r="G23" s="62"/>
      <c r="H23" s="62"/>
      <c r="I23" s="62"/>
      <c r="J23" s="62"/>
      <c r="K23" s="45"/>
    </row>
    <row r="24" spans="1:12" x14ac:dyDescent="0.25">
      <c r="B24" s="44" t="s">
        <v>38</v>
      </c>
      <c r="D24" s="161">
        <v>7.27E-4</v>
      </c>
      <c r="E24" s="49">
        <v>1.9678558E-5</v>
      </c>
      <c r="F24" s="49">
        <v>9.9164624000000002E-5</v>
      </c>
      <c r="G24" s="49">
        <v>7.6492124000000005E-7</v>
      </c>
      <c r="H24" s="49">
        <v>1.4026880000000001E-4</v>
      </c>
      <c r="I24" s="49">
        <v>9.4426338999999994E-5</v>
      </c>
      <c r="J24" s="49">
        <v>1.1809784999999999E-6</v>
      </c>
      <c r="K24" s="47">
        <f>SUM(D24:J24)</f>
        <v>1.0824842207399999E-3</v>
      </c>
      <c r="L24" s="23"/>
    </row>
    <row r="25" spans="1:12" x14ac:dyDescent="0.25">
      <c r="B25" s="44" t="s">
        <v>39</v>
      </c>
      <c r="D25" s="161">
        <v>4.0165401E-4</v>
      </c>
      <c r="E25" s="49">
        <v>3.8858564000000003E-5</v>
      </c>
      <c r="F25" s="49">
        <v>1.0030480000000001E-3</v>
      </c>
      <c r="G25" s="49">
        <v>8.2003654999999998E-4</v>
      </c>
      <c r="H25" s="49">
        <v>1.5554117999999999E-4</v>
      </c>
      <c r="I25" s="49"/>
      <c r="J25" s="49"/>
      <c r="K25" s="47">
        <f>SUM(D25:J25)</f>
        <v>2.419138304E-3</v>
      </c>
    </row>
    <row r="26" spans="1:12" x14ac:dyDescent="0.25">
      <c r="B26" s="44" t="s">
        <v>40</v>
      </c>
      <c r="D26" s="161">
        <v>1.431754E-4</v>
      </c>
      <c r="E26" s="49">
        <v>6.5355556000000001E-5</v>
      </c>
      <c r="F26" s="49">
        <v>5.8853810999999999E-4</v>
      </c>
      <c r="G26" s="49">
        <v>1.2773086000000001E-6</v>
      </c>
      <c r="H26" s="49">
        <v>1.3779467000000001E-4</v>
      </c>
      <c r="I26" s="49"/>
      <c r="J26" s="49"/>
      <c r="K26" s="47">
        <f>SUM(D26:J26)</f>
        <v>9.3614104460000005E-4</v>
      </c>
    </row>
    <row r="27" spans="1:12" x14ac:dyDescent="0.25">
      <c r="B27" s="44" t="s">
        <v>41</v>
      </c>
      <c r="D27" s="161">
        <v>1.0587803999999999E-2</v>
      </c>
      <c r="E27" s="49">
        <v>1.1753133000000001E-4</v>
      </c>
      <c r="F27" s="49">
        <v>1.6747626E-4</v>
      </c>
      <c r="G27" s="49">
        <v>3.4148707E-5</v>
      </c>
      <c r="H27" s="49">
        <v>1.2926693000000001E-3</v>
      </c>
      <c r="I27" s="49">
        <v>9.4426338999999994E-5</v>
      </c>
      <c r="J27" s="49"/>
      <c r="K27" s="47">
        <f>SUM(D27:J27)</f>
        <v>1.2294055936E-2</v>
      </c>
    </row>
    <row r="28" spans="1:12" x14ac:dyDescent="0.25">
      <c r="B28" s="44" t="s">
        <v>42</v>
      </c>
      <c r="D28" s="161">
        <v>1.0587803999999999E-2</v>
      </c>
      <c r="E28" s="49">
        <v>1.1753133000000001E-4</v>
      </c>
      <c r="F28" s="49">
        <v>9.9817889999999998E-6</v>
      </c>
      <c r="G28" s="49">
        <v>3.4148707E-5</v>
      </c>
      <c r="H28" s="49">
        <v>1.2926693000000001E-3</v>
      </c>
      <c r="I28" s="49">
        <v>9.4426338999999994E-5</v>
      </c>
      <c r="J28" s="49"/>
      <c r="K28" s="47">
        <f>SUM(D28:J28)</f>
        <v>1.2136561464999999E-2</v>
      </c>
    </row>
    <row r="29" spans="1:12" x14ac:dyDescent="0.25">
      <c r="D29" s="161"/>
      <c r="E29" s="62"/>
      <c r="F29" s="62"/>
      <c r="G29" s="62"/>
      <c r="H29" s="62"/>
      <c r="I29" s="62"/>
      <c r="J29" s="62"/>
      <c r="K29" s="45"/>
    </row>
    <row r="30" spans="1:12" x14ac:dyDescent="0.25">
      <c r="A30" s="42" t="s">
        <v>52</v>
      </c>
      <c r="D30" s="161"/>
      <c r="E30" s="62"/>
      <c r="F30" s="62"/>
      <c r="G30" s="62"/>
      <c r="H30" s="62"/>
      <c r="I30" s="62"/>
      <c r="J30" s="62"/>
      <c r="K30" s="45"/>
    </row>
    <row r="31" spans="1:12" x14ac:dyDescent="0.25">
      <c r="B31" s="44" t="s">
        <v>38</v>
      </c>
      <c r="D31" s="161">
        <v>9.5346862000000003E-5</v>
      </c>
      <c r="E31" s="49">
        <v>8.2925039999999999E-6</v>
      </c>
      <c r="F31" s="49">
        <v>2.7670576E-5</v>
      </c>
      <c r="G31" s="49">
        <v>4.8801661000000004E-7</v>
      </c>
      <c r="H31" s="49">
        <v>1.0497109E-4</v>
      </c>
      <c r="I31" s="49">
        <v>4.3136680999999999E-4</v>
      </c>
      <c r="J31" s="49">
        <v>8.8075205000000002E-7</v>
      </c>
      <c r="K31" s="47">
        <f>SUM(D31:J31)</f>
        <v>6.6901661066000003E-4</v>
      </c>
      <c r="L31" s="23"/>
    </row>
    <row r="32" spans="1:12" x14ac:dyDescent="0.25">
      <c r="B32" s="44" t="s">
        <v>39</v>
      </c>
      <c r="D32" s="161">
        <v>2.5356952999999998E-4</v>
      </c>
      <c r="E32" s="49">
        <v>3.7418829000000001E-5</v>
      </c>
      <c r="F32" s="49">
        <v>1.0726794999999999E-3</v>
      </c>
      <c r="G32" s="49">
        <v>5.9103941999999997E-4</v>
      </c>
      <c r="H32" s="49">
        <v>1.1741633E-4</v>
      </c>
      <c r="I32" s="49"/>
      <c r="J32" s="49"/>
      <c r="K32" s="47">
        <f>SUM(D32:J32)</f>
        <v>2.0721236089999997E-3</v>
      </c>
    </row>
    <row r="33" spans="1:12" s="65" customFormat="1" x14ac:dyDescent="0.25">
      <c r="B33" s="66" t="s">
        <v>40</v>
      </c>
      <c r="D33" s="164">
        <v>8.4528901000000006E-5</v>
      </c>
      <c r="E33" s="67">
        <v>4.7700505000000002E-5</v>
      </c>
      <c r="F33" s="67">
        <v>5.2546247000000005E-4</v>
      </c>
      <c r="G33" s="67">
        <v>7.5351493999999995E-7</v>
      </c>
      <c r="H33" s="67">
        <v>1.0283521E-4</v>
      </c>
      <c r="I33" s="67"/>
      <c r="J33" s="67"/>
      <c r="K33" s="67">
        <f>SUM(D33:J33)</f>
        <v>7.6128060094000005E-4</v>
      </c>
    </row>
    <row r="34" spans="1:12" x14ac:dyDescent="0.25">
      <c r="B34" s="44" t="s">
        <v>41</v>
      </c>
      <c r="D34" s="161">
        <v>1.1842904999999999E-3</v>
      </c>
      <c r="E34" s="49">
        <v>8.3298373999999997E-5</v>
      </c>
      <c r="F34" s="49">
        <v>1.8899754999999999E-4</v>
      </c>
      <c r="G34" s="49">
        <v>1.5212015E-5</v>
      </c>
      <c r="H34" s="49">
        <v>1.2224601999999999E-3</v>
      </c>
      <c r="I34" s="49">
        <v>4.3136680999999999E-4</v>
      </c>
      <c r="J34" s="49"/>
      <c r="K34" s="68">
        <f>SUM(D34:J34)</f>
        <v>3.1256254489999999E-3</v>
      </c>
    </row>
    <row r="35" spans="1:12" x14ac:dyDescent="0.25">
      <c r="B35" s="44" t="s">
        <v>42</v>
      </c>
      <c r="D35" s="161">
        <v>1.1842904999999999E-3</v>
      </c>
      <c r="E35" s="49">
        <v>8.3298373999999997E-5</v>
      </c>
      <c r="F35" s="49">
        <v>6.8574257000000002E-6</v>
      </c>
      <c r="G35" s="49">
        <v>1.5212015E-5</v>
      </c>
      <c r="H35" s="49">
        <v>1.2224601999999999E-3</v>
      </c>
      <c r="I35" s="49">
        <v>4.3136680999999999E-4</v>
      </c>
      <c r="J35" s="49"/>
      <c r="K35" s="47">
        <f>SUM(D35:J35)</f>
        <v>2.9434853247E-3</v>
      </c>
    </row>
    <row r="36" spans="1:12" x14ac:dyDescent="0.25">
      <c r="B36" s="44"/>
      <c r="D36" s="161"/>
      <c r="E36" s="49"/>
      <c r="F36" s="49"/>
      <c r="G36" s="49"/>
      <c r="H36" s="49"/>
      <c r="I36" s="49"/>
      <c r="J36" s="49"/>
      <c r="K36" s="47"/>
    </row>
    <row r="37" spans="1:12" x14ac:dyDescent="0.25">
      <c r="A37" s="42" t="s">
        <v>80</v>
      </c>
      <c r="D37" s="161"/>
      <c r="E37" s="62"/>
      <c r="F37" s="62"/>
      <c r="G37" s="62"/>
      <c r="H37" s="62"/>
      <c r="I37" s="62"/>
      <c r="J37" s="62"/>
      <c r="K37" s="45"/>
    </row>
    <row r="38" spans="1:12" x14ac:dyDescent="0.25">
      <c r="B38" s="44" t="s">
        <v>38</v>
      </c>
      <c r="D38" s="161">
        <v>9.5414195000000004E-3</v>
      </c>
      <c r="E38" s="49">
        <v>3.8117066999999999E-4</v>
      </c>
      <c r="F38" s="49">
        <v>6.4613447999999996E-4</v>
      </c>
      <c r="G38" s="49">
        <v>2.2474765999999999E-4</v>
      </c>
      <c r="H38" s="49">
        <v>6.9654744000000005E-2</v>
      </c>
      <c r="I38" s="49">
        <v>4.8635944E-2</v>
      </c>
      <c r="J38" s="49">
        <v>9.9410308999999997E-5</v>
      </c>
      <c r="K38" s="47">
        <f>SUM(D38:J38)</f>
        <v>0.12918357061899999</v>
      </c>
      <c r="L38" s="23"/>
    </row>
    <row r="39" spans="1:12" x14ac:dyDescent="0.25">
      <c r="B39" s="44" t="s">
        <v>39</v>
      </c>
      <c r="D39" s="161">
        <v>0.15590631999999999</v>
      </c>
      <c r="E39" s="49">
        <v>1.5721865000000002E-2</v>
      </c>
      <c r="F39" s="49">
        <v>0.14354734999999999</v>
      </c>
      <c r="G39" s="49">
        <v>9.1009685000000007E-2</v>
      </c>
      <c r="H39" s="49">
        <v>6.9701467000000003E-2</v>
      </c>
      <c r="I39" s="62"/>
      <c r="J39" s="62"/>
      <c r="K39" s="47">
        <f>SUM(D39:J39)</f>
        <v>0.47588668699999997</v>
      </c>
    </row>
    <row r="40" spans="1:12" x14ac:dyDescent="0.25">
      <c r="B40" s="44" t="s">
        <v>40</v>
      </c>
      <c r="D40" s="161">
        <v>4.5849519999999998E-2</v>
      </c>
      <c r="E40" s="49">
        <v>3.1931782999999998E-2</v>
      </c>
      <c r="F40" s="49">
        <v>0.20117842999999999</v>
      </c>
      <c r="G40" s="49">
        <v>1.7593477999999999E-4</v>
      </c>
      <c r="H40" s="49">
        <v>6.9648619999999994E-2</v>
      </c>
      <c r="I40" s="62"/>
      <c r="J40" s="62"/>
      <c r="K40" s="47">
        <f>SUM(D40:J40)</f>
        <v>0.34878428777999998</v>
      </c>
    </row>
    <row r="41" spans="1:12" x14ac:dyDescent="0.25">
      <c r="B41" s="44" t="s">
        <v>41</v>
      </c>
      <c r="D41" s="161">
        <v>1.3567093000000001E-2</v>
      </c>
      <c r="E41" s="49">
        <v>5.580479E-2</v>
      </c>
      <c r="F41" s="49">
        <v>1.2634164999999999E-2</v>
      </c>
      <c r="G41" s="49">
        <v>1.7232155999999999E-3</v>
      </c>
      <c r="H41" s="49">
        <v>3.0322186000000001E-2</v>
      </c>
      <c r="I41" s="49">
        <v>4.8635944E-2</v>
      </c>
      <c r="J41" s="45"/>
      <c r="K41" s="47">
        <f>SUM(D41:J41)</f>
        <v>0.16268739360000001</v>
      </c>
    </row>
    <row r="42" spans="1:12" x14ac:dyDescent="0.25">
      <c r="B42" s="44" t="s">
        <v>42</v>
      </c>
      <c r="D42" s="161">
        <v>1.3567093000000001E-2</v>
      </c>
      <c r="E42" s="49">
        <v>5.580479E-2</v>
      </c>
      <c r="F42" s="49">
        <v>4.3020595000000002E-3</v>
      </c>
      <c r="G42" s="49">
        <v>1.7232155999999999E-3</v>
      </c>
      <c r="H42" s="49">
        <v>3.0322186000000001E-2</v>
      </c>
      <c r="I42" s="49">
        <v>4.8635944E-2</v>
      </c>
      <c r="J42" s="45"/>
      <c r="K42" s="47">
        <f>SUM(D42:J42)</f>
        <v>0.15435528809999999</v>
      </c>
    </row>
    <row r="43" spans="1:12" x14ac:dyDescent="0.25">
      <c r="B43" s="44"/>
      <c r="D43" s="161"/>
      <c r="E43" s="49"/>
      <c r="F43" s="49"/>
      <c r="G43" s="49"/>
      <c r="H43" s="49"/>
      <c r="I43" s="49"/>
      <c r="J43" s="45"/>
      <c r="K43" s="47"/>
    </row>
    <row r="44" spans="1:12" x14ac:dyDescent="0.25">
      <c r="D44" s="165"/>
      <c r="E44" s="45"/>
      <c r="F44" s="171">
        <f>F38+F31+F24+F17+F10+F3</f>
        <v>1.5968568307812001E-2</v>
      </c>
      <c r="G44" s="45"/>
      <c r="H44" s="45"/>
      <c r="I44" s="45"/>
      <c r="J44" s="45"/>
      <c r="K44" s="45"/>
    </row>
    <row r="45" spans="1:12" x14ac:dyDescent="0.25">
      <c r="A45" s="42"/>
      <c r="C45" s="63"/>
      <c r="D45" s="165"/>
      <c r="E45" s="45"/>
      <c r="F45" s="45"/>
      <c r="G45" s="45"/>
      <c r="H45" s="45"/>
      <c r="I45" s="45"/>
      <c r="J45" s="45"/>
      <c r="K45" s="45"/>
    </row>
    <row r="46" spans="1:12" x14ac:dyDescent="0.25">
      <c r="B46" s="44"/>
      <c r="D46" s="163"/>
      <c r="E46" s="42"/>
      <c r="F46" s="42"/>
      <c r="G46" s="42"/>
      <c r="H46" s="42"/>
      <c r="I46" s="42"/>
      <c r="J46" s="42"/>
      <c r="K46" s="47"/>
    </row>
    <row r="47" spans="1:12" x14ac:dyDescent="0.25">
      <c r="B47" s="44"/>
      <c r="D47" s="165"/>
      <c r="E47" s="48"/>
      <c r="F47" s="48"/>
      <c r="G47" s="48"/>
      <c r="H47" s="48"/>
      <c r="I47" s="45"/>
      <c r="J47" s="45"/>
      <c r="K47" s="47"/>
    </row>
    <row r="48" spans="1:12" x14ac:dyDescent="0.25">
      <c r="B48" s="44"/>
      <c r="D48" s="166"/>
      <c r="E48" s="47"/>
      <c r="F48" s="47"/>
      <c r="G48" s="47"/>
      <c r="H48" s="47"/>
      <c r="I48" s="45"/>
      <c r="J48" s="45"/>
      <c r="K48" s="47"/>
    </row>
    <row r="49" spans="1:14" x14ac:dyDescent="0.25">
      <c r="B49" s="44"/>
      <c r="D49" s="165"/>
      <c r="E49" s="49"/>
      <c r="F49" s="49"/>
      <c r="G49" s="49"/>
      <c r="H49" s="49"/>
      <c r="I49" s="49"/>
      <c r="J49" s="45"/>
      <c r="K49" s="47"/>
    </row>
    <row r="50" spans="1:14" x14ac:dyDescent="0.25">
      <c r="B50" s="44"/>
      <c r="D50" s="161"/>
      <c r="E50" s="49"/>
      <c r="F50" s="49"/>
      <c r="G50" s="49"/>
      <c r="H50" s="49"/>
      <c r="I50" s="49"/>
      <c r="J50" s="45"/>
      <c r="K50" s="47"/>
    </row>
    <row r="51" spans="1:14" x14ac:dyDescent="0.25">
      <c r="D51" s="165"/>
      <c r="E51" s="45"/>
      <c r="F51" s="45"/>
      <c r="G51" s="45"/>
      <c r="H51" s="45"/>
      <c r="I51" s="45"/>
      <c r="J51" s="45"/>
      <c r="K51" s="45"/>
    </row>
    <row r="52" spans="1:14" x14ac:dyDescent="0.25">
      <c r="A52" s="42"/>
      <c r="D52" s="165"/>
      <c r="E52" s="45"/>
      <c r="F52" s="45"/>
      <c r="G52" s="45"/>
      <c r="H52" s="45"/>
      <c r="I52" s="45"/>
      <c r="J52" s="45"/>
      <c r="K52" s="45"/>
    </row>
    <row r="53" spans="1:14" x14ac:dyDescent="0.25">
      <c r="B53" s="44"/>
      <c r="D53" s="163"/>
      <c r="E53" s="42"/>
      <c r="F53" s="42"/>
      <c r="G53" s="42"/>
      <c r="H53" s="42"/>
      <c r="I53" s="42"/>
      <c r="J53" s="42"/>
      <c r="K53" s="47"/>
    </row>
    <row r="54" spans="1:14" x14ac:dyDescent="0.25">
      <c r="B54" s="44"/>
      <c r="D54" s="165"/>
      <c r="E54" s="48"/>
      <c r="F54" s="48"/>
      <c r="G54" s="48"/>
      <c r="H54" s="48"/>
      <c r="I54" s="45"/>
      <c r="J54" s="45"/>
      <c r="K54" s="47"/>
    </row>
    <row r="55" spans="1:14" x14ac:dyDescent="0.25">
      <c r="B55" s="44"/>
      <c r="D55" s="166"/>
      <c r="E55" s="47"/>
      <c r="F55" s="47"/>
      <c r="G55" s="47"/>
      <c r="H55" s="47"/>
      <c r="I55" s="45"/>
      <c r="J55" s="45"/>
      <c r="K55" s="47"/>
    </row>
    <row r="56" spans="1:14" x14ac:dyDescent="0.25">
      <c r="B56" s="44"/>
      <c r="D56" s="165"/>
      <c r="E56" s="49"/>
      <c r="F56" s="49"/>
      <c r="G56" s="49"/>
      <c r="H56" s="49"/>
      <c r="I56" s="49"/>
      <c r="J56" s="45"/>
      <c r="K56" s="47"/>
    </row>
    <row r="57" spans="1:14" x14ac:dyDescent="0.25">
      <c r="B57" s="44"/>
      <c r="D57" s="161"/>
      <c r="E57" s="49"/>
      <c r="F57" s="49"/>
      <c r="G57" s="49"/>
      <c r="H57" s="49"/>
      <c r="I57" s="49"/>
      <c r="J57" s="45"/>
      <c r="K57" s="47"/>
    </row>
    <row r="58" spans="1:14" x14ac:dyDescent="0.25">
      <c r="D58" s="165"/>
      <c r="E58" s="45"/>
      <c r="F58" s="45"/>
      <c r="G58" s="45"/>
      <c r="H58" s="45"/>
      <c r="I58" s="45"/>
      <c r="J58" s="45"/>
      <c r="K58" s="45"/>
    </row>
    <row r="59" spans="1:14" x14ac:dyDescent="0.25">
      <c r="A59" s="42"/>
      <c r="D59" s="165"/>
      <c r="E59" s="45"/>
      <c r="F59" s="45"/>
      <c r="G59" s="45"/>
      <c r="H59" s="45"/>
      <c r="I59" s="45"/>
      <c r="J59" s="45"/>
      <c r="K59" s="48"/>
    </row>
    <row r="60" spans="1:14" x14ac:dyDescent="0.25">
      <c r="B60" s="44"/>
      <c r="D60" s="163"/>
      <c r="E60" s="42"/>
      <c r="F60" s="42"/>
      <c r="G60" s="42"/>
      <c r="H60" s="42"/>
      <c r="I60" s="42"/>
      <c r="J60" s="42"/>
      <c r="K60" s="47"/>
    </row>
    <row r="61" spans="1:14" x14ac:dyDescent="0.25">
      <c r="B61" s="44"/>
      <c r="D61" s="165"/>
      <c r="E61" s="49"/>
      <c r="F61" s="49"/>
      <c r="G61" s="49"/>
      <c r="H61" s="49"/>
      <c r="I61" s="62"/>
      <c r="J61" s="62"/>
      <c r="K61" s="47"/>
      <c r="L61" s="63"/>
      <c r="M61" s="63"/>
    </row>
    <row r="62" spans="1:14" x14ac:dyDescent="0.25">
      <c r="B62" s="44"/>
      <c r="D62" s="166"/>
      <c r="E62" s="47"/>
      <c r="F62" s="47"/>
      <c r="G62" s="47"/>
      <c r="H62" s="47"/>
      <c r="I62" s="62"/>
      <c r="J62" s="62"/>
      <c r="K62" s="47"/>
      <c r="M62" s="63"/>
    </row>
    <row r="63" spans="1:14" x14ac:dyDescent="0.25">
      <c r="B63" s="44"/>
      <c r="D63" s="165"/>
      <c r="E63" s="49"/>
      <c r="F63" s="49"/>
      <c r="G63" s="49"/>
      <c r="H63" s="49"/>
      <c r="I63" s="49"/>
      <c r="J63" s="62"/>
      <c r="K63" s="47"/>
      <c r="L63" s="63"/>
    </row>
    <row r="64" spans="1:14" x14ac:dyDescent="0.25">
      <c r="B64" s="44"/>
      <c r="D64" s="161"/>
      <c r="E64" s="49"/>
      <c r="F64" s="49"/>
      <c r="G64" s="49"/>
      <c r="H64" s="49"/>
      <c r="I64" s="49"/>
      <c r="J64" s="62"/>
      <c r="K64" s="47"/>
      <c r="L64" s="63"/>
      <c r="M64" s="63"/>
      <c r="N64" s="63"/>
    </row>
    <row r="65" spans="1:13" x14ac:dyDescent="0.25">
      <c r="D65" s="165"/>
      <c r="E65" s="45"/>
      <c r="F65" s="45"/>
      <c r="G65" s="45"/>
      <c r="H65" s="45"/>
      <c r="I65" s="45"/>
      <c r="J65" s="62"/>
      <c r="K65" s="62"/>
      <c r="L65" s="63"/>
      <c r="M65" s="63"/>
    </row>
    <row r="66" spans="1:13" x14ac:dyDescent="0.25">
      <c r="A66" s="42"/>
      <c r="D66" s="165"/>
      <c r="E66" s="45"/>
      <c r="F66" s="45"/>
      <c r="G66" s="45"/>
      <c r="H66" s="45"/>
      <c r="I66" s="62"/>
      <c r="J66" s="62"/>
      <c r="K66" s="62"/>
      <c r="L66" s="63"/>
    </row>
    <row r="67" spans="1:13" x14ac:dyDescent="0.25">
      <c r="B67" s="44"/>
      <c r="D67" s="163"/>
      <c r="E67" s="42"/>
      <c r="F67" s="42"/>
      <c r="G67" s="42"/>
      <c r="H67" s="42"/>
      <c r="I67" s="42"/>
      <c r="J67" s="42"/>
      <c r="K67" s="47"/>
    </row>
    <row r="68" spans="1:13" x14ac:dyDescent="0.25">
      <c r="B68" s="44"/>
      <c r="D68" s="165"/>
      <c r="E68" s="48"/>
      <c r="F68" s="48"/>
      <c r="G68" s="48"/>
      <c r="H68" s="48"/>
      <c r="I68" s="45"/>
      <c r="J68" s="45"/>
      <c r="K68" s="47"/>
    </row>
    <row r="69" spans="1:13" x14ac:dyDescent="0.25">
      <c r="B69" s="44"/>
      <c r="D69" s="166"/>
      <c r="E69" s="47"/>
      <c r="F69" s="47"/>
      <c r="G69" s="47"/>
      <c r="H69" s="47"/>
      <c r="I69" s="45"/>
      <c r="J69" s="45"/>
      <c r="K69" s="47"/>
    </row>
    <row r="70" spans="1:13" x14ac:dyDescent="0.25">
      <c r="B70" s="44"/>
      <c r="D70" s="165"/>
      <c r="E70" s="49"/>
      <c r="F70" s="49"/>
      <c r="G70" s="49"/>
      <c r="H70" s="49"/>
      <c r="I70" s="49"/>
      <c r="J70" s="45"/>
      <c r="K70" s="47"/>
    </row>
    <row r="71" spans="1:13" x14ac:dyDescent="0.25">
      <c r="B71" s="44"/>
      <c r="D71" s="161"/>
      <c r="E71" s="49"/>
      <c r="F71" s="49"/>
      <c r="G71" s="49"/>
      <c r="H71" s="49"/>
      <c r="I71" s="49"/>
      <c r="J71" s="45"/>
      <c r="K71" s="47"/>
    </row>
    <row r="76" spans="1:13" ht="15.75" thickBot="1" x14ac:dyDescent="0.3"/>
    <row r="77" spans="1:13" ht="15.75" thickBot="1" x14ac:dyDescent="0.3">
      <c r="C77" s="183" t="s">
        <v>126</v>
      </c>
      <c r="D77" s="184"/>
      <c r="E77" s="184"/>
      <c r="F77" s="184"/>
      <c r="G77" s="184"/>
      <c r="H77" s="184"/>
      <c r="I77" s="184"/>
      <c r="J77" s="185"/>
    </row>
    <row r="78" spans="1:13" x14ac:dyDescent="0.25">
      <c r="C78" s="173"/>
      <c r="D78" s="145" t="s">
        <v>120</v>
      </c>
      <c r="E78" s="145" t="s">
        <v>121</v>
      </c>
      <c r="F78" s="145" t="s">
        <v>78</v>
      </c>
      <c r="G78" s="145" t="s">
        <v>122</v>
      </c>
      <c r="H78" s="145" t="s">
        <v>123</v>
      </c>
      <c r="I78" s="145" t="s">
        <v>79</v>
      </c>
      <c r="J78" s="146" t="s">
        <v>54</v>
      </c>
    </row>
    <row r="79" spans="1:13" x14ac:dyDescent="0.25">
      <c r="C79" s="168" t="s">
        <v>38</v>
      </c>
      <c r="D79" s="169">
        <f t="shared" ref="D79:J79" si="0">D3+D10+D17+D24+D31++D38</f>
        <v>6.0302650725000004E-2</v>
      </c>
      <c r="E79" s="169">
        <f t="shared" si="0"/>
        <v>5.0365405657689993E-3</v>
      </c>
      <c r="F79" s="169">
        <f t="shared" si="0"/>
        <v>1.5968568307812001E-2</v>
      </c>
      <c r="G79" s="169">
        <f t="shared" si="0"/>
        <v>4.7386053280737997E-4</v>
      </c>
      <c r="H79" s="169">
        <f t="shared" si="0"/>
        <v>0.14314440704956</v>
      </c>
      <c r="I79" s="169">
        <f t="shared" si="0"/>
        <v>0.11632508375617</v>
      </c>
      <c r="J79" s="107">
        <f t="shared" si="0"/>
        <v>2.5761302473800002E-4</v>
      </c>
    </row>
    <row r="80" spans="1:13" x14ac:dyDescent="0.25">
      <c r="C80" s="168" t="s">
        <v>39</v>
      </c>
      <c r="D80" s="169">
        <f t="shared" ref="D80:J83" si="1">D4+D11+D18+D25+D32+D39</f>
        <v>0.32355372874811</v>
      </c>
      <c r="E80" s="169">
        <f t="shared" si="1"/>
        <v>3.4674415080661006E-2</v>
      </c>
      <c r="F80" s="169">
        <f t="shared" si="1"/>
        <v>0.3481866918432</v>
      </c>
      <c r="G80" s="169">
        <f t="shared" si="1"/>
        <v>0.21925384144429999</v>
      </c>
      <c r="H80" s="169">
        <f t="shared" si="1"/>
        <v>0.14413601076019</v>
      </c>
      <c r="I80" s="169">
        <f t="shared" si="1"/>
        <v>0</v>
      </c>
      <c r="J80" s="107">
        <f t="shared" si="1"/>
        <v>0</v>
      </c>
    </row>
    <row r="81" spans="3:10" x14ac:dyDescent="0.25">
      <c r="C81" s="168" t="s">
        <v>40</v>
      </c>
      <c r="D81" s="169">
        <f t="shared" si="1"/>
        <v>9.648444825586E-2</v>
      </c>
      <c r="E81" s="169">
        <f t="shared" si="1"/>
        <v>6.5786904303827998E-2</v>
      </c>
      <c r="F81" s="169">
        <f t="shared" si="1"/>
        <v>0.42717007346266</v>
      </c>
      <c r="G81" s="169">
        <f t="shared" si="1"/>
        <v>6.6888542960899999E-4</v>
      </c>
      <c r="H81" s="169">
        <f t="shared" si="1"/>
        <v>0.14299124326856999</v>
      </c>
      <c r="I81" s="169">
        <f t="shared" si="1"/>
        <v>0</v>
      </c>
      <c r="J81" s="107">
        <f t="shared" si="1"/>
        <v>0</v>
      </c>
    </row>
    <row r="82" spans="3:10" x14ac:dyDescent="0.25">
      <c r="C82" s="168" t="s">
        <v>41</v>
      </c>
      <c r="D82" s="169">
        <f t="shared" si="1"/>
        <v>0.55861518605300009</v>
      </c>
      <c r="E82" s="169">
        <f t="shared" si="1"/>
        <v>0.11553367975710999</v>
      </c>
      <c r="F82" s="169">
        <f t="shared" si="1"/>
        <v>3.652889834867E-2</v>
      </c>
      <c r="G82" s="169">
        <f t="shared" si="1"/>
        <v>7.679340849196999E-3</v>
      </c>
      <c r="H82" s="169">
        <f t="shared" si="1"/>
        <v>0.13879175256659998</v>
      </c>
      <c r="I82" s="169">
        <f t="shared" si="1"/>
        <v>0.11632508375617</v>
      </c>
      <c r="J82" s="107">
        <f t="shared" si="1"/>
        <v>0</v>
      </c>
    </row>
    <row r="83" spans="3:10" x14ac:dyDescent="0.25">
      <c r="C83" s="168" t="s">
        <v>42</v>
      </c>
      <c r="D83" s="169">
        <f t="shared" si="1"/>
        <v>0.55861518605300009</v>
      </c>
      <c r="E83" s="169">
        <f t="shared" si="1"/>
        <v>0.11553367975710999</v>
      </c>
      <c r="F83" s="169">
        <f t="shared" si="1"/>
        <v>9.0265538751450013E-3</v>
      </c>
      <c r="G83" s="169">
        <f t="shared" si="1"/>
        <v>7.679340849196999E-3</v>
      </c>
      <c r="H83" s="169">
        <f t="shared" si="1"/>
        <v>0.13879175256659998</v>
      </c>
      <c r="I83" s="169">
        <f t="shared" si="1"/>
        <v>0.11632508375617</v>
      </c>
      <c r="J83" s="107">
        <f t="shared" si="1"/>
        <v>0</v>
      </c>
    </row>
    <row r="84" spans="3:10" ht="15.75" thickBot="1" x14ac:dyDescent="0.3">
      <c r="C84" s="158" t="s">
        <v>125</v>
      </c>
      <c r="D84" s="172">
        <f>SUM(D79:D83)</f>
        <v>1.5975711998349702</v>
      </c>
      <c r="E84" s="172">
        <f t="shared" ref="E84:J84" si="2">SUM(E79:E83)</f>
        <v>0.33656521946447798</v>
      </c>
      <c r="F84" s="172">
        <f t="shared" si="2"/>
        <v>0.83688078583748704</v>
      </c>
      <c r="G84" s="172">
        <f t="shared" si="2"/>
        <v>0.23575526910511035</v>
      </c>
      <c r="H84" s="172">
        <f t="shared" si="2"/>
        <v>0.70785516621152</v>
      </c>
      <c r="I84" s="172">
        <f t="shared" si="2"/>
        <v>0.34897525126850998</v>
      </c>
      <c r="J84" s="174">
        <f t="shared" si="2"/>
        <v>2.5761302473800002E-4</v>
      </c>
    </row>
  </sheetData>
  <mergeCells count="1">
    <mergeCell ref="C77:J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7ABE-9945-4AFF-A363-6E97193C0909}">
  <dimension ref="A1:N70"/>
  <sheetViews>
    <sheetView topLeftCell="A19" zoomScale="78" zoomScaleNormal="78" workbookViewId="0">
      <selection activeCell="I5" sqref="I5"/>
    </sheetView>
  </sheetViews>
  <sheetFormatPr baseColWidth="10" defaultRowHeight="15" x14ac:dyDescent="0.25"/>
  <cols>
    <col min="1" max="1" width="28" bestFit="1" customWidth="1"/>
    <col min="3" max="3" width="16.28515625" bestFit="1" customWidth="1"/>
    <col min="4" max="4" width="19.140625" bestFit="1" customWidth="1"/>
    <col min="5" max="5" width="19.85546875" bestFit="1" customWidth="1"/>
    <col min="6" max="6" width="17.85546875" bestFit="1" customWidth="1"/>
    <col min="7" max="7" width="30.42578125" bestFit="1" customWidth="1"/>
    <col min="8" max="8" width="14.7109375" bestFit="1" customWidth="1"/>
    <col min="9" max="9" width="11.5703125" bestFit="1" customWidth="1"/>
  </cols>
  <sheetData>
    <row r="1" spans="1:14" x14ac:dyDescent="0.25">
      <c r="A1" s="115"/>
      <c r="B1" s="115"/>
      <c r="C1" s="138" t="s">
        <v>48</v>
      </c>
      <c r="D1" s="138" t="s">
        <v>49</v>
      </c>
      <c r="E1" s="138" t="s">
        <v>50</v>
      </c>
      <c r="F1" s="138" t="s">
        <v>51</v>
      </c>
      <c r="G1" s="138" t="s">
        <v>52</v>
      </c>
      <c r="H1" s="138" t="s">
        <v>53</v>
      </c>
      <c r="I1" s="138" t="s">
        <v>55</v>
      </c>
      <c r="J1" s="115"/>
      <c r="K1" s="115"/>
    </row>
    <row r="2" spans="1:14" x14ac:dyDescent="0.25">
      <c r="A2" s="139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4" x14ac:dyDescent="0.25">
      <c r="A3" s="115"/>
      <c r="B3" s="140" t="s">
        <v>38</v>
      </c>
      <c r="C3" s="141">
        <v>0.2</v>
      </c>
      <c r="D3" s="141">
        <v>1.03E-2</v>
      </c>
      <c r="E3" s="141">
        <v>6.8399999999999996E-5</v>
      </c>
      <c r="F3" s="141">
        <v>1.08E-3</v>
      </c>
      <c r="G3" s="141">
        <v>6.69E-4</v>
      </c>
      <c r="H3" s="141">
        <v>0.129</v>
      </c>
      <c r="I3" s="142">
        <f>SUM(C3:H3)</f>
        <v>0.34111740000000002</v>
      </c>
      <c r="J3" s="115"/>
      <c r="K3" s="115"/>
    </row>
    <row r="4" spans="1:14" x14ac:dyDescent="0.25">
      <c r="A4" s="115"/>
      <c r="B4" s="140" t="s">
        <v>39</v>
      </c>
      <c r="C4" s="141">
        <v>0.57799999999999996</v>
      </c>
      <c r="D4" s="141">
        <v>1.17E-2</v>
      </c>
      <c r="E4" s="141">
        <v>3.7299999999999999E-6</v>
      </c>
      <c r="F4" s="141">
        <v>1.08E-3</v>
      </c>
      <c r="G4" s="141">
        <v>2.0699999999999998E-3</v>
      </c>
      <c r="H4" s="141">
        <v>0.47599999999999998</v>
      </c>
      <c r="I4" s="142">
        <f>SUM(C4:H4)</f>
        <v>1.0688537299999998</v>
      </c>
      <c r="J4" s="115"/>
      <c r="K4" s="115"/>
    </row>
    <row r="5" spans="1:14" x14ac:dyDescent="0.25">
      <c r="A5" s="115"/>
      <c r="B5" s="140" t="s">
        <v>40</v>
      </c>
      <c r="C5" s="141">
        <v>0.38</v>
      </c>
      <c r="D5" s="141">
        <v>3.0599999999999998E-3</v>
      </c>
      <c r="E5" s="141">
        <v>1.2300000000000001E-6</v>
      </c>
      <c r="F5" s="141">
        <v>9.3599999999999998E-4</v>
      </c>
      <c r="G5" s="141">
        <v>7.6099999999999996E-4</v>
      </c>
      <c r="H5" s="141">
        <v>0.34899999999999998</v>
      </c>
      <c r="I5" s="142">
        <f>SUM(C5:H5)</f>
        <v>0.73375823000000007</v>
      </c>
      <c r="J5" s="115"/>
      <c r="K5" s="115"/>
    </row>
    <row r="6" spans="1:14" x14ac:dyDescent="0.25">
      <c r="A6" s="115"/>
      <c r="B6" s="140" t="s">
        <v>41</v>
      </c>
      <c r="C6" s="141">
        <v>0.76</v>
      </c>
      <c r="D6" s="141">
        <v>3.5700000000000003E-2</v>
      </c>
      <c r="E6" s="141">
        <v>9.5799999999999998E-5</v>
      </c>
      <c r="F6" s="141">
        <v>1.23E-2</v>
      </c>
      <c r="G6" s="141">
        <v>3.13E-3</v>
      </c>
      <c r="H6" s="141">
        <v>0.16300000000000001</v>
      </c>
      <c r="I6" s="142">
        <f>SUM(C6:H6)</f>
        <v>0.97422579999999992</v>
      </c>
      <c r="J6" s="115"/>
      <c r="K6" s="115"/>
    </row>
    <row r="7" spans="1:14" x14ac:dyDescent="0.25">
      <c r="A7" s="115"/>
      <c r="B7" s="140" t="s">
        <v>42</v>
      </c>
      <c r="C7" s="141">
        <v>0.74199999999999999</v>
      </c>
      <c r="D7" s="141">
        <v>3.4500000000000003E-2</v>
      </c>
      <c r="E7" s="141">
        <v>9.5400000000000001E-5</v>
      </c>
      <c r="F7" s="141">
        <v>1.21E-2</v>
      </c>
      <c r="G7" s="141">
        <v>2.9399999999999999E-3</v>
      </c>
      <c r="H7" s="141">
        <v>0.154</v>
      </c>
      <c r="I7" s="142">
        <f>SUM(C7:H7)</f>
        <v>0.94563540000000001</v>
      </c>
      <c r="J7" s="115"/>
      <c r="K7" s="115"/>
    </row>
    <row r="8" spans="1:14" x14ac:dyDescent="0.25">
      <c r="A8" s="115"/>
      <c r="B8" s="140"/>
      <c r="C8" s="143"/>
      <c r="D8" s="143"/>
      <c r="E8" s="143"/>
      <c r="F8" s="143"/>
      <c r="G8" s="143"/>
      <c r="H8" s="143"/>
      <c r="I8" s="144"/>
      <c r="J8" s="115"/>
      <c r="K8" s="115"/>
    </row>
    <row r="9" spans="1:14" x14ac:dyDescent="0.25">
      <c r="A9" s="42"/>
      <c r="C9" s="45"/>
      <c r="D9" s="45"/>
      <c r="E9" s="45"/>
      <c r="F9" s="45"/>
      <c r="G9" s="45"/>
      <c r="H9" s="45"/>
      <c r="I9" s="47"/>
    </row>
    <row r="10" spans="1:14" x14ac:dyDescent="0.25">
      <c r="B10" s="44"/>
      <c r="C10" s="42"/>
      <c r="D10" s="42"/>
      <c r="E10" s="42"/>
      <c r="F10" s="42"/>
      <c r="G10" s="42"/>
      <c r="H10" s="42"/>
      <c r="I10" s="47"/>
    </row>
    <row r="11" spans="1:14" x14ac:dyDescent="0.25">
      <c r="B11" s="44"/>
      <c r="C11" s="48"/>
      <c r="D11" s="48"/>
      <c r="E11" s="48"/>
      <c r="F11" s="48"/>
      <c r="G11" s="48"/>
      <c r="H11" s="45"/>
      <c r="I11" s="47"/>
    </row>
    <row r="12" spans="1:14" x14ac:dyDescent="0.25">
      <c r="B12" s="44"/>
      <c r="C12" s="47"/>
      <c r="D12" s="47"/>
      <c r="E12" s="47"/>
      <c r="F12" s="47"/>
      <c r="G12" s="47"/>
      <c r="H12" s="45"/>
      <c r="I12" s="47"/>
      <c r="N12" s="63"/>
    </row>
    <row r="13" spans="1:14" x14ac:dyDescent="0.25">
      <c r="B13" s="44"/>
      <c r="C13" s="48"/>
      <c r="D13" s="49"/>
      <c r="E13" s="49"/>
      <c r="F13" s="49"/>
      <c r="G13" s="49"/>
      <c r="H13" s="49"/>
      <c r="I13" s="47"/>
    </row>
    <row r="14" spans="1:14" x14ac:dyDescent="0.25">
      <c r="B14" s="44"/>
      <c r="C14" s="49"/>
      <c r="D14" s="49"/>
      <c r="E14" s="49"/>
      <c r="F14" s="49"/>
      <c r="G14" s="49"/>
      <c r="H14" s="49"/>
      <c r="I14" s="47"/>
    </row>
    <row r="15" spans="1:14" x14ac:dyDescent="0.25">
      <c r="C15" s="45"/>
      <c r="D15" s="45"/>
      <c r="E15" s="45"/>
      <c r="F15" s="45"/>
      <c r="G15" s="45"/>
      <c r="H15" s="45"/>
      <c r="I15" s="45"/>
    </row>
    <row r="16" spans="1:14" x14ac:dyDescent="0.25">
      <c r="A16" s="42"/>
      <c r="C16" s="45"/>
      <c r="D16" s="45"/>
      <c r="E16" s="45"/>
      <c r="F16" s="45"/>
      <c r="G16" s="45"/>
      <c r="H16" s="45"/>
      <c r="I16" s="45"/>
    </row>
    <row r="17" spans="1:10" x14ac:dyDescent="0.25">
      <c r="B17" s="44"/>
      <c r="C17" s="42"/>
      <c r="D17" s="42"/>
      <c r="E17" s="42"/>
      <c r="F17" s="42"/>
      <c r="G17" s="42"/>
      <c r="H17" s="42"/>
      <c r="I17" s="47"/>
      <c r="J17" s="45"/>
    </row>
    <row r="18" spans="1:10" x14ac:dyDescent="0.25">
      <c r="B18" s="44"/>
      <c r="C18" s="48"/>
      <c r="D18" s="48"/>
      <c r="E18" s="48"/>
      <c r="F18" s="48"/>
      <c r="G18" s="48"/>
      <c r="H18" s="45"/>
      <c r="I18" s="47"/>
      <c r="J18" s="45"/>
    </row>
    <row r="19" spans="1:10" x14ac:dyDescent="0.25">
      <c r="B19" s="44"/>
      <c r="C19" s="47"/>
      <c r="D19" s="47"/>
      <c r="E19" s="47"/>
      <c r="F19" s="47"/>
      <c r="G19" s="47"/>
      <c r="H19" s="45"/>
      <c r="I19" s="47"/>
      <c r="J19" s="45"/>
    </row>
    <row r="20" spans="1:10" x14ac:dyDescent="0.25">
      <c r="B20" s="44"/>
      <c r="C20" s="48"/>
      <c r="D20" s="49"/>
      <c r="E20" s="49"/>
      <c r="F20" s="49"/>
      <c r="G20" s="49"/>
      <c r="H20" s="49"/>
      <c r="I20" s="47"/>
      <c r="J20" s="45"/>
    </row>
    <row r="21" spans="1:10" x14ac:dyDescent="0.25">
      <c r="B21" s="44"/>
      <c r="C21" s="49"/>
      <c r="D21" s="49"/>
      <c r="E21" s="49"/>
      <c r="F21" s="49"/>
      <c r="G21" s="49"/>
      <c r="H21" s="49"/>
      <c r="I21" s="47"/>
      <c r="J21" s="45"/>
    </row>
    <row r="22" spans="1:10" x14ac:dyDescent="0.25">
      <c r="C22" s="45"/>
      <c r="D22" s="45"/>
      <c r="E22" s="45"/>
      <c r="F22" s="45"/>
      <c r="G22" s="45"/>
      <c r="H22" s="45"/>
      <c r="I22" s="45"/>
    </row>
    <row r="23" spans="1:10" x14ac:dyDescent="0.25">
      <c r="A23" s="42"/>
      <c r="C23" s="45"/>
      <c r="D23" s="45"/>
      <c r="E23" s="45"/>
      <c r="F23" s="45"/>
      <c r="G23" s="45"/>
      <c r="H23" s="45"/>
      <c r="I23" s="45"/>
    </row>
    <row r="24" spans="1:10" x14ac:dyDescent="0.25">
      <c r="B24" s="44"/>
      <c r="C24" s="42"/>
      <c r="D24" s="42"/>
      <c r="E24" s="42"/>
      <c r="F24" s="42"/>
      <c r="G24" s="42"/>
      <c r="H24" s="42"/>
      <c r="I24" s="47"/>
    </row>
    <row r="25" spans="1:10" x14ac:dyDescent="0.25">
      <c r="B25" s="44"/>
      <c r="C25" s="48"/>
      <c r="D25" s="48"/>
      <c r="E25" s="48"/>
      <c r="F25" s="48"/>
      <c r="G25" s="48"/>
      <c r="H25" s="45"/>
      <c r="I25" s="47"/>
    </row>
    <row r="26" spans="1:10" x14ac:dyDescent="0.25">
      <c r="B26" s="44"/>
      <c r="C26" s="47"/>
      <c r="D26" s="47"/>
      <c r="E26" s="47"/>
      <c r="F26" s="47"/>
      <c r="G26" s="47"/>
      <c r="H26" s="45"/>
      <c r="I26" s="47"/>
    </row>
    <row r="27" spans="1:10" x14ac:dyDescent="0.25">
      <c r="B27" s="44"/>
      <c r="C27" s="48"/>
      <c r="D27" s="49"/>
      <c r="E27" s="49"/>
      <c r="F27" s="49"/>
      <c r="G27" s="49"/>
      <c r="H27" s="49"/>
      <c r="I27" s="47"/>
    </row>
    <row r="28" spans="1:10" x14ac:dyDescent="0.25">
      <c r="B28" s="44"/>
      <c r="C28" s="49"/>
      <c r="D28" s="49"/>
      <c r="E28" s="49"/>
      <c r="F28" s="49"/>
      <c r="G28" s="49"/>
      <c r="H28" s="49"/>
      <c r="I28" s="47"/>
    </row>
    <row r="29" spans="1:10" x14ac:dyDescent="0.25">
      <c r="C29" s="45"/>
      <c r="D29" s="45"/>
      <c r="E29" s="45"/>
      <c r="F29" s="45"/>
      <c r="G29" s="45"/>
      <c r="H29" s="45"/>
      <c r="I29" s="45"/>
    </row>
    <row r="30" spans="1:10" x14ac:dyDescent="0.25">
      <c r="A30" s="42"/>
      <c r="C30" s="45"/>
      <c r="D30" s="45"/>
      <c r="E30" s="45"/>
      <c r="F30" s="45"/>
      <c r="G30" s="45"/>
      <c r="H30" s="45"/>
      <c r="I30" s="45"/>
    </row>
    <row r="31" spans="1:10" x14ac:dyDescent="0.25">
      <c r="B31" s="44"/>
      <c r="C31" s="42"/>
      <c r="D31" s="42"/>
      <c r="E31" s="42"/>
      <c r="F31" s="42"/>
      <c r="G31" s="42"/>
      <c r="H31" s="42"/>
      <c r="I31" s="47"/>
    </row>
    <row r="32" spans="1:10" x14ac:dyDescent="0.25">
      <c r="B32" s="44"/>
      <c r="C32" s="48"/>
      <c r="D32" s="48"/>
      <c r="E32" s="48"/>
      <c r="F32" s="48"/>
      <c r="G32" s="48"/>
      <c r="H32" s="45"/>
      <c r="I32" s="47"/>
    </row>
    <row r="33" spans="1:9" x14ac:dyDescent="0.25">
      <c r="B33" s="44"/>
      <c r="C33" s="47"/>
      <c r="D33" s="47"/>
      <c r="E33" s="47"/>
      <c r="F33" s="47"/>
      <c r="G33" s="47"/>
      <c r="H33" s="45"/>
      <c r="I33" s="47"/>
    </row>
    <row r="34" spans="1:9" x14ac:dyDescent="0.25">
      <c r="B34" s="44"/>
      <c r="C34" s="48"/>
      <c r="D34" s="49"/>
      <c r="E34" s="49"/>
      <c r="F34" s="49"/>
      <c r="G34" s="49"/>
      <c r="H34" s="49"/>
      <c r="I34" s="47"/>
    </row>
    <row r="35" spans="1:9" x14ac:dyDescent="0.25">
      <c r="B35" s="44"/>
      <c r="C35" s="49"/>
      <c r="D35" s="49"/>
      <c r="E35" s="49"/>
      <c r="F35" s="49"/>
      <c r="G35" s="49"/>
      <c r="H35" s="49"/>
      <c r="I35" s="47"/>
    </row>
    <row r="36" spans="1:9" x14ac:dyDescent="0.25">
      <c r="C36" s="45"/>
      <c r="D36" s="45"/>
      <c r="E36" s="45"/>
      <c r="F36" s="45"/>
      <c r="G36" s="45"/>
      <c r="H36" s="45"/>
      <c r="I36" s="45"/>
    </row>
    <row r="37" spans="1:9" x14ac:dyDescent="0.25">
      <c r="A37" s="42"/>
      <c r="C37" s="45"/>
      <c r="D37" s="45"/>
      <c r="E37" s="45"/>
      <c r="F37" s="45"/>
      <c r="G37" s="45"/>
      <c r="H37" s="45"/>
      <c r="I37" s="45"/>
    </row>
    <row r="38" spans="1:9" x14ac:dyDescent="0.25">
      <c r="B38" s="44"/>
      <c r="C38" s="42"/>
      <c r="D38" s="42"/>
      <c r="E38" s="42"/>
      <c r="F38" s="42"/>
      <c r="G38" s="42"/>
      <c r="H38" s="42"/>
      <c r="I38" s="47"/>
    </row>
    <row r="39" spans="1:9" x14ac:dyDescent="0.25">
      <c r="B39" s="44"/>
      <c r="C39" s="48"/>
      <c r="D39" s="48"/>
      <c r="E39" s="48"/>
      <c r="F39" s="48"/>
      <c r="G39" s="48"/>
      <c r="H39" s="45"/>
      <c r="I39" s="47"/>
    </row>
    <row r="40" spans="1:9" x14ac:dyDescent="0.25">
      <c r="B40" s="44"/>
      <c r="C40" s="47"/>
      <c r="D40" s="47"/>
      <c r="E40" s="47"/>
      <c r="F40" s="47"/>
      <c r="G40" s="47"/>
      <c r="H40" s="45"/>
      <c r="I40" s="47"/>
    </row>
    <row r="41" spans="1:9" x14ac:dyDescent="0.25">
      <c r="B41" s="44"/>
      <c r="C41" s="48"/>
      <c r="D41" s="49"/>
      <c r="E41" s="49"/>
      <c r="F41" s="49"/>
      <c r="G41" s="49"/>
      <c r="H41" s="49"/>
      <c r="I41" s="47"/>
    </row>
    <row r="42" spans="1:9" x14ac:dyDescent="0.25">
      <c r="B42" s="44"/>
      <c r="C42" s="49"/>
      <c r="D42" s="49"/>
      <c r="E42" s="49"/>
      <c r="F42" s="49"/>
      <c r="G42" s="49"/>
      <c r="H42" s="49"/>
      <c r="I42" s="47"/>
    </row>
    <row r="43" spans="1:9" x14ac:dyDescent="0.25">
      <c r="C43" s="45"/>
      <c r="D43" s="45"/>
      <c r="E43" s="45"/>
      <c r="F43" s="45"/>
      <c r="G43" s="45"/>
      <c r="H43" s="45"/>
      <c r="I43" s="45"/>
    </row>
    <row r="44" spans="1:9" x14ac:dyDescent="0.25">
      <c r="A44" s="42"/>
      <c r="C44" s="45"/>
      <c r="D44" s="45"/>
      <c r="E44" s="45"/>
      <c r="F44" s="45"/>
      <c r="G44" s="45"/>
      <c r="H44" s="45"/>
      <c r="I44" s="45"/>
    </row>
    <row r="45" spans="1:9" x14ac:dyDescent="0.25">
      <c r="B45" s="44"/>
      <c r="C45" s="42"/>
      <c r="D45" s="42"/>
      <c r="E45" s="42"/>
      <c r="F45" s="42"/>
      <c r="G45" s="42"/>
      <c r="H45" s="42"/>
      <c r="I45" s="47"/>
    </row>
    <row r="46" spans="1:9" x14ac:dyDescent="0.25">
      <c r="B46" s="44"/>
      <c r="C46" s="48"/>
      <c r="D46" s="48"/>
      <c r="E46" s="48"/>
      <c r="F46" s="48"/>
      <c r="G46" s="48"/>
      <c r="H46" s="45"/>
      <c r="I46" s="47"/>
    </row>
    <row r="47" spans="1:9" x14ac:dyDescent="0.25">
      <c r="B47" s="44"/>
      <c r="C47" s="47"/>
      <c r="D47" s="47"/>
      <c r="E47" s="47"/>
      <c r="F47" s="47"/>
      <c r="G47" s="47"/>
      <c r="H47" s="45"/>
      <c r="I47" s="47"/>
    </row>
    <row r="48" spans="1:9" x14ac:dyDescent="0.25">
      <c r="B48" s="44"/>
      <c r="C48" s="48"/>
      <c r="D48" s="49"/>
      <c r="E48" s="49"/>
      <c r="F48" s="49"/>
      <c r="G48" s="49"/>
      <c r="H48" s="49"/>
      <c r="I48" s="47"/>
    </row>
    <row r="49" spans="1:9" x14ac:dyDescent="0.25">
      <c r="B49" s="44"/>
      <c r="C49" s="49"/>
      <c r="D49" s="49"/>
      <c r="E49" s="49"/>
      <c r="F49" s="49"/>
      <c r="G49" s="49"/>
      <c r="H49" s="49"/>
      <c r="I49" s="47"/>
    </row>
    <row r="50" spans="1:9" x14ac:dyDescent="0.25">
      <c r="C50" s="45"/>
      <c r="D50" s="45"/>
      <c r="E50" s="45"/>
      <c r="F50" s="45"/>
      <c r="G50" s="45"/>
      <c r="H50" s="45"/>
      <c r="I50" s="45"/>
    </row>
    <row r="51" spans="1:9" x14ac:dyDescent="0.25">
      <c r="A51" s="42"/>
      <c r="C51" s="45"/>
      <c r="D51" s="45"/>
      <c r="E51" s="45"/>
      <c r="F51" s="45"/>
      <c r="G51" s="45"/>
      <c r="H51" s="45"/>
      <c r="I51" s="45"/>
    </row>
    <row r="52" spans="1:9" x14ac:dyDescent="0.25">
      <c r="B52" s="44"/>
      <c r="C52" s="42"/>
      <c r="D52" s="42"/>
      <c r="E52" s="42"/>
      <c r="F52" s="42"/>
      <c r="G52" s="42"/>
      <c r="H52" s="42"/>
      <c r="I52" s="47"/>
    </row>
    <row r="53" spans="1:9" x14ac:dyDescent="0.25">
      <c r="B53" s="44"/>
      <c r="C53" s="48"/>
      <c r="D53" s="48"/>
      <c r="E53" s="48"/>
      <c r="F53" s="48"/>
      <c r="G53" s="48"/>
      <c r="H53" s="45"/>
      <c r="I53" s="47"/>
    </row>
    <row r="54" spans="1:9" x14ac:dyDescent="0.25">
      <c r="B54" s="44"/>
      <c r="C54" s="47"/>
      <c r="D54" s="47"/>
      <c r="E54" s="47"/>
      <c r="F54" s="47"/>
      <c r="G54" s="47"/>
      <c r="H54" s="45"/>
      <c r="I54" s="47"/>
    </row>
    <row r="55" spans="1:9" x14ac:dyDescent="0.25">
      <c r="B55" s="44"/>
      <c r="C55" s="48"/>
      <c r="D55" s="49"/>
      <c r="E55" s="49"/>
      <c r="F55" s="49"/>
      <c r="G55" s="49"/>
      <c r="H55" s="49"/>
      <c r="I55" s="47"/>
    </row>
    <row r="56" spans="1:9" x14ac:dyDescent="0.25">
      <c r="B56" s="44"/>
      <c r="C56" s="49"/>
      <c r="D56" s="49"/>
      <c r="E56" s="49"/>
      <c r="F56" s="49"/>
      <c r="G56" s="49"/>
      <c r="H56" s="49"/>
      <c r="I56" s="47"/>
    </row>
    <row r="57" spans="1:9" x14ac:dyDescent="0.25">
      <c r="C57" s="45"/>
      <c r="D57" s="45"/>
      <c r="E57" s="45"/>
      <c r="F57" s="45"/>
      <c r="G57" s="45"/>
      <c r="H57" s="45"/>
      <c r="I57" s="45"/>
    </row>
    <row r="58" spans="1:9" x14ac:dyDescent="0.25">
      <c r="A58" s="42"/>
      <c r="C58" s="45"/>
      <c r="D58" s="45"/>
      <c r="E58" s="45"/>
      <c r="F58" s="45"/>
      <c r="G58" s="45"/>
      <c r="H58" s="45"/>
      <c r="I58" s="45"/>
    </row>
    <row r="59" spans="1:9" x14ac:dyDescent="0.25">
      <c r="B59" s="44"/>
      <c r="C59" s="42"/>
      <c r="D59" s="42"/>
      <c r="E59" s="42"/>
      <c r="F59" s="42"/>
      <c r="G59" s="42"/>
      <c r="H59" s="42"/>
      <c r="I59" s="47"/>
    </row>
    <row r="60" spans="1:9" x14ac:dyDescent="0.25">
      <c r="B60" s="44"/>
      <c r="C60" s="48"/>
      <c r="D60" s="48"/>
      <c r="E60" s="48"/>
      <c r="F60" s="48"/>
      <c r="G60" s="48"/>
      <c r="H60" s="45"/>
      <c r="I60" s="47"/>
    </row>
    <row r="61" spans="1:9" x14ac:dyDescent="0.25">
      <c r="B61" s="44"/>
      <c r="C61" s="47"/>
      <c r="D61" s="47"/>
      <c r="E61" s="47"/>
      <c r="F61" s="47"/>
      <c r="G61" s="47"/>
      <c r="H61" s="45"/>
      <c r="I61" s="47"/>
    </row>
    <row r="62" spans="1:9" x14ac:dyDescent="0.25">
      <c r="B62" s="44"/>
      <c r="C62" s="48"/>
      <c r="D62" s="49"/>
      <c r="E62" s="49"/>
      <c r="F62" s="49"/>
      <c r="G62" s="49"/>
      <c r="H62" s="49"/>
      <c r="I62" s="47"/>
    </row>
    <row r="63" spans="1:9" x14ac:dyDescent="0.25">
      <c r="B63" s="44"/>
      <c r="C63" s="49"/>
      <c r="D63" s="49"/>
      <c r="E63" s="49"/>
      <c r="F63" s="49"/>
      <c r="G63" s="49"/>
      <c r="H63" s="49"/>
      <c r="I63" s="47"/>
    </row>
    <row r="64" spans="1:9" x14ac:dyDescent="0.25">
      <c r="C64" s="45"/>
      <c r="D64" s="45"/>
      <c r="E64" s="45"/>
      <c r="F64" s="45"/>
      <c r="G64" s="45"/>
      <c r="H64" s="45"/>
      <c r="I64" s="45"/>
    </row>
    <row r="65" spans="1:9" x14ac:dyDescent="0.25">
      <c r="A65" s="42"/>
      <c r="C65" s="45"/>
      <c r="D65" s="45"/>
      <c r="E65" s="45"/>
      <c r="F65" s="45"/>
      <c r="G65" s="45"/>
      <c r="H65" s="45"/>
      <c r="I65" s="45"/>
    </row>
    <row r="66" spans="1:9" x14ac:dyDescent="0.25">
      <c r="B66" s="44"/>
      <c r="C66" s="42"/>
      <c r="D66" s="42"/>
      <c r="E66" s="42"/>
      <c r="F66" s="42"/>
      <c r="G66" s="42"/>
      <c r="H66" s="42"/>
      <c r="I66" s="47"/>
    </row>
    <row r="67" spans="1:9" x14ac:dyDescent="0.25">
      <c r="B67" s="44"/>
      <c r="C67" s="48"/>
      <c r="D67" s="48"/>
      <c r="E67" s="48"/>
      <c r="F67" s="48"/>
      <c r="G67" s="48"/>
      <c r="H67" s="45"/>
      <c r="I67" s="47"/>
    </row>
    <row r="68" spans="1:9" x14ac:dyDescent="0.25">
      <c r="B68" s="44"/>
      <c r="C68" s="47"/>
      <c r="D68" s="47"/>
      <c r="E68" s="47"/>
      <c r="F68" s="47"/>
      <c r="G68" s="47"/>
      <c r="H68" s="45"/>
      <c r="I68" s="47"/>
    </row>
    <row r="69" spans="1:9" x14ac:dyDescent="0.25">
      <c r="B69" s="44"/>
      <c r="C69" s="48"/>
      <c r="D69" s="49"/>
      <c r="E69" s="49"/>
      <c r="F69" s="49"/>
      <c r="G69" s="49"/>
      <c r="H69" s="49"/>
      <c r="I69" s="47"/>
    </row>
    <row r="70" spans="1:9" x14ac:dyDescent="0.25">
      <c r="B70" s="44"/>
      <c r="C70" s="49"/>
      <c r="D70" s="49"/>
      <c r="E70" s="49"/>
      <c r="F70" s="49"/>
      <c r="G70" s="49"/>
      <c r="H70" s="49"/>
      <c r="I70" s="4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86B3-F0C0-41B1-B5BC-F258E6691A9C}">
  <dimension ref="A1:J38"/>
  <sheetViews>
    <sheetView topLeftCell="A10" zoomScale="91" zoomScaleNormal="91" workbookViewId="0">
      <selection activeCell="J13" sqref="J13"/>
    </sheetView>
  </sheetViews>
  <sheetFormatPr baseColWidth="10" defaultRowHeight="15" x14ac:dyDescent="0.25"/>
  <cols>
    <col min="2" max="5" width="8.5703125" bestFit="1" customWidth="1"/>
    <col min="6" max="6" width="9.7109375" bestFit="1" customWidth="1"/>
    <col min="7" max="8" width="9" bestFit="1" customWidth="1"/>
    <col min="9" max="9" width="9.42578125" bestFit="1" customWidth="1"/>
    <col min="10" max="10" width="33.28515625" bestFit="1" customWidth="1"/>
  </cols>
  <sheetData>
    <row r="1" spans="1:10" x14ac:dyDescent="0.25">
      <c r="A1" s="44" t="s">
        <v>127</v>
      </c>
      <c r="B1" s="42" t="s">
        <v>120</v>
      </c>
      <c r="C1" s="42" t="s">
        <v>121</v>
      </c>
      <c r="D1" s="42" t="s">
        <v>78</v>
      </c>
      <c r="E1" s="42" t="s">
        <v>122</v>
      </c>
      <c r="F1" s="42" t="s">
        <v>123</v>
      </c>
      <c r="G1" s="42" t="s">
        <v>79</v>
      </c>
      <c r="H1" s="42" t="s">
        <v>54</v>
      </c>
      <c r="I1" s="42" t="s">
        <v>55</v>
      </c>
    </row>
    <row r="2" spans="1:10" x14ac:dyDescent="0.25">
      <c r="A2" s="44" t="s">
        <v>38</v>
      </c>
      <c r="B2" s="176">
        <f>'Gráfica DEA '!D79</f>
        <v>6.0302650725000004E-2</v>
      </c>
      <c r="C2" s="176">
        <f>'Gráfica DEA '!E79</f>
        <v>5.0365405657689993E-3</v>
      </c>
      <c r="D2" s="176">
        <f>'Gráfica DEA '!F79</f>
        <v>1.5968568307812001E-2</v>
      </c>
      <c r="E2" s="176">
        <f>'Gráfica DEA '!G79</f>
        <v>4.7386053280737997E-4</v>
      </c>
      <c r="F2" s="178">
        <f>'Gráfica DEA '!H79</f>
        <v>0.14314440704956</v>
      </c>
      <c r="G2" s="176">
        <f>'Gráfica DEA '!I79</f>
        <v>0.11632508375617</v>
      </c>
      <c r="H2" s="176">
        <f>'Gráfica DEA '!J79</f>
        <v>2.5761302473800002E-4</v>
      </c>
      <c r="I2" s="163">
        <f>SUM(B2:H2)</f>
        <v>0.34150872396185633</v>
      </c>
    </row>
    <row r="3" spans="1:10" x14ac:dyDescent="0.25">
      <c r="A3" s="44" t="s">
        <v>39</v>
      </c>
      <c r="B3" s="176">
        <f>'Gráfica DEA '!D80</f>
        <v>0.32355372874811</v>
      </c>
      <c r="C3" s="176">
        <f>'Gráfica DEA '!E80</f>
        <v>3.4674415080661006E-2</v>
      </c>
      <c r="D3" s="176">
        <f>'Gráfica DEA '!F80</f>
        <v>0.3481866918432</v>
      </c>
      <c r="E3" s="176">
        <f>'Gráfica DEA '!G80</f>
        <v>0.21925384144429999</v>
      </c>
      <c r="F3" s="178">
        <f>'Gráfica DEA '!H80</f>
        <v>0.14413601076019</v>
      </c>
      <c r="G3" s="176">
        <f>'Gráfica DEA '!I80</f>
        <v>0</v>
      </c>
      <c r="H3" s="176">
        <f>'Gráfica DEA '!J80</f>
        <v>0</v>
      </c>
      <c r="I3" s="163">
        <f t="shared" ref="I3:I6" si="0">SUM(B3:H3)</f>
        <v>1.0698046878764611</v>
      </c>
    </row>
    <row r="4" spans="1:10" x14ac:dyDescent="0.25">
      <c r="A4" s="44" t="s">
        <v>40</v>
      </c>
      <c r="B4" s="176">
        <f>'Gráfica DEA '!D81</f>
        <v>9.648444825586E-2</v>
      </c>
      <c r="C4" s="176">
        <f>'Gráfica DEA '!E81</f>
        <v>6.5786904303827998E-2</v>
      </c>
      <c r="D4" s="176">
        <f>'Gráfica DEA '!F81</f>
        <v>0.42717007346266</v>
      </c>
      <c r="E4" s="176">
        <f>'Gráfica DEA '!G81</f>
        <v>6.6888542960899999E-4</v>
      </c>
      <c r="F4" s="178">
        <f>'Gráfica DEA '!H81</f>
        <v>0.14299124326856999</v>
      </c>
      <c r="G4" s="176">
        <f>'Gráfica DEA '!I81</f>
        <v>0</v>
      </c>
      <c r="H4" s="176">
        <f>'Gráfica DEA '!J81</f>
        <v>0</v>
      </c>
      <c r="I4" s="163">
        <f t="shared" si="0"/>
        <v>0.73310155472052685</v>
      </c>
      <c r="J4" s="177"/>
    </row>
    <row r="5" spans="1:10" x14ac:dyDescent="0.25">
      <c r="A5" s="44" t="s">
        <v>41</v>
      </c>
      <c r="B5" s="176">
        <f>'Gráfica DEA '!D82</f>
        <v>0.55861518605300009</v>
      </c>
      <c r="C5" s="176">
        <f>'Gráfica DEA '!E82</f>
        <v>0.11553367975710999</v>
      </c>
      <c r="D5" s="176">
        <f>'Gráfica DEA '!F82</f>
        <v>3.652889834867E-2</v>
      </c>
      <c r="E5" s="176">
        <f>'Gráfica DEA '!G82</f>
        <v>7.679340849196999E-3</v>
      </c>
      <c r="F5" s="178">
        <f>'Gráfica DEA '!H82</f>
        <v>0.13879175256659998</v>
      </c>
      <c r="G5" s="176">
        <f>'Gráfica DEA '!I82</f>
        <v>0.11632508375617</v>
      </c>
      <c r="H5" s="176">
        <f>'Gráfica DEA '!J82</f>
        <v>0</v>
      </c>
      <c r="I5" s="163">
        <f t="shared" si="0"/>
        <v>0.97347394133074694</v>
      </c>
      <c r="J5" s="177"/>
    </row>
    <row r="6" spans="1:10" x14ac:dyDescent="0.25">
      <c r="A6" s="44" t="s">
        <v>42</v>
      </c>
      <c r="B6" s="176">
        <f>'Gráfica DEA '!D83</f>
        <v>0.55861518605300009</v>
      </c>
      <c r="C6" s="176">
        <f>'Gráfica DEA '!E83</f>
        <v>0.11553367975710999</v>
      </c>
      <c r="D6" s="176">
        <f>'Gráfica DEA '!F83</f>
        <v>9.0265538751450013E-3</v>
      </c>
      <c r="E6" s="176">
        <f>'Gráfica DEA '!G83</f>
        <v>7.679340849196999E-3</v>
      </c>
      <c r="F6" s="178">
        <f>'Gráfica DEA '!H83</f>
        <v>0.13879175256659998</v>
      </c>
      <c r="G6" s="176">
        <f>'Gráfica DEA '!I83</f>
        <v>0.11632508375617</v>
      </c>
      <c r="H6" s="176">
        <f>'Gráfica DEA '!J83</f>
        <v>0</v>
      </c>
      <c r="I6" s="163">
        <f t="shared" si="0"/>
        <v>0.94597159685722199</v>
      </c>
      <c r="J6" s="170"/>
    </row>
    <row r="7" spans="1:10" x14ac:dyDescent="0.25">
      <c r="A7" s="44" t="s">
        <v>124</v>
      </c>
      <c r="B7" s="42">
        <f>SUM(B2:B6)</f>
        <v>1.5975711998349702</v>
      </c>
      <c r="C7" s="42">
        <f t="shared" ref="C7:H7" si="1">SUM(C2:C6)</f>
        <v>0.33656521946447798</v>
      </c>
      <c r="D7" s="42">
        <f t="shared" si="1"/>
        <v>0.83688078583748704</v>
      </c>
      <c r="E7" s="42">
        <f t="shared" si="1"/>
        <v>0.23575526910511035</v>
      </c>
      <c r="F7" s="42">
        <f t="shared" si="1"/>
        <v>0.70785516621152</v>
      </c>
      <c r="G7" s="42">
        <f t="shared" si="1"/>
        <v>0.34897525126850998</v>
      </c>
      <c r="H7" s="42">
        <f t="shared" si="1"/>
        <v>2.5761302473800002E-4</v>
      </c>
      <c r="I7" s="42">
        <f>SUM(I2:I6)</f>
        <v>4.0638605047468133</v>
      </c>
      <c r="J7" s="63"/>
    </row>
    <row r="8" spans="1:10" x14ac:dyDescent="0.25">
      <c r="A8" s="44"/>
      <c r="B8" s="49"/>
      <c r="C8" s="49"/>
      <c r="D8" s="49"/>
      <c r="E8" s="49"/>
      <c r="F8" s="49"/>
      <c r="G8" s="49"/>
      <c r="H8" s="49"/>
      <c r="I8" s="47"/>
    </row>
    <row r="9" spans="1:10" ht="15.75" thickBot="1" x14ac:dyDescent="0.3">
      <c r="A9" s="44"/>
      <c r="B9" s="49"/>
      <c r="C9" s="49"/>
      <c r="D9" s="49"/>
      <c r="E9" s="49"/>
      <c r="F9" s="49"/>
      <c r="G9" s="49"/>
      <c r="H9" s="49"/>
      <c r="I9" s="47"/>
    </row>
    <row r="10" spans="1:10" ht="15.75" thickBot="1" x14ac:dyDescent="0.3">
      <c r="A10" s="186"/>
      <c r="B10" s="186"/>
      <c r="C10" s="186"/>
      <c r="D10" s="186"/>
      <c r="E10" s="186"/>
      <c r="F10" s="186"/>
      <c r="G10" s="186"/>
      <c r="H10" s="186"/>
      <c r="I10" s="187"/>
    </row>
    <row r="11" spans="1:10" x14ac:dyDescent="0.25">
      <c r="B11" s="42" t="s">
        <v>120</v>
      </c>
      <c r="C11" s="42" t="s">
        <v>121</v>
      </c>
      <c r="D11" s="42" t="s">
        <v>78</v>
      </c>
      <c r="E11" s="42" t="s">
        <v>122</v>
      </c>
      <c r="F11" s="42" t="s">
        <v>123</v>
      </c>
      <c r="G11" s="42" t="s">
        <v>79</v>
      </c>
      <c r="H11" s="42" t="s">
        <v>54</v>
      </c>
      <c r="I11" s="42" t="s">
        <v>55</v>
      </c>
    </row>
    <row r="13" spans="1:10" x14ac:dyDescent="0.25">
      <c r="A13" s="44" t="s">
        <v>38</v>
      </c>
      <c r="B13" s="175">
        <f>B2/$I$2</f>
        <v>0.1765771896700809</v>
      </c>
      <c r="C13" s="175">
        <f t="shared" ref="C13:H13" si="2">C2/$I$2</f>
        <v>1.4747911875690587E-2</v>
      </c>
      <c r="D13" s="175">
        <f t="shared" si="2"/>
        <v>4.6758888389614187E-2</v>
      </c>
      <c r="E13" s="175">
        <f t="shared" si="2"/>
        <v>1.3875503012341969E-3</v>
      </c>
      <c r="F13" s="175">
        <f t="shared" si="2"/>
        <v>0.41915300256150417</v>
      </c>
      <c r="G13" s="175">
        <f t="shared" si="2"/>
        <v>0.34062111915232518</v>
      </c>
      <c r="H13" s="175">
        <f t="shared" si="2"/>
        <v>7.543380495508901E-4</v>
      </c>
      <c r="I13" s="69">
        <f>SUM(B13:H13)</f>
        <v>1</v>
      </c>
    </row>
    <row r="14" spans="1:10" x14ac:dyDescent="0.25">
      <c r="A14" s="44" t="s">
        <v>39</v>
      </c>
      <c r="B14" s="175">
        <f>B3/$I$3</f>
        <v>0.30244186851560456</v>
      </c>
      <c r="C14" s="175">
        <f t="shared" ref="C14:H14" si="3">C3/$I$3</f>
        <v>3.2411911700900249E-2</v>
      </c>
      <c r="D14" s="175">
        <f t="shared" si="3"/>
        <v>0.32546753233465725</v>
      </c>
      <c r="E14" s="175">
        <f t="shared" si="3"/>
        <v>0.20494754222802489</v>
      </c>
      <c r="F14" s="175">
        <f t="shared" si="3"/>
        <v>0.134731145220813</v>
      </c>
      <c r="G14" s="175">
        <f t="shared" si="3"/>
        <v>0</v>
      </c>
      <c r="H14" s="175">
        <f t="shared" si="3"/>
        <v>0</v>
      </c>
      <c r="I14" s="69">
        <f t="shared" ref="I14:I17" si="4">SUM(B14:H14)</f>
        <v>0.99999999999999989</v>
      </c>
    </row>
    <row r="15" spans="1:10" x14ac:dyDescent="0.25">
      <c r="A15" s="44" t="s">
        <v>40</v>
      </c>
      <c r="B15" s="175">
        <f>B4/$I$4</f>
        <v>0.13161129946401739</v>
      </c>
      <c r="C15" s="175">
        <f t="shared" ref="C15:H15" si="5">C4/$I$4</f>
        <v>8.973777763833457E-2</v>
      </c>
      <c r="D15" s="175">
        <f t="shared" si="5"/>
        <v>0.58268881127322925</v>
      </c>
      <c r="E15" s="175">
        <f t="shared" si="5"/>
        <v>9.1240487119685978E-4</v>
      </c>
      <c r="F15" s="175">
        <f t="shared" si="5"/>
        <v>0.19504970675322214</v>
      </c>
      <c r="G15" s="175">
        <f t="shared" si="5"/>
        <v>0</v>
      </c>
      <c r="H15" s="175">
        <f t="shared" si="5"/>
        <v>0</v>
      </c>
      <c r="I15" s="69">
        <f t="shared" si="4"/>
        <v>1.0000000000000002</v>
      </c>
    </row>
    <row r="16" spans="1:10" x14ac:dyDescent="0.25">
      <c r="A16" s="44" t="s">
        <v>41</v>
      </c>
      <c r="B16" s="175">
        <f>B5/$I$5</f>
        <v>0.57383681507629114</v>
      </c>
      <c r="C16" s="175">
        <f t="shared" ref="C16:H16" si="6">C5/$I$5</f>
        <v>0.11868184124083947</v>
      </c>
      <c r="D16" s="175">
        <f t="shared" si="6"/>
        <v>3.7524269318123395E-2</v>
      </c>
      <c r="E16" s="175">
        <f t="shared" si="6"/>
        <v>7.888594160722245E-3</v>
      </c>
      <c r="F16" s="175">
        <f t="shared" si="6"/>
        <v>0.14257367010448221</v>
      </c>
      <c r="G16" s="175">
        <f t="shared" si="6"/>
        <v>0.11949481009954169</v>
      </c>
      <c r="H16" s="175">
        <f t="shared" si="6"/>
        <v>0</v>
      </c>
      <c r="I16" s="69">
        <f t="shared" si="4"/>
        <v>1.0000000000000002</v>
      </c>
    </row>
    <row r="17" spans="1:10" x14ac:dyDescent="0.25">
      <c r="A17" s="44" t="s">
        <v>42</v>
      </c>
      <c r="B17" s="175">
        <f>B6/$I$6</f>
        <v>0.59052004088587173</v>
      </c>
      <c r="C17" s="175">
        <f t="shared" ref="C17:H17" si="7">C6/$I$6</f>
        <v>0.12213229249265482</v>
      </c>
      <c r="D17" s="175">
        <f t="shared" si="7"/>
        <v>9.5420982037237676E-3</v>
      </c>
      <c r="E17" s="175">
        <f t="shared" si="7"/>
        <v>8.117940194726652E-3</v>
      </c>
      <c r="F17" s="175">
        <f t="shared" si="7"/>
        <v>0.1467187313315795</v>
      </c>
      <c r="G17" s="175">
        <f t="shared" si="7"/>
        <v>0.12296889689144362</v>
      </c>
      <c r="H17" s="175">
        <f t="shared" si="7"/>
        <v>0</v>
      </c>
      <c r="I17" s="69">
        <f t="shared" si="4"/>
        <v>1</v>
      </c>
      <c r="J17" s="179"/>
    </row>
    <row r="18" spans="1:10" x14ac:dyDescent="0.25">
      <c r="A18" s="44"/>
      <c r="B18" s="70"/>
      <c r="C18" s="70"/>
      <c r="D18" s="70"/>
      <c r="E18" s="70"/>
      <c r="F18" s="70"/>
      <c r="G18" s="70"/>
      <c r="H18" s="70"/>
      <c r="I18" s="46"/>
    </row>
    <row r="19" spans="1:10" x14ac:dyDescent="0.25">
      <c r="B19" s="70"/>
      <c r="C19" s="70"/>
      <c r="D19" s="70"/>
      <c r="E19" s="70"/>
      <c r="F19" s="70"/>
      <c r="G19" s="70"/>
      <c r="H19" s="70"/>
      <c r="I19" s="45"/>
    </row>
    <row r="20" spans="1:10" x14ac:dyDescent="0.25">
      <c r="A20" s="44"/>
      <c r="B20" s="71"/>
      <c r="C20" s="71"/>
      <c r="D20" s="71"/>
      <c r="E20" s="71"/>
      <c r="F20" s="71"/>
      <c r="G20" s="71"/>
      <c r="H20" s="71"/>
      <c r="I20" s="47"/>
    </row>
    <row r="21" spans="1:10" x14ac:dyDescent="0.25">
      <c r="A21" s="44"/>
      <c r="B21" s="71"/>
      <c r="C21" s="71"/>
      <c r="D21" s="71"/>
      <c r="E21" s="71"/>
      <c r="F21" s="71"/>
      <c r="G21" s="70"/>
      <c r="H21" s="70"/>
      <c r="I21" s="47"/>
    </row>
    <row r="22" spans="1:10" x14ac:dyDescent="0.25">
      <c r="A22" s="44"/>
      <c r="B22" s="71"/>
      <c r="C22" s="71"/>
      <c r="D22" s="71"/>
      <c r="E22" s="71"/>
      <c r="F22" s="71"/>
      <c r="G22" s="70"/>
      <c r="H22" s="70"/>
      <c r="I22" s="47"/>
    </row>
    <row r="23" spans="1:10" x14ac:dyDescent="0.25">
      <c r="A23" s="44"/>
      <c r="B23" s="71"/>
      <c r="C23" s="71"/>
      <c r="D23" s="71"/>
      <c r="E23" s="71"/>
      <c r="F23" s="71"/>
      <c r="G23" s="71"/>
      <c r="H23" s="72"/>
      <c r="I23" s="47"/>
    </row>
    <row r="24" spans="1:10" x14ac:dyDescent="0.25">
      <c r="A24" s="44"/>
      <c r="B24" s="71"/>
      <c r="C24" s="71"/>
      <c r="D24" s="71"/>
      <c r="E24" s="71"/>
      <c r="F24" s="71"/>
      <c r="G24" s="71"/>
      <c r="H24" s="72"/>
      <c r="I24" s="47"/>
    </row>
    <row r="25" spans="1:10" x14ac:dyDescent="0.25">
      <c r="B25" s="72"/>
      <c r="C25" s="72"/>
      <c r="D25" s="72"/>
      <c r="E25" s="72"/>
      <c r="F25" s="72"/>
      <c r="G25" s="72"/>
      <c r="H25" s="72"/>
      <c r="I25" s="45"/>
    </row>
    <row r="26" spans="1:10" x14ac:dyDescent="0.25">
      <c r="B26" s="72"/>
      <c r="C26" s="72"/>
      <c r="D26" s="72"/>
      <c r="E26" s="72"/>
      <c r="F26" s="72"/>
      <c r="G26" s="72"/>
      <c r="H26" s="72"/>
      <c r="I26" s="48"/>
    </row>
    <row r="27" spans="1:10" x14ac:dyDescent="0.25">
      <c r="A27" s="44"/>
      <c r="B27" s="42"/>
      <c r="C27" s="42"/>
      <c r="D27" s="42"/>
      <c r="E27" s="42"/>
      <c r="F27" s="42"/>
      <c r="G27" s="42"/>
      <c r="H27" s="42"/>
      <c r="I27" s="47"/>
    </row>
    <row r="28" spans="1:10" x14ac:dyDescent="0.25">
      <c r="A28" s="44"/>
      <c r="B28" s="48"/>
      <c r="C28" s="49"/>
      <c r="D28" s="49"/>
      <c r="E28" s="49"/>
      <c r="F28" s="49"/>
      <c r="G28" s="62"/>
      <c r="H28" s="62"/>
      <c r="I28" s="47"/>
      <c r="J28" s="63"/>
    </row>
    <row r="29" spans="1:10" x14ac:dyDescent="0.25">
      <c r="A29" s="44"/>
      <c r="B29" s="47"/>
      <c r="C29" s="47"/>
      <c r="D29" s="47"/>
      <c r="E29" s="47"/>
      <c r="F29" s="47"/>
      <c r="G29" s="62"/>
      <c r="H29" s="62"/>
      <c r="I29" s="47"/>
    </row>
    <row r="30" spans="1:10" x14ac:dyDescent="0.25">
      <c r="A30" s="44"/>
      <c r="B30" s="48"/>
      <c r="C30" s="49"/>
      <c r="D30" s="49"/>
      <c r="E30" s="49"/>
      <c r="F30" s="49"/>
      <c r="G30" s="49"/>
      <c r="H30" s="62"/>
      <c r="I30" s="47"/>
      <c r="J30" s="63"/>
    </row>
    <row r="31" spans="1:10" x14ac:dyDescent="0.25">
      <c r="A31" s="44"/>
      <c r="B31" s="49"/>
      <c r="C31" s="49"/>
      <c r="D31" s="49"/>
      <c r="E31" s="49"/>
      <c r="F31" s="49"/>
      <c r="G31" s="49"/>
      <c r="H31" s="62"/>
      <c r="I31" s="47"/>
      <c r="J31" s="63"/>
    </row>
    <row r="32" spans="1:10" x14ac:dyDescent="0.25">
      <c r="B32" s="45"/>
      <c r="C32" s="45"/>
      <c r="D32" s="45"/>
      <c r="E32" s="45"/>
      <c r="F32" s="45"/>
      <c r="G32" s="45"/>
      <c r="H32" s="62"/>
      <c r="I32" s="62"/>
      <c r="J32" s="63"/>
    </row>
    <row r="33" spans="1:10" x14ac:dyDescent="0.25">
      <c r="B33" s="45"/>
      <c r="C33" s="45"/>
      <c r="D33" s="45"/>
      <c r="E33" s="45"/>
      <c r="F33" s="45"/>
      <c r="G33" s="62"/>
      <c r="H33" s="62"/>
      <c r="I33" s="62"/>
      <c r="J33" s="63"/>
    </row>
    <row r="34" spans="1:10" x14ac:dyDescent="0.25">
      <c r="A34" s="44"/>
      <c r="B34" s="42"/>
      <c r="C34" s="42"/>
      <c r="D34" s="42"/>
      <c r="E34" s="42"/>
      <c r="F34" s="42"/>
      <c r="G34" s="42"/>
      <c r="H34" s="42"/>
      <c r="I34" s="47"/>
    </row>
    <row r="35" spans="1:10" x14ac:dyDescent="0.25">
      <c r="A35" s="44"/>
      <c r="B35" s="48"/>
      <c r="C35" s="48"/>
      <c r="D35" s="48"/>
      <c r="E35" s="48"/>
      <c r="F35" s="48"/>
      <c r="G35" s="45"/>
      <c r="H35" s="45"/>
      <c r="I35" s="47"/>
    </row>
    <row r="36" spans="1:10" x14ac:dyDescent="0.25">
      <c r="A36" s="44"/>
      <c r="B36" s="47"/>
      <c r="C36" s="47"/>
      <c r="D36" s="47"/>
      <c r="E36" s="47"/>
      <c r="F36" s="47"/>
      <c r="G36" s="45"/>
      <c r="H36" s="45"/>
      <c r="I36" s="47"/>
    </row>
    <row r="37" spans="1:10" x14ac:dyDescent="0.25">
      <c r="A37" s="44"/>
      <c r="B37" s="48"/>
      <c r="C37" s="49"/>
      <c r="D37" s="49"/>
      <c r="E37" s="49"/>
      <c r="F37" s="49"/>
      <c r="G37" s="49"/>
      <c r="H37" s="45"/>
      <c r="I37" s="47"/>
    </row>
    <row r="38" spans="1:10" x14ac:dyDescent="0.25">
      <c r="A38" s="44"/>
      <c r="B38" s="49"/>
      <c r="C38" s="49"/>
      <c r="D38" s="49"/>
      <c r="E38" s="49"/>
      <c r="F38" s="49"/>
      <c r="G38" s="49"/>
      <c r="H38" s="45"/>
      <c r="I38" s="47"/>
    </row>
  </sheetData>
  <mergeCells count="1">
    <mergeCell ref="A10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7476-1399-42AC-8208-821CFF9EA98B}">
  <dimension ref="A1:J70"/>
  <sheetViews>
    <sheetView zoomScale="62" zoomScaleNormal="62" workbookViewId="0">
      <selection activeCell="A21" sqref="A21"/>
    </sheetView>
  </sheetViews>
  <sheetFormatPr baseColWidth="10" defaultRowHeight="15" x14ac:dyDescent="0.25"/>
  <cols>
    <col min="1" max="1" width="31.7109375" bestFit="1" customWidth="1"/>
    <col min="3" max="3" width="16.28515625" bestFit="1" customWidth="1"/>
    <col min="4" max="4" width="16.28515625" customWidth="1"/>
    <col min="5" max="6" width="16.28515625" hidden="1" customWidth="1"/>
    <col min="7" max="8" width="16.28515625" customWidth="1"/>
    <col min="9" max="9" width="11.5703125" bestFit="1" customWidth="1"/>
  </cols>
  <sheetData>
    <row r="1" spans="1:9" x14ac:dyDescent="0.25">
      <c r="A1" s="50"/>
      <c r="B1" s="50"/>
      <c r="C1" s="51" t="s">
        <v>57</v>
      </c>
      <c r="D1" s="51"/>
      <c r="E1" s="51"/>
      <c r="F1" s="51"/>
      <c r="G1" s="51" t="s">
        <v>58</v>
      </c>
      <c r="H1" s="51" t="s">
        <v>59</v>
      </c>
      <c r="I1" s="51" t="s">
        <v>55</v>
      </c>
    </row>
    <row r="2" spans="1:9" ht="15.75" x14ac:dyDescent="0.25">
      <c r="A2" s="52" t="s">
        <v>60</v>
      </c>
      <c r="B2" s="50"/>
      <c r="C2" s="50"/>
      <c r="D2" s="50"/>
      <c r="E2" s="50"/>
      <c r="F2" s="50"/>
      <c r="G2" s="50"/>
      <c r="H2" s="50"/>
      <c r="I2" s="50"/>
    </row>
    <row r="3" spans="1:9" ht="15.75" x14ac:dyDescent="0.25">
      <c r="A3" s="53"/>
      <c r="B3" s="54" t="s">
        <v>61</v>
      </c>
      <c r="C3" s="55">
        <v>2.81E-3</v>
      </c>
      <c r="D3" s="55">
        <f>C3</f>
        <v>2.81E-3</v>
      </c>
      <c r="E3" s="55"/>
      <c r="F3" s="55"/>
      <c r="G3" s="56">
        <f>IF($C$3&lt;=2,C3,NA())</f>
        <v>2.81E-3</v>
      </c>
      <c r="H3" s="57" t="e">
        <f>IF(C3&gt;10,C3,NA())</f>
        <v>#N/A</v>
      </c>
      <c r="I3" s="58">
        <f>SUM(C3:C3)</f>
        <v>2.81E-3</v>
      </c>
    </row>
    <row r="4" spans="1:9" ht="15.75" x14ac:dyDescent="0.25">
      <c r="A4" s="53"/>
      <c r="B4" s="54" t="s">
        <v>62</v>
      </c>
      <c r="C4" s="55">
        <v>2.5100000000000001E-3</v>
      </c>
      <c r="D4" s="55">
        <f t="shared" ref="D4" si="0">C4</f>
        <v>2.5100000000000001E-3</v>
      </c>
      <c r="E4" s="55"/>
      <c r="F4" s="55"/>
      <c r="G4" s="56">
        <f t="shared" ref="G4:G13" si="1">IF(C4&lt;=2,C4,NA())</f>
        <v>2.5100000000000001E-3</v>
      </c>
      <c r="H4" s="57" t="e">
        <f t="shared" ref="H4:H19" si="2">IF(C4&gt;10,C4,NA())</f>
        <v>#N/A</v>
      </c>
      <c r="I4" s="58">
        <f>SUM(C4:C4)</f>
        <v>2.5100000000000001E-3</v>
      </c>
    </row>
    <row r="5" spans="1:9" ht="15.75" x14ac:dyDescent="0.25">
      <c r="A5" s="53"/>
      <c r="B5" s="54" t="s">
        <v>63</v>
      </c>
      <c r="C5" s="55">
        <v>0.35099999999999998</v>
      </c>
      <c r="D5" s="55">
        <f>C5/3</f>
        <v>0.11699999999999999</v>
      </c>
      <c r="E5" s="55"/>
      <c r="F5" s="55"/>
      <c r="G5" s="56">
        <f t="shared" si="1"/>
        <v>0.35099999999999998</v>
      </c>
      <c r="H5" s="57" t="e">
        <f t="shared" si="2"/>
        <v>#N/A</v>
      </c>
      <c r="I5" s="58">
        <f>SUM(C5:C5)</f>
        <v>0.35099999999999998</v>
      </c>
    </row>
    <row r="6" spans="1:9" ht="15.75" x14ac:dyDescent="0.25">
      <c r="A6" s="53"/>
      <c r="B6" s="54" t="s">
        <v>64</v>
      </c>
      <c r="C6" s="55">
        <v>28.1</v>
      </c>
      <c r="D6" s="55">
        <f>C6/100</f>
        <v>0.28100000000000003</v>
      </c>
      <c r="E6" s="55"/>
      <c r="F6" s="55"/>
      <c r="G6" s="56" t="e">
        <f t="shared" si="1"/>
        <v>#N/A</v>
      </c>
      <c r="H6" s="57">
        <f>IF(C6&gt;10,C6,NA())/11</f>
        <v>2.5545454545454547</v>
      </c>
      <c r="I6" s="58">
        <f>SUM(C6:C6)</f>
        <v>28.1</v>
      </c>
    </row>
    <row r="7" spans="1:9" ht="15.75" x14ac:dyDescent="0.25">
      <c r="A7" s="53"/>
      <c r="B7" s="54" t="s">
        <v>65</v>
      </c>
      <c r="C7" s="55">
        <v>6.4299999999999996E-2</v>
      </c>
      <c r="D7" s="55">
        <f t="shared" ref="D7:D26" si="3">C7/3</f>
        <v>2.1433333333333332E-2</v>
      </c>
      <c r="E7" s="55"/>
      <c r="F7" s="55"/>
      <c r="G7" s="56">
        <f t="shared" si="1"/>
        <v>6.4299999999999996E-2</v>
      </c>
      <c r="H7" s="57" t="e">
        <f>IF(C7&gt;10,C7,NA())</f>
        <v>#N/A</v>
      </c>
      <c r="I7" s="58">
        <f>SUM(C7:C7)</f>
        <v>6.4299999999999996E-2</v>
      </c>
    </row>
    <row r="8" spans="1:9" ht="15.75" x14ac:dyDescent="0.25">
      <c r="A8" s="53"/>
      <c r="B8" s="54" t="s">
        <v>66</v>
      </c>
      <c r="C8" s="55">
        <v>9.5899999999999999E-2</v>
      </c>
      <c r="D8" s="55">
        <f t="shared" si="3"/>
        <v>3.1966666666666664E-2</v>
      </c>
      <c r="E8" s="55"/>
      <c r="F8" s="55"/>
      <c r="G8" s="56">
        <f t="shared" si="1"/>
        <v>9.5899999999999999E-2</v>
      </c>
      <c r="H8" s="57" t="e">
        <f t="shared" si="2"/>
        <v>#N/A</v>
      </c>
      <c r="I8" s="58">
        <f t="shared" ref="I8:I19" si="4">SUM(C8:C8)</f>
        <v>9.5899999999999999E-2</v>
      </c>
    </row>
    <row r="9" spans="1:9" ht="15.75" x14ac:dyDescent="0.25">
      <c r="A9" s="51"/>
      <c r="B9" s="54" t="s">
        <v>67</v>
      </c>
      <c r="C9" s="55">
        <v>0.111</v>
      </c>
      <c r="D9" s="55">
        <f t="shared" si="3"/>
        <v>3.6999999999999998E-2</v>
      </c>
      <c r="E9" s="55"/>
      <c r="F9" s="55"/>
      <c r="G9" s="56">
        <f t="shared" si="1"/>
        <v>0.111</v>
      </c>
      <c r="H9" s="57" t="e">
        <f t="shared" si="2"/>
        <v>#N/A</v>
      </c>
      <c r="I9" s="58">
        <f t="shared" si="4"/>
        <v>0.111</v>
      </c>
    </row>
    <row r="10" spans="1:9" ht="15.75" x14ac:dyDescent="0.25">
      <c r="A10" s="53"/>
      <c r="B10" s="54" t="s">
        <v>68</v>
      </c>
      <c r="C10" s="55">
        <v>5.0500000000000003E-2</v>
      </c>
      <c r="D10" s="55">
        <f t="shared" si="3"/>
        <v>1.6833333333333336E-2</v>
      </c>
      <c r="E10" s="55"/>
      <c r="F10" s="55"/>
      <c r="G10" s="56">
        <f t="shared" si="1"/>
        <v>5.0500000000000003E-2</v>
      </c>
      <c r="H10" s="57" t="e">
        <f t="shared" si="2"/>
        <v>#N/A</v>
      </c>
      <c r="I10" s="58">
        <f t="shared" si="4"/>
        <v>5.0500000000000003E-2</v>
      </c>
    </row>
    <row r="11" spans="1:9" ht="15.75" x14ac:dyDescent="0.25">
      <c r="A11" s="53"/>
      <c r="B11" s="54" t="s">
        <v>69</v>
      </c>
      <c r="C11" s="55">
        <v>0.158</v>
      </c>
      <c r="D11" s="55">
        <f t="shared" si="3"/>
        <v>5.2666666666666667E-2</v>
      </c>
      <c r="E11" s="55"/>
      <c r="F11" s="55"/>
      <c r="G11" s="56">
        <f t="shared" si="1"/>
        <v>0.158</v>
      </c>
      <c r="H11" s="57" t="e">
        <f t="shared" si="2"/>
        <v>#N/A</v>
      </c>
      <c r="I11" s="58">
        <f t="shared" si="4"/>
        <v>0.158</v>
      </c>
    </row>
    <row r="12" spans="1:9" ht="15.75" x14ac:dyDescent="0.25">
      <c r="A12" s="53"/>
      <c r="B12" s="54" t="s">
        <v>70</v>
      </c>
      <c r="C12" s="55">
        <v>0.159</v>
      </c>
      <c r="D12" s="55">
        <f t="shared" si="3"/>
        <v>5.2999999999999999E-2</v>
      </c>
      <c r="E12" s="55"/>
      <c r="F12" s="55"/>
      <c r="G12" s="56">
        <f t="shared" si="1"/>
        <v>0.159</v>
      </c>
      <c r="H12" s="57" t="e">
        <f t="shared" si="2"/>
        <v>#N/A</v>
      </c>
      <c r="I12" s="58">
        <f t="shared" si="4"/>
        <v>0.159</v>
      </c>
    </row>
    <row r="13" spans="1:9" ht="15.75" x14ac:dyDescent="0.25">
      <c r="A13" s="53"/>
      <c r="B13" s="54" t="s">
        <v>71</v>
      </c>
      <c r="C13" s="55">
        <v>0.252</v>
      </c>
      <c r="D13" s="55">
        <f t="shared" si="3"/>
        <v>8.4000000000000005E-2</v>
      </c>
      <c r="E13" s="55"/>
      <c r="F13" s="55"/>
      <c r="G13" s="56">
        <f t="shared" si="1"/>
        <v>0.252</v>
      </c>
      <c r="H13" s="57" t="e">
        <f t="shared" si="2"/>
        <v>#N/A</v>
      </c>
      <c r="I13" s="58">
        <f t="shared" si="4"/>
        <v>0.252</v>
      </c>
    </row>
    <row r="14" spans="1:9" ht="15.75" x14ac:dyDescent="0.25">
      <c r="A14" s="53"/>
      <c r="B14" s="53"/>
      <c r="C14" s="59"/>
      <c r="D14" s="55"/>
      <c r="E14" s="59"/>
      <c r="F14" s="59"/>
      <c r="G14" s="56"/>
      <c r="H14" s="59"/>
      <c r="I14" s="59"/>
    </row>
    <row r="15" spans="1:9" ht="15.75" x14ac:dyDescent="0.25">
      <c r="A15" s="52" t="s">
        <v>72</v>
      </c>
      <c r="B15" s="54" t="s">
        <v>73</v>
      </c>
      <c r="C15" s="60">
        <v>1.22</v>
      </c>
      <c r="D15" s="55">
        <f t="shared" si="3"/>
        <v>0.40666666666666668</v>
      </c>
      <c r="E15" s="60"/>
      <c r="F15" s="60"/>
      <c r="G15" s="56">
        <f>IF(C15&lt;=2,C15,NA())</f>
        <v>1.22</v>
      </c>
      <c r="H15" s="57" t="e">
        <f t="shared" si="2"/>
        <v>#N/A</v>
      </c>
      <c r="I15" s="58">
        <f t="shared" si="4"/>
        <v>1.22</v>
      </c>
    </row>
    <row r="16" spans="1:9" ht="15.75" x14ac:dyDescent="0.25">
      <c r="A16" s="52"/>
      <c r="B16" s="54" t="s">
        <v>74</v>
      </c>
      <c r="C16" s="60">
        <v>1.43</v>
      </c>
      <c r="D16" s="55">
        <f t="shared" si="3"/>
        <v>0.47666666666666663</v>
      </c>
      <c r="E16" s="60"/>
      <c r="F16" s="60"/>
      <c r="G16" s="56">
        <f>IF(C16&lt;=2,C16,NA())</f>
        <v>1.43</v>
      </c>
      <c r="H16" s="57" t="e">
        <f t="shared" si="2"/>
        <v>#N/A</v>
      </c>
      <c r="I16" s="58">
        <f t="shared" si="4"/>
        <v>1.43</v>
      </c>
    </row>
    <row r="17" spans="1:10" ht="15.75" x14ac:dyDescent="0.25">
      <c r="A17" s="53"/>
      <c r="B17" s="54" t="s">
        <v>75</v>
      </c>
      <c r="C17" s="60">
        <v>1.4379999999999999</v>
      </c>
      <c r="D17" s="55">
        <f t="shared" si="3"/>
        <v>0.47933333333333333</v>
      </c>
      <c r="E17" s="60"/>
      <c r="F17" s="60"/>
      <c r="G17" s="56">
        <f>IF(C17&lt;=2,C17,NA())</f>
        <v>1.4379999999999999</v>
      </c>
      <c r="H17" s="57" t="e">
        <f t="shared" si="2"/>
        <v>#N/A</v>
      </c>
      <c r="I17" s="58">
        <f t="shared" si="4"/>
        <v>1.4379999999999999</v>
      </c>
      <c r="J17" s="45"/>
    </row>
    <row r="18" spans="1:10" ht="15.75" x14ac:dyDescent="0.25">
      <c r="A18" s="53"/>
      <c r="B18" s="54" t="s">
        <v>76</v>
      </c>
      <c r="C18" s="60">
        <v>1.9</v>
      </c>
      <c r="D18" s="55">
        <f t="shared" si="3"/>
        <v>0.6333333333333333</v>
      </c>
      <c r="E18" s="60"/>
      <c r="F18" s="60"/>
      <c r="G18" s="56">
        <f>IF(C18&lt;=2,C18,NA())</f>
        <v>1.9</v>
      </c>
      <c r="H18" s="57" t="e">
        <f t="shared" si="2"/>
        <v>#N/A</v>
      </c>
      <c r="I18" s="58">
        <f t="shared" si="4"/>
        <v>1.9</v>
      </c>
      <c r="J18" s="45"/>
    </row>
    <row r="19" spans="1:10" ht="15.75" x14ac:dyDescent="0.25">
      <c r="A19" s="53"/>
      <c r="B19" s="54" t="s">
        <v>77</v>
      </c>
      <c r="C19" s="60">
        <v>1.98</v>
      </c>
      <c r="D19" s="55">
        <f t="shared" si="3"/>
        <v>0.66</v>
      </c>
      <c r="E19" s="60"/>
      <c r="F19" s="60"/>
      <c r="G19" s="56">
        <f>IF(C19&lt;=2,C19,NA())</f>
        <v>1.98</v>
      </c>
      <c r="H19" s="57" t="e">
        <f t="shared" si="2"/>
        <v>#N/A</v>
      </c>
      <c r="I19" s="58">
        <f t="shared" si="4"/>
        <v>1.98</v>
      </c>
      <c r="J19" s="45"/>
    </row>
    <row r="20" spans="1:10" ht="15.75" x14ac:dyDescent="0.25">
      <c r="A20" s="44"/>
      <c r="B20" s="44"/>
      <c r="C20" s="49"/>
      <c r="D20" s="55"/>
      <c r="E20" s="49"/>
      <c r="F20" s="49"/>
      <c r="G20" s="56"/>
      <c r="H20" s="49"/>
      <c r="I20" s="49"/>
      <c r="J20" s="45"/>
    </row>
    <row r="21" spans="1:10" ht="15.75" x14ac:dyDescent="0.25">
      <c r="A21" s="52" t="s">
        <v>128</v>
      </c>
      <c r="B21" s="44"/>
      <c r="C21" s="49"/>
      <c r="D21" s="55"/>
      <c r="E21" s="49"/>
      <c r="F21" s="49"/>
      <c r="G21" s="56"/>
      <c r="H21" s="49"/>
      <c r="I21" s="49"/>
      <c r="J21" s="45"/>
    </row>
    <row r="22" spans="1:10" ht="15.75" x14ac:dyDescent="0.25">
      <c r="A22" s="44"/>
      <c r="B22" s="54" t="s">
        <v>38</v>
      </c>
      <c r="C22" s="61">
        <v>0.34100000000000003</v>
      </c>
      <c r="D22" s="55">
        <f t="shared" si="3"/>
        <v>0.11366666666666668</v>
      </c>
      <c r="E22" s="61"/>
      <c r="F22" s="61"/>
      <c r="G22" s="56">
        <f>IF(C22&lt;=2,C22,NA())</f>
        <v>0.34100000000000003</v>
      </c>
      <c r="H22" s="57" t="e">
        <f>IF(C22&gt;10,C22,NA())</f>
        <v>#N/A</v>
      </c>
      <c r="I22" s="58">
        <f t="shared" ref="I22:I26" si="5">SUM(C22:C22)</f>
        <v>0.34100000000000003</v>
      </c>
    </row>
    <row r="23" spans="1:10" ht="15.75" x14ac:dyDescent="0.25">
      <c r="A23" s="42"/>
      <c r="B23" s="54" t="s">
        <v>39</v>
      </c>
      <c r="C23" s="61">
        <v>0.94599999999999995</v>
      </c>
      <c r="D23" s="55">
        <f t="shared" si="3"/>
        <v>0.3153333333333333</v>
      </c>
      <c r="E23" s="61"/>
      <c r="F23" s="61"/>
      <c r="G23" s="56">
        <f>IF(C23&lt;=2,C23,NA())</f>
        <v>0.94599999999999995</v>
      </c>
      <c r="H23" s="57" t="e">
        <f>IF(C23&gt;10,C23,NA())</f>
        <v>#N/A</v>
      </c>
      <c r="I23" s="58">
        <f t="shared" si="5"/>
        <v>0.94599999999999995</v>
      </c>
    </row>
    <row r="24" spans="1:10" ht="15.75" x14ac:dyDescent="0.25">
      <c r="A24" s="44"/>
      <c r="B24" s="44" t="s">
        <v>40</v>
      </c>
      <c r="C24" s="61">
        <v>0.73399999999999999</v>
      </c>
      <c r="D24" s="55">
        <f t="shared" si="3"/>
        <v>0.24466666666666667</v>
      </c>
      <c r="E24" s="61"/>
      <c r="F24" s="61"/>
      <c r="G24" s="56">
        <f>IF(C24&lt;=2,C24,NA())</f>
        <v>0.73399999999999999</v>
      </c>
      <c r="H24" s="57" t="e">
        <f>IF(C24&gt;10,C24,NA())</f>
        <v>#N/A</v>
      </c>
      <c r="I24" s="58">
        <f t="shared" si="5"/>
        <v>0.73399999999999999</v>
      </c>
    </row>
    <row r="25" spans="1:10" ht="15.75" x14ac:dyDescent="0.25">
      <c r="B25" s="44" t="s">
        <v>41</v>
      </c>
      <c r="C25" s="61">
        <v>0.97399999999999998</v>
      </c>
      <c r="D25" s="55">
        <f t="shared" si="3"/>
        <v>0.32466666666666666</v>
      </c>
      <c r="E25" s="61"/>
      <c r="F25" s="61"/>
      <c r="G25" s="56">
        <f>IF(C25&lt;=2,C25,NA())</f>
        <v>0.97399999999999998</v>
      </c>
      <c r="H25" s="57" t="e">
        <f>IF(C25&gt;10,C25,NA())</f>
        <v>#N/A</v>
      </c>
      <c r="I25" s="58">
        <f t="shared" si="5"/>
        <v>0.97399999999999998</v>
      </c>
    </row>
    <row r="26" spans="1:10" ht="15.75" x14ac:dyDescent="0.25">
      <c r="B26" s="44" t="s">
        <v>42</v>
      </c>
      <c r="C26" s="61">
        <v>1.07</v>
      </c>
      <c r="D26" s="55">
        <f t="shared" si="3"/>
        <v>0.35666666666666669</v>
      </c>
      <c r="E26" s="61"/>
      <c r="F26" s="61"/>
      <c r="G26" s="56">
        <f>IF(C26&lt;=2,C26,NA())</f>
        <v>1.07</v>
      </c>
      <c r="H26" s="57" t="e">
        <f>IF(C26&gt;10,C26,NA())</f>
        <v>#N/A</v>
      </c>
      <c r="I26" s="58">
        <f t="shared" si="5"/>
        <v>1.07</v>
      </c>
    </row>
    <row r="27" spans="1:10" x14ac:dyDescent="0.25">
      <c r="B27" s="44"/>
      <c r="C27" s="48"/>
      <c r="D27" s="48"/>
      <c r="E27" s="48"/>
      <c r="F27" s="48"/>
      <c r="G27" s="48"/>
      <c r="H27" s="48"/>
      <c r="I27" s="47"/>
    </row>
    <row r="28" spans="1:10" x14ac:dyDescent="0.25">
      <c r="B28" s="44"/>
      <c r="C28" s="49"/>
      <c r="D28" s="49"/>
      <c r="E28" s="49"/>
      <c r="F28" s="49"/>
      <c r="G28" s="49"/>
      <c r="H28" s="49"/>
      <c r="I28" s="47"/>
    </row>
    <row r="29" spans="1:10" x14ac:dyDescent="0.25">
      <c r="C29" s="45"/>
      <c r="D29" s="45"/>
      <c r="E29" s="45"/>
      <c r="F29" s="45"/>
      <c r="G29" s="45"/>
      <c r="H29" s="45"/>
      <c r="I29" s="45"/>
    </row>
    <row r="30" spans="1:10" x14ac:dyDescent="0.25">
      <c r="A30" s="42"/>
      <c r="C30" s="45"/>
      <c r="D30" s="45"/>
      <c r="E30" s="45"/>
      <c r="F30" s="45"/>
      <c r="G30" s="45"/>
      <c r="H30" s="45"/>
      <c r="I30" s="45"/>
    </row>
    <row r="31" spans="1:10" x14ac:dyDescent="0.25">
      <c r="B31" s="44"/>
      <c r="C31" s="42"/>
      <c r="D31" s="42"/>
      <c r="E31" s="42"/>
      <c r="F31" s="42"/>
      <c r="G31" s="42"/>
      <c r="H31" s="42"/>
      <c r="I31" s="47"/>
    </row>
    <row r="32" spans="1:10" x14ac:dyDescent="0.25">
      <c r="B32" s="44"/>
      <c r="C32" s="48"/>
      <c r="D32" s="48"/>
      <c r="E32" s="48"/>
      <c r="F32" s="48"/>
      <c r="G32" s="48"/>
      <c r="H32" s="48"/>
      <c r="I32" s="47"/>
    </row>
    <row r="33" spans="1:9" x14ac:dyDescent="0.25">
      <c r="B33" s="44"/>
      <c r="C33" s="47"/>
      <c r="D33" s="47"/>
      <c r="E33" s="47"/>
      <c r="F33" s="47"/>
      <c r="G33" s="47"/>
      <c r="H33" s="47"/>
      <c r="I33" s="47"/>
    </row>
    <row r="34" spans="1:9" x14ac:dyDescent="0.25">
      <c r="B34" s="44"/>
      <c r="C34" s="48"/>
      <c r="D34" s="48"/>
      <c r="E34" s="48"/>
      <c r="F34" s="48"/>
      <c r="G34" s="48"/>
      <c r="H34" s="48"/>
      <c r="I34" s="47"/>
    </row>
    <row r="35" spans="1:9" x14ac:dyDescent="0.25">
      <c r="B35" s="44"/>
      <c r="C35" s="49"/>
      <c r="D35" s="49"/>
      <c r="E35" s="49"/>
      <c r="F35" s="49"/>
      <c r="G35" s="49"/>
      <c r="H35" s="49"/>
      <c r="I35" s="47"/>
    </row>
    <row r="36" spans="1:9" x14ac:dyDescent="0.25">
      <c r="C36" s="45"/>
      <c r="D36" s="45"/>
      <c r="E36" s="45"/>
      <c r="F36" s="45"/>
      <c r="G36" s="45"/>
      <c r="H36" s="45"/>
      <c r="I36" s="45"/>
    </row>
    <row r="37" spans="1:9" x14ac:dyDescent="0.25">
      <c r="A37" s="42"/>
      <c r="C37" s="45"/>
      <c r="D37" s="45"/>
      <c r="E37" s="45"/>
      <c r="F37" s="45"/>
      <c r="G37" s="45"/>
      <c r="H37" s="45"/>
      <c r="I37" s="45"/>
    </row>
    <row r="38" spans="1:9" x14ac:dyDescent="0.25">
      <c r="B38" s="44"/>
      <c r="C38" s="42"/>
      <c r="D38" s="42"/>
      <c r="E38" s="42"/>
      <c r="F38" s="42"/>
      <c r="G38" s="42"/>
      <c r="H38" s="42"/>
      <c r="I38" s="47"/>
    </row>
    <row r="39" spans="1:9" x14ac:dyDescent="0.25">
      <c r="B39" s="44"/>
      <c r="C39" s="48"/>
      <c r="D39" s="48"/>
      <c r="E39" s="48"/>
      <c r="F39" s="48"/>
      <c r="G39" s="48"/>
      <c r="H39" s="48"/>
      <c r="I39" s="47"/>
    </row>
    <row r="40" spans="1:9" x14ac:dyDescent="0.25">
      <c r="B40" s="44"/>
      <c r="C40" s="47"/>
      <c r="D40" s="47"/>
      <c r="E40" s="47"/>
      <c r="F40" s="47"/>
      <c r="G40" s="47"/>
      <c r="H40" s="47"/>
      <c r="I40" s="47"/>
    </row>
    <row r="41" spans="1:9" x14ac:dyDescent="0.25">
      <c r="B41" s="44"/>
      <c r="C41" s="48"/>
      <c r="D41" s="48"/>
      <c r="E41" s="48"/>
      <c r="F41" s="48"/>
      <c r="G41" s="48"/>
      <c r="H41" s="48"/>
      <c r="I41" s="47"/>
    </row>
    <row r="42" spans="1:9" x14ac:dyDescent="0.25">
      <c r="B42" s="44"/>
      <c r="C42" s="49"/>
      <c r="D42" s="49"/>
      <c r="E42" s="49"/>
      <c r="F42" s="49"/>
      <c r="G42" s="49"/>
      <c r="H42" s="49"/>
      <c r="I42" s="47"/>
    </row>
    <row r="43" spans="1:9" x14ac:dyDescent="0.25">
      <c r="C43" s="45"/>
      <c r="D43" s="45"/>
      <c r="E43" s="45"/>
      <c r="F43" s="45"/>
      <c r="G43" s="45"/>
      <c r="H43" s="45"/>
      <c r="I43" s="45"/>
    </row>
    <row r="44" spans="1:9" x14ac:dyDescent="0.25">
      <c r="A44" s="42"/>
      <c r="C44" s="45"/>
      <c r="D44" s="45"/>
      <c r="E44" s="45"/>
      <c r="F44" s="45"/>
      <c r="G44" s="45"/>
      <c r="H44" s="45"/>
      <c r="I44" s="45"/>
    </row>
    <row r="45" spans="1:9" x14ac:dyDescent="0.25">
      <c r="B45" s="44"/>
      <c r="C45" s="42"/>
      <c r="D45" s="42"/>
      <c r="E45" s="42"/>
      <c r="F45" s="42"/>
      <c r="G45" s="42"/>
      <c r="H45" s="42"/>
      <c r="I45" s="47"/>
    </row>
    <row r="46" spans="1:9" x14ac:dyDescent="0.25">
      <c r="B46" s="44"/>
      <c r="C46" s="48"/>
      <c r="D46" s="48"/>
      <c r="E46" s="48"/>
      <c r="F46" s="48"/>
      <c r="G46" s="48"/>
      <c r="H46" s="48"/>
      <c r="I46" s="47"/>
    </row>
    <row r="47" spans="1:9" x14ac:dyDescent="0.25">
      <c r="B47" s="44"/>
      <c r="C47" s="47"/>
      <c r="D47" s="47"/>
      <c r="E47" s="47"/>
      <c r="F47" s="47"/>
      <c r="G47" s="47"/>
      <c r="H47" s="47"/>
      <c r="I47" s="47"/>
    </row>
    <row r="48" spans="1:9" x14ac:dyDescent="0.25">
      <c r="B48" s="44"/>
      <c r="C48" s="48"/>
      <c r="D48" s="48"/>
      <c r="E48" s="48"/>
      <c r="F48" s="48"/>
      <c r="G48" s="48"/>
      <c r="H48" s="48"/>
      <c r="I48" s="47"/>
    </row>
    <row r="49" spans="1:9" x14ac:dyDescent="0.25">
      <c r="B49" s="44"/>
      <c r="C49" s="49"/>
      <c r="D49" s="49"/>
      <c r="E49" s="49"/>
      <c r="F49" s="49"/>
      <c r="G49" s="49"/>
      <c r="H49" s="49"/>
      <c r="I49" s="47"/>
    </row>
    <row r="50" spans="1:9" x14ac:dyDescent="0.25">
      <c r="C50" s="45"/>
      <c r="D50" s="45"/>
      <c r="E50" s="45"/>
      <c r="F50" s="45"/>
      <c r="G50" s="45"/>
      <c r="H50" s="45"/>
      <c r="I50" s="45"/>
    </row>
    <row r="51" spans="1:9" x14ac:dyDescent="0.25">
      <c r="A51" s="42"/>
      <c r="C51" s="45"/>
      <c r="D51" s="45"/>
      <c r="E51" s="45"/>
      <c r="F51" s="45"/>
      <c r="G51" s="45"/>
      <c r="H51" s="45"/>
      <c r="I51" s="45"/>
    </row>
    <row r="52" spans="1:9" x14ac:dyDescent="0.25">
      <c r="B52" s="44"/>
      <c r="C52" s="42"/>
      <c r="D52" s="42"/>
      <c r="E52" s="42"/>
      <c r="F52" s="42"/>
      <c r="G52" s="42"/>
      <c r="H52" s="42"/>
      <c r="I52" s="47"/>
    </row>
    <row r="53" spans="1:9" x14ac:dyDescent="0.25">
      <c r="B53" s="44"/>
      <c r="C53" s="48"/>
      <c r="D53" s="48"/>
      <c r="E53" s="48"/>
      <c r="F53" s="48"/>
      <c r="G53" s="48"/>
      <c r="H53" s="48"/>
      <c r="I53" s="47"/>
    </row>
    <row r="54" spans="1:9" x14ac:dyDescent="0.25">
      <c r="B54" s="44"/>
      <c r="C54" s="47"/>
      <c r="D54" s="47"/>
      <c r="E54" s="47"/>
      <c r="F54" s="47"/>
      <c r="G54" s="47"/>
      <c r="H54" s="47"/>
      <c r="I54" s="47"/>
    </row>
    <row r="55" spans="1:9" x14ac:dyDescent="0.25">
      <c r="B55" s="44"/>
      <c r="C55" s="48"/>
      <c r="D55" s="48"/>
      <c r="E55" s="48"/>
      <c r="F55" s="48"/>
      <c r="G55" s="48"/>
      <c r="H55" s="48"/>
      <c r="I55" s="47"/>
    </row>
    <row r="56" spans="1:9" x14ac:dyDescent="0.25">
      <c r="B56" s="44"/>
      <c r="C56" s="49"/>
      <c r="D56" s="49"/>
      <c r="E56" s="49"/>
      <c r="F56" s="49"/>
      <c r="G56" s="49"/>
      <c r="H56" s="49"/>
      <c r="I56" s="47"/>
    </row>
    <row r="57" spans="1:9" x14ac:dyDescent="0.25">
      <c r="C57" s="45"/>
      <c r="D57" s="45"/>
      <c r="E57" s="45"/>
      <c r="F57" s="45"/>
      <c r="G57" s="45"/>
      <c r="H57" s="45"/>
      <c r="I57" s="45"/>
    </row>
    <row r="58" spans="1:9" x14ac:dyDescent="0.25">
      <c r="A58" s="42"/>
      <c r="C58" s="45"/>
      <c r="D58" s="45"/>
      <c r="E58" s="45"/>
      <c r="F58" s="45"/>
      <c r="G58" s="45"/>
      <c r="H58" s="45"/>
      <c r="I58" s="45"/>
    </row>
    <row r="59" spans="1:9" x14ac:dyDescent="0.25">
      <c r="B59" s="44"/>
      <c r="C59" s="42"/>
      <c r="D59" s="42"/>
      <c r="E59" s="42"/>
      <c r="F59" s="42"/>
      <c r="G59" s="42"/>
      <c r="H59" s="42"/>
      <c r="I59" s="47"/>
    </row>
    <row r="60" spans="1:9" x14ac:dyDescent="0.25">
      <c r="B60" s="44"/>
      <c r="C60" s="48"/>
      <c r="D60" s="48"/>
      <c r="E60" s="48"/>
      <c r="F60" s="48"/>
      <c r="G60" s="48"/>
      <c r="H60" s="48"/>
      <c r="I60" s="47"/>
    </row>
    <row r="61" spans="1:9" x14ac:dyDescent="0.25">
      <c r="B61" s="44"/>
      <c r="C61" s="47"/>
      <c r="D61" s="47"/>
      <c r="E61" s="47"/>
      <c r="F61" s="47"/>
      <c r="G61" s="47"/>
      <c r="H61" s="47"/>
      <c r="I61" s="47"/>
    </row>
    <row r="62" spans="1:9" x14ac:dyDescent="0.25">
      <c r="B62" s="44"/>
      <c r="C62" s="48"/>
      <c r="D62" s="48"/>
      <c r="E62" s="48"/>
      <c r="F62" s="48"/>
      <c r="G62" s="48"/>
      <c r="H62" s="48"/>
      <c r="I62" s="47"/>
    </row>
    <row r="63" spans="1:9" x14ac:dyDescent="0.25">
      <c r="B63" s="44"/>
      <c r="C63" s="49"/>
      <c r="D63" s="49"/>
      <c r="E63" s="49"/>
      <c r="F63" s="49"/>
      <c r="G63" s="49"/>
      <c r="H63" s="49"/>
      <c r="I63" s="47"/>
    </row>
    <row r="64" spans="1:9" x14ac:dyDescent="0.25">
      <c r="C64" s="45"/>
      <c r="D64" s="45"/>
      <c r="E64" s="45"/>
      <c r="F64" s="45"/>
      <c r="G64" s="45"/>
      <c r="H64" s="45"/>
      <c r="I64" s="45"/>
    </row>
    <row r="65" spans="1:9" x14ac:dyDescent="0.25">
      <c r="A65" s="42"/>
      <c r="C65" s="45"/>
      <c r="D65" s="45"/>
      <c r="E65" s="45"/>
      <c r="F65" s="45"/>
      <c r="G65" s="45"/>
      <c r="H65" s="45"/>
      <c r="I65" s="45"/>
    </row>
    <row r="66" spans="1:9" x14ac:dyDescent="0.25">
      <c r="B66" s="44"/>
      <c r="C66" s="42"/>
      <c r="D66" s="42"/>
      <c r="E66" s="42"/>
      <c r="F66" s="42"/>
      <c r="G66" s="42"/>
      <c r="H66" s="42"/>
      <c r="I66" s="47"/>
    </row>
    <row r="67" spans="1:9" x14ac:dyDescent="0.25">
      <c r="B67" s="44"/>
      <c r="C67" s="48"/>
      <c r="D67" s="48"/>
      <c r="E67" s="48"/>
      <c r="F67" s="48"/>
      <c r="G67" s="48"/>
      <c r="H67" s="48"/>
      <c r="I67" s="47"/>
    </row>
    <row r="68" spans="1:9" x14ac:dyDescent="0.25">
      <c r="B68" s="44"/>
      <c r="C68" s="47"/>
      <c r="D68" s="47"/>
      <c r="E68" s="47"/>
      <c r="F68" s="47"/>
      <c r="G68" s="47"/>
      <c r="H68" s="47"/>
      <c r="I68" s="47"/>
    </row>
    <row r="69" spans="1:9" x14ac:dyDescent="0.25">
      <c r="B69" s="44"/>
      <c r="C69" s="48"/>
      <c r="D69" s="48"/>
      <c r="E69" s="48"/>
      <c r="F69" s="48"/>
      <c r="G69" s="48"/>
      <c r="H69" s="48"/>
      <c r="I69" s="47"/>
    </row>
    <row r="70" spans="1:9" x14ac:dyDescent="0.25">
      <c r="B70" s="44"/>
      <c r="C70" s="49"/>
      <c r="D70" s="49"/>
      <c r="E70" s="49"/>
      <c r="F70" s="49"/>
      <c r="G70" s="49"/>
      <c r="H70" s="49"/>
      <c r="I70" s="4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C32E-B3A5-4BA6-AFA0-2F21F63358C3}">
  <dimension ref="A1:U41"/>
  <sheetViews>
    <sheetView topLeftCell="G10" zoomScale="87" zoomScaleNormal="87" workbookViewId="0">
      <selection activeCell="J6" sqref="J6"/>
    </sheetView>
  </sheetViews>
  <sheetFormatPr baseColWidth="10" defaultRowHeight="15" x14ac:dyDescent="0.25"/>
  <cols>
    <col min="1" max="1" width="38.85546875" customWidth="1"/>
    <col min="2" max="2" width="14" hidden="1" customWidth="1"/>
    <col min="3" max="3" width="8.85546875" bestFit="1" customWidth="1"/>
    <col min="4" max="7" width="9.28515625" bestFit="1" customWidth="1"/>
  </cols>
  <sheetData>
    <row r="1" spans="1:8" ht="15.75" thickBot="1" x14ac:dyDescent="0.3">
      <c r="A1" s="183" t="s">
        <v>28</v>
      </c>
      <c r="B1" s="184"/>
      <c r="C1" s="184"/>
      <c r="D1" s="184"/>
      <c r="E1" s="184"/>
      <c r="F1" s="184"/>
      <c r="G1" s="185"/>
    </row>
    <row r="2" spans="1:8" s="2" customFormat="1" x14ac:dyDescent="0.25">
      <c r="A2" s="4" t="s">
        <v>0</v>
      </c>
      <c r="B2" s="3" t="s">
        <v>1</v>
      </c>
      <c r="C2" s="3" t="s">
        <v>38</v>
      </c>
      <c r="D2" s="3" t="s">
        <v>39</v>
      </c>
      <c r="E2" s="3" t="s">
        <v>40</v>
      </c>
      <c r="F2" s="3" t="s">
        <v>41</v>
      </c>
      <c r="G2" s="5" t="s">
        <v>42</v>
      </c>
    </row>
    <row r="3" spans="1:8" s="2" customFormat="1" x14ac:dyDescent="0.25">
      <c r="A3" s="6" t="s">
        <v>16</v>
      </c>
      <c r="B3" s="1" t="s">
        <v>2</v>
      </c>
      <c r="C3" s="9">
        <v>1.5173161921975001E-2</v>
      </c>
      <c r="D3" s="9">
        <v>5.1660350843441803E-2</v>
      </c>
      <c r="E3" s="9">
        <v>3.3687287753631598E-2</v>
      </c>
      <c r="F3" s="9">
        <v>5.9546521937006602E-2</v>
      </c>
      <c r="G3" s="10">
        <v>5.8002472468225701E-2</v>
      </c>
    </row>
    <row r="4" spans="1:8" s="2" customFormat="1" x14ac:dyDescent="0.25">
      <c r="A4" s="6" t="s">
        <v>17</v>
      </c>
      <c r="B4" s="1" t="s">
        <v>3</v>
      </c>
      <c r="C4" s="9">
        <v>3.05546505719268E-9</v>
      </c>
      <c r="D4" s="9">
        <v>1.0444077042666301E-8</v>
      </c>
      <c r="E4" s="9">
        <v>6.7036518544057301E-9</v>
      </c>
      <c r="F4" s="9">
        <v>4.4650948712309601E-8</v>
      </c>
      <c r="G4" s="10">
        <v>4.4349507622296599E-8</v>
      </c>
    </row>
    <row r="5" spans="1:8" s="2" customFormat="1" x14ac:dyDescent="0.25">
      <c r="A5" s="6" t="s">
        <v>18</v>
      </c>
      <c r="B5" s="1" t="s">
        <v>3</v>
      </c>
      <c r="C5" s="9">
        <v>6.0483237925412196E-10</v>
      </c>
      <c r="D5" s="9">
        <v>2.1675804331300702E-9</v>
      </c>
      <c r="E5" s="9">
        <v>1.5165123472039499E-9</v>
      </c>
      <c r="F5" s="9">
        <v>2.3825523337203102E-9</v>
      </c>
      <c r="G5" s="10">
        <v>2.3098925140062499E-9</v>
      </c>
    </row>
    <row r="6" spans="1:8" s="2" customFormat="1" x14ac:dyDescent="0.25">
      <c r="A6" s="6" t="s">
        <v>19</v>
      </c>
      <c r="B6" s="1" t="s">
        <v>4</v>
      </c>
      <c r="C6" s="9">
        <v>6.9606748364541298E-6</v>
      </c>
      <c r="D6" s="9">
        <v>2.5472366870401801E-5</v>
      </c>
      <c r="E6" s="9">
        <v>1.4863598409499001E-5</v>
      </c>
      <c r="F6" s="9">
        <v>4.1683938389230098E-5</v>
      </c>
      <c r="G6" s="10">
        <v>4.0562065591015802E-5</v>
      </c>
    </row>
    <row r="7" spans="1:8" s="2" customFormat="1" x14ac:dyDescent="0.25">
      <c r="A7" s="6" t="s">
        <v>20</v>
      </c>
      <c r="B7" s="1" t="s">
        <v>6</v>
      </c>
      <c r="C7" s="9">
        <v>1.05776569997386E-4</v>
      </c>
      <c r="D7" s="9">
        <v>3.4804164983227197E-4</v>
      </c>
      <c r="E7" s="9">
        <v>2.3663735019927099E-4</v>
      </c>
      <c r="F7" s="9">
        <v>5.4679680700861098E-4</v>
      </c>
      <c r="G7" s="10">
        <v>5.3750999724783404E-4</v>
      </c>
    </row>
    <row r="8" spans="1:8" s="2" customFormat="1" x14ac:dyDescent="0.25">
      <c r="A8" s="6" t="s">
        <v>21</v>
      </c>
      <c r="B8" s="1" t="s">
        <v>7</v>
      </c>
      <c r="C8" s="9">
        <v>3.37448894832021E-6</v>
      </c>
      <c r="D8" s="9">
        <v>1.26631762938537E-5</v>
      </c>
      <c r="E8" s="9">
        <v>7.4362817385288297E-6</v>
      </c>
      <c r="F8" s="9">
        <v>3.0697657460631999E-5</v>
      </c>
      <c r="G8" s="10">
        <v>3.0164335097495699E-5</v>
      </c>
    </row>
    <row r="9" spans="1:8" s="2" customFormat="1" x14ac:dyDescent="0.25">
      <c r="A9" s="6" t="s">
        <v>22</v>
      </c>
      <c r="B9" s="1" t="s">
        <v>5</v>
      </c>
      <c r="C9" s="9">
        <v>0.51705503926891005</v>
      </c>
      <c r="D9" s="9">
        <v>1.87254603457591</v>
      </c>
      <c r="E9" s="9">
        <v>1.33427683150661</v>
      </c>
      <c r="F9" s="9">
        <v>4.3145117522368004</v>
      </c>
      <c r="G9" s="10">
        <v>4.2794294167827802</v>
      </c>
    </row>
    <row r="10" spans="1:8" s="2" customFormat="1" x14ac:dyDescent="0.25">
      <c r="A10" s="6" t="s">
        <v>23</v>
      </c>
      <c r="B10" s="1" t="s">
        <v>8</v>
      </c>
      <c r="C10" s="9">
        <v>7.5045011676499098E-3</v>
      </c>
      <c r="D10" s="9">
        <v>2.6821849562034799E-2</v>
      </c>
      <c r="E10" s="9">
        <v>1.5953411526618898E-2</v>
      </c>
      <c r="F10" s="9">
        <v>7.2791915819092404E-2</v>
      </c>
      <c r="G10" s="10">
        <v>7.1855622609934E-2</v>
      </c>
    </row>
    <row r="11" spans="1:8" s="2" customFormat="1" x14ac:dyDescent="0.25">
      <c r="A11" s="6" t="s">
        <v>24</v>
      </c>
      <c r="B11" s="1" t="s">
        <v>9</v>
      </c>
      <c r="C11" s="9">
        <v>2.9526097983394E-5</v>
      </c>
      <c r="D11" s="9">
        <v>1.6877060717573599E-5</v>
      </c>
      <c r="E11" s="9">
        <v>1.40182241398801E-5</v>
      </c>
      <c r="F11" s="9">
        <v>4.1436625474270699E-5</v>
      </c>
      <c r="G11" s="10">
        <v>4.0698318847120299E-5</v>
      </c>
    </row>
    <row r="12" spans="1:8" s="2" customFormat="1" x14ac:dyDescent="0.25">
      <c r="A12" s="6" t="s">
        <v>25</v>
      </c>
      <c r="B12" s="1" t="s">
        <v>10</v>
      </c>
      <c r="C12" s="9">
        <v>9.6772374545197902E-7</v>
      </c>
      <c r="D12" s="9">
        <v>1.3795362103158299E-6</v>
      </c>
      <c r="E12" s="9">
        <v>8.2758855123168998E-7</v>
      </c>
      <c r="F12" s="9">
        <v>1.2929737028422901E-5</v>
      </c>
      <c r="G12" s="10">
        <v>1.2923005238278E-5</v>
      </c>
    </row>
    <row r="13" spans="1:8" ht="15.75" thickBot="1" x14ac:dyDescent="0.3">
      <c r="A13" s="7" t="s">
        <v>26</v>
      </c>
      <c r="B13" s="8" t="s">
        <v>27</v>
      </c>
      <c r="C13" s="11">
        <v>0.34150825552463498</v>
      </c>
      <c r="D13" s="11">
        <v>1.06980468975107</v>
      </c>
      <c r="E13" s="11">
        <v>0.73310155092913598</v>
      </c>
      <c r="F13" s="11">
        <v>0.97347393847407704</v>
      </c>
      <c r="G13" s="12">
        <v>0.94597159398345898</v>
      </c>
    </row>
    <row r="14" spans="1:8" ht="15.75" thickBot="1" x14ac:dyDescent="0.3"/>
    <row r="15" spans="1:8" x14ac:dyDescent="0.25">
      <c r="A15" s="16" t="s">
        <v>34</v>
      </c>
      <c r="B15" s="13" t="s">
        <v>32</v>
      </c>
      <c r="C15" s="36">
        <v>0.15</v>
      </c>
      <c r="D15" s="36">
        <v>0.154</v>
      </c>
      <c r="E15" s="36">
        <v>0.115</v>
      </c>
      <c r="F15" s="36">
        <v>0.114</v>
      </c>
      <c r="G15" s="37">
        <v>9.7000000000000003E-2</v>
      </c>
      <c r="H15" s="34"/>
    </row>
    <row r="16" spans="1:8" x14ac:dyDescent="0.25">
      <c r="A16" s="17" t="s">
        <v>29</v>
      </c>
      <c r="B16" s="14" t="s">
        <v>32</v>
      </c>
      <c r="C16" s="20">
        <v>0.75</v>
      </c>
      <c r="D16" s="20">
        <v>0.75</v>
      </c>
      <c r="E16" s="20">
        <v>0.75</v>
      </c>
      <c r="F16" s="20">
        <v>0.75</v>
      </c>
      <c r="G16" s="38">
        <v>0.75</v>
      </c>
      <c r="H16" s="34"/>
    </row>
    <row r="17" spans="1:21" ht="15.75" thickBot="1" x14ac:dyDescent="0.3">
      <c r="A17" s="18" t="s">
        <v>33</v>
      </c>
      <c r="B17" s="15" t="s">
        <v>36</v>
      </c>
      <c r="C17" s="19">
        <v>1700</v>
      </c>
      <c r="D17" s="19">
        <v>1700</v>
      </c>
      <c r="E17" s="19">
        <v>1700</v>
      </c>
      <c r="F17" s="19">
        <v>1700</v>
      </c>
      <c r="G17" s="39">
        <v>1700</v>
      </c>
      <c r="H17" s="35"/>
    </row>
    <row r="19" spans="1:21" ht="15.75" thickBot="1" x14ac:dyDescent="0.3"/>
    <row r="20" spans="1:21" ht="15.75" thickBot="1" x14ac:dyDescent="0.3">
      <c r="A20" s="183" t="s">
        <v>44</v>
      </c>
      <c r="B20" s="184"/>
      <c r="C20" s="184"/>
      <c r="D20" s="184"/>
      <c r="E20" s="184"/>
      <c r="F20" s="184"/>
      <c r="G20" s="185"/>
      <c r="I20" s="183" t="s">
        <v>45</v>
      </c>
      <c r="J20" s="184"/>
      <c r="K20" s="184"/>
      <c r="L20" s="184"/>
      <c r="M20" s="184"/>
      <c r="N20" s="185"/>
      <c r="P20" s="183" t="s">
        <v>46</v>
      </c>
      <c r="Q20" s="184"/>
      <c r="R20" s="184"/>
      <c r="S20" s="184"/>
      <c r="T20" s="184"/>
      <c r="U20" s="185"/>
    </row>
    <row r="21" spans="1:21" ht="15.75" thickBot="1" x14ac:dyDescent="0.3">
      <c r="A21" s="31" t="s">
        <v>43</v>
      </c>
      <c r="B21" s="32" t="s">
        <v>1</v>
      </c>
      <c r="C21" s="32" t="s">
        <v>38</v>
      </c>
      <c r="D21" s="32" t="s">
        <v>39</v>
      </c>
      <c r="E21" s="32" t="s">
        <v>40</v>
      </c>
      <c r="F21" s="32" t="s">
        <v>41</v>
      </c>
      <c r="G21" s="33" t="s">
        <v>42</v>
      </c>
      <c r="I21" s="31" t="s">
        <v>43</v>
      </c>
      <c r="J21" s="32" t="s">
        <v>38</v>
      </c>
      <c r="K21" s="32" t="s">
        <v>39</v>
      </c>
      <c r="L21" s="32" t="s">
        <v>40</v>
      </c>
      <c r="M21" s="32" t="s">
        <v>41</v>
      </c>
      <c r="N21" s="33" t="s">
        <v>42</v>
      </c>
      <c r="P21" s="31" t="s">
        <v>43</v>
      </c>
      <c r="Q21" s="32" t="s">
        <v>38</v>
      </c>
      <c r="R21" s="32" t="s">
        <v>39</v>
      </c>
      <c r="S21" s="32" t="s">
        <v>40</v>
      </c>
      <c r="T21" s="32" t="s">
        <v>41</v>
      </c>
      <c r="U21" s="33" t="s">
        <v>42</v>
      </c>
    </row>
    <row r="22" spans="1:21" x14ac:dyDescent="0.25">
      <c r="A22" s="28">
        <v>1</v>
      </c>
      <c r="B22" s="29" t="s">
        <v>37</v>
      </c>
      <c r="C22" s="30">
        <f t="shared" ref="C22:C41" si="0">(($C$3*10000)/($C$15*A22*$C$16*$C$17))*1000</f>
        <v>793.36794363267984</v>
      </c>
      <c r="D22" s="30">
        <f t="shared" ref="D22:D41" si="1">(($D$3*10000)/($D$15*A22*$D$16*$D$17))*1000</f>
        <v>2631.0339110487294</v>
      </c>
      <c r="E22" s="30">
        <f t="shared" ref="E22:E41" si="2">(($E$3*10000)/($E$15*A22*$E$16*$E$17))*1000</f>
        <v>2297.5132312792225</v>
      </c>
      <c r="F22" s="30">
        <f>(($F$3*10000)/($F$15*A22*$F$16*$F$17))*1000</f>
        <v>4096.7679351225734</v>
      </c>
      <c r="G22" s="30">
        <f>(($G$3*10000)/($G$15*A22*$G$16*$G$17))*1000</f>
        <v>4689.9108524944977</v>
      </c>
      <c r="H22" s="24"/>
      <c r="I22" s="28">
        <v>1</v>
      </c>
      <c r="J22" s="40">
        <f>(($C$4*10000)/($C$15*I22*$C$16*$C$17))*1000</f>
        <v>1.5976287880746043E-4</v>
      </c>
      <c r="K22" s="40">
        <f>(($D$4*10000)/($D$15*I22*$D$16*$D$17))*1000</f>
        <v>5.3191123211949586E-4</v>
      </c>
      <c r="L22" s="40">
        <f>(($E$4*10000)/($E$15*I22*$E$16*$E$17))*1000</f>
        <v>4.5719705741897567E-4</v>
      </c>
      <c r="M22" s="40">
        <f>(($F$4*10000)/($F$15*I22*$F$16*$F$17))*1000</f>
        <v>3.0719606957213342E-3</v>
      </c>
      <c r="N22" s="40">
        <f>(($G$4*10000)/($G$15*I22*$G$16*$G$17))*1000</f>
        <v>3.5859719120514733E-3</v>
      </c>
      <c r="P22" s="28">
        <v>1</v>
      </c>
      <c r="Q22" s="40">
        <f>(($C$5*10000)/($C$15*P22*$C$16*$C$17))*1000</f>
        <v>3.1625222444659978E-5</v>
      </c>
      <c r="R22" s="40">
        <f>(($D$5*10000)/($D$15*P22*$D$16*$D$17))*1000</f>
        <v>1.1039370680570768E-4</v>
      </c>
      <c r="S22" s="40">
        <f>(($E$5*10000)/($E$15*P22*$E$16*$E$17))*1000</f>
        <v>1.0342795206847058E-4</v>
      </c>
      <c r="T22" s="40">
        <f>(($F$5*10000)/($F$15*P22*$F$16*$F$17))*1000</f>
        <v>1.6391828921364361E-4</v>
      </c>
      <c r="U22" s="40">
        <f>(($G$5*10000)/($G$15*P22*$G$16*$G$17))*1000</f>
        <v>1.8677117558166565E-4</v>
      </c>
    </row>
    <row r="23" spans="1:21" x14ac:dyDescent="0.25">
      <c r="A23" s="26">
        <v>2</v>
      </c>
      <c r="B23" s="27"/>
      <c r="C23" s="25">
        <f t="shared" si="0"/>
        <v>396.68397181633992</v>
      </c>
      <c r="D23" s="30">
        <f t="shared" si="1"/>
        <v>1315.5169555243647</v>
      </c>
      <c r="E23" s="30">
        <f t="shared" si="2"/>
        <v>1148.7566156396113</v>
      </c>
      <c r="F23" s="30">
        <f t="shared" ref="F23:F41" si="3">(($F$3*10000)/($F$15*A23*$F$16*$F$17))*1000</f>
        <v>2048.3839675612867</v>
      </c>
      <c r="G23" s="30">
        <f t="shared" ref="G23:G41" si="4">(($G$3*10000)/($G$15*A23*$G$16*$G$17))*1000</f>
        <v>2344.9554262472489</v>
      </c>
      <c r="I23" s="26">
        <v>2</v>
      </c>
      <c r="J23" s="40">
        <f t="shared" ref="J23:J41" si="5">(($C$4*10000)/($C$15*I23*$C$16*$C$17))*1000</f>
        <v>7.9881439403730215E-5</v>
      </c>
      <c r="K23" s="40">
        <f t="shared" ref="K23:K41" si="6">(($D$4*10000)/($D$15*I23*$D$16*$D$17))*1000</f>
        <v>2.6595561605974793E-4</v>
      </c>
      <c r="L23" s="40">
        <f t="shared" ref="L23:L41" si="7">(($E$4*10000)/($E$15*I23*$E$16*$E$17))*1000</f>
        <v>2.2859852870948783E-4</v>
      </c>
      <c r="M23" s="40">
        <f t="shared" ref="M23:M41" si="8">(($F$4*10000)/($F$15*I23*$F$16*$F$17))*1000</f>
        <v>1.5359803478606671E-3</v>
      </c>
      <c r="N23" s="40">
        <f t="shared" ref="N23:N41" si="9">(($G$4*10000)/($G$15*I23*$G$16*$G$17))*1000</f>
        <v>1.7929859560257366E-3</v>
      </c>
      <c r="P23" s="26">
        <v>2</v>
      </c>
      <c r="Q23" s="40">
        <f t="shared" ref="Q23:Q41" si="10">(($C$5*10000)/($C$15*P23*$C$16*$C$17))*1000</f>
        <v>1.5812611222329989E-5</v>
      </c>
      <c r="R23" s="40">
        <f t="shared" ref="R23:R41" si="11">(($D$5*10000)/($D$15*P23*$D$16*$D$17))*1000</f>
        <v>5.5196853402853842E-5</v>
      </c>
      <c r="S23" s="40">
        <f t="shared" ref="S23:S41" si="12">(($E$5*10000)/($E$15*P23*$E$16*$E$17))*1000</f>
        <v>5.171397603423529E-5</v>
      </c>
      <c r="T23" s="40">
        <f t="shared" ref="T23:T41" si="13">(($F$5*10000)/($F$15*P23*$F$16*$F$17))*1000</f>
        <v>8.1959144606821803E-5</v>
      </c>
      <c r="U23" s="40">
        <f t="shared" ref="U23:U41" si="14">(($G$5*10000)/($G$15*P23*$G$16*$G$17))*1000</f>
        <v>9.3385587790832826E-5</v>
      </c>
    </row>
    <row r="24" spans="1:21" x14ac:dyDescent="0.25">
      <c r="A24" s="26">
        <v>3</v>
      </c>
      <c r="B24" s="27"/>
      <c r="C24" s="25">
        <f t="shared" si="0"/>
        <v>264.45598121089324</v>
      </c>
      <c r="D24" s="30">
        <f t="shared" si="1"/>
        <v>877.0113036829099</v>
      </c>
      <c r="E24" s="30">
        <f t="shared" si="2"/>
        <v>765.83774375974065</v>
      </c>
      <c r="F24" s="30">
        <f t="shared" si="3"/>
        <v>1365.5893117075243</v>
      </c>
      <c r="G24" s="30">
        <f t="shared" si="4"/>
        <v>1563.3036174981657</v>
      </c>
      <c r="I24" s="26">
        <v>3</v>
      </c>
      <c r="J24" s="40">
        <f t="shared" si="5"/>
        <v>5.3254292935820134E-5</v>
      </c>
      <c r="K24" s="40">
        <f t="shared" si="6"/>
        <v>1.7730374403983196E-4</v>
      </c>
      <c r="L24" s="40">
        <f t="shared" si="7"/>
        <v>1.5239901913965853E-4</v>
      </c>
      <c r="M24" s="40">
        <f t="shared" si="8"/>
        <v>1.0239868985737783E-3</v>
      </c>
      <c r="N24" s="40">
        <f t="shared" si="9"/>
        <v>1.1953239706838244E-3</v>
      </c>
      <c r="P24" s="26">
        <v>3</v>
      </c>
      <c r="Q24" s="40">
        <f t="shared" si="10"/>
        <v>1.0541740814886657E-5</v>
      </c>
      <c r="R24" s="40">
        <f t="shared" si="11"/>
        <v>3.6797902268569232E-5</v>
      </c>
      <c r="S24" s="40">
        <f t="shared" si="12"/>
        <v>3.4475984022823522E-5</v>
      </c>
      <c r="T24" s="40">
        <f t="shared" si="13"/>
        <v>5.4639429737881209E-5</v>
      </c>
      <c r="U24" s="40">
        <f t="shared" si="14"/>
        <v>6.2257058527221884E-5</v>
      </c>
    </row>
    <row r="25" spans="1:21" x14ac:dyDescent="0.25">
      <c r="A25" s="26">
        <v>4</v>
      </c>
      <c r="B25" s="27"/>
      <c r="C25" s="25">
        <f t="shared" si="0"/>
        <v>198.34198590816996</v>
      </c>
      <c r="D25" s="30">
        <f t="shared" si="1"/>
        <v>657.75847776218234</v>
      </c>
      <c r="E25" s="30">
        <f t="shared" si="2"/>
        <v>574.37830781980563</v>
      </c>
      <c r="F25" s="30">
        <f t="shared" si="3"/>
        <v>1024.1919837806433</v>
      </c>
      <c r="G25" s="30">
        <f t="shared" si="4"/>
        <v>1172.4777131236244</v>
      </c>
      <c r="I25" s="26">
        <v>4</v>
      </c>
      <c r="J25" s="40">
        <f t="shared" si="5"/>
        <v>3.9940719701865107E-5</v>
      </c>
      <c r="K25" s="40">
        <f t="shared" si="6"/>
        <v>1.3297780802987397E-4</v>
      </c>
      <c r="L25" s="40">
        <f t="shared" si="7"/>
        <v>1.1429926435474392E-4</v>
      </c>
      <c r="M25" s="40">
        <f t="shared" si="8"/>
        <v>7.6799017393033354E-4</v>
      </c>
      <c r="N25" s="40">
        <f t="shared" si="9"/>
        <v>8.9649297801286832E-4</v>
      </c>
      <c r="P25" s="26">
        <v>4</v>
      </c>
      <c r="Q25" s="40">
        <f t="shared" si="10"/>
        <v>7.9063056111649945E-6</v>
      </c>
      <c r="R25" s="40">
        <f t="shared" si="11"/>
        <v>2.7598426701426921E-5</v>
      </c>
      <c r="S25" s="40">
        <f t="shared" si="12"/>
        <v>2.5856988017117645E-5</v>
      </c>
      <c r="T25" s="40">
        <f t="shared" si="13"/>
        <v>4.0979572303410901E-5</v>
      </c>
      <c r="U25" s="40">
        <f t="shared" si="14"/>
        <v>4.6692793895416413E-5</v>
      </c>
    </row>
    <row r="26" spans="1:21" s="2" customFormat="1" x14ac:dyDescent="0.25">
      <c r="A26" s="1">
        <v>5</v>
      </c>
      <c r="B26" s="41"/>
      <c r="C26" s="25">
        <f t="shared" si="0"/>
        <v>158.67358872653594</v>
      </c>
      <c r="D26" s="30">
        <f t="shared" si="1"/>
        <v>526.20678220974594</v>
      </c>
      <c r="E26" s="30">
        <f t="shared" si="2"/>
        <v>459.50264625584447</v>
      </c>
      <c r="F26" s="30">
        <f t="shared" si="3"/>
        <v>819.35358702451458</v>
      </c>
      <c r="G26" s="30">
        <f t="shared" si="4"/>
        <v>937.98217049889956</v>
      </c>
      <c r="I26" s="1">
        <v>5</v>
      </c>
      <c r="J26" s="40">
        <f t="shared" si="5"/>
        <v>3.1952575761492081E-5</v>
      </c>
      <c r="K26" s="40">
        <f t="shared" si="6"/>
        <v>1.0638224642389918E-4</v>
      </c>
      <c r="L26" s="40">
        <f t="shared" si="7"/>
        <v>9.143941148379512E-5</v>
      </c>
      <c r="M26" s="40">
        <f t="shared" si="8"/>
        <v>6.1439213914426692E-4</v>
      </c>
      <c r="N26" s="40">
        <f t="shared" si="9"/>
        <v>7.1719438241029472E-4</v>
      </c>
      <c r="P26" s="1">
        <v>5</v>
      </c>
      <c r="Q26" s="40">
        <f t="shared" si="10"/>
        <v>6.3250444889319938E-6</v>
      </c>
      <c r="R26" s="40">
        <f t="shared" si="11"/>
        <v>2.2078741361141535E-5</v>
      </c>
      <c r="S26" s="40">
        <f t="shared" si="12"/>
        <v>2.0685590413694117E-5</v>
      </c>
      <c r="T26" s="40">
        <f t="shared" si="13"/>
        <v>3.2783657842728717E-5</v>
      </c>
      <c r="U26" s="40">
        <f t="shared" si="14"/>
        <v>3.7354235116333129E-5</v>
      </c>
    </row>
    <row r="27" spans="1:21" x14ac:dyDescent="0.25">
      <c r="A27" s="26">
        <v>6</v>
      </c>
      <c r="B27" s="27"/>
      <c r="C27" s="25">
        <f t="shared" si="0"/>
        <v>132.22799060544662</v>
      </c>
      <c r="D27" s="30">
        <f t="shared" si="1"/>
        <v>438.50565184145495</v>
      </c>
      <c r="E27" s="30">
        <f t="shared" si="2"/>
        <v>382.91887187987032</v>
      </c>
      <c r="F27" s="30">
        <f t="shared" si="3"/>
        <v>682.79465585376215</v>
      </c>
      <c r="G27" s="30">
        <f t="shared" si="4"/>
        <v>781.65180874908287</v>
      </c>
      <c r="I27" s="26">
        <v>6</v>
      </c>
      <c r="J27" s="40">
        <f t="shared" si="5"/>
        <v>2.6627146467910067E-5</v>
      </c>
      <c r="K27" s="40">
        <f t="shared" si="6"/>
        <v>8.8651872019915982E-5</v>
      </c>
      <c r="L27" s="40">
        <f t="shared" si="7"/>
        <v>7.6199509569829265E-5</v>
      </c>
      <c r="M27" s="40">
        <f t="shared" si="8"/>
        <v>5.1199344928688913E-4</v>
      </c>
      <c r="N27" s="40">
        <f t="shared" si="9"/>
        <v>5.9766198534191221E-4</v>
      </c>
      <c r="P27" s="26">
        <v>6</v>
      </c>
      <c r="Q27" s="40">
        <f t="shared" si="10"/>
        <v>5.2708704074433283E-6</v>
      </c>
      <c r="R27" s="40">
        <f t="shared" si="11"/>
        <v>1.8398951134284616E-5</v>
      </c>
      <c r="S27" s="40">
        <f t="shared" si="12"/>
        <v>1.7237992011411761E-5</v>
      </c>
      <c r="T27" s="40">
        <f t="shared" si="13"/>
        <v>2.7319714868940604E-5</v>
      </c>
      <c r="U27" s="40">
        <f t="shared" si="14"/>
        <v>3.1128529263610942E-5</v>
      </c>
    </row>
    <row r="28" spans="1:21" x14ac:dyDescent="0.25">
      <c r="A28" s="26">
        <v>7</v>
      </c>
      <c r="B28" s="27"/>
      <c r="C28" s="25">
        <f t="shared" si="0"/>
        <v>113.33827766181138</v>
      </c>
      <c r="D28" s="30">
        <f t="shared" si="1"/>
        <v>375.86198729267562</v>
      </c>
      <c r="E28" s="30">
        <f t="shared" si="2"/>
        <v>328.2161758970318</v>
      </c>
      <c r="F28" s="30">
        <f t="shared" si="3"/>
        <v>585.25256216036757</v>
      </c>
      <c r="G28" s="30">
        <f t="shared" si="4"/>
        <v>669.98726464207107</v>
      </c>
      <c r="I28" s="26">
        <v>7</v>
      </c>
      <c r="J28" s="40">
        <f t="shared" si="5"/>
        <v>2.2823268401065768E-5</v>
      </c>
      <c r="K28" s="40">
        <f t="shared" si="6"/>
        <v>7.5987318874213698E-5</v>
      </c>
      <c r="L28" s="40">
        <f t="shared" si="7"/>
        <v>6.5313865345567951E-5</v>
      </c>
      <c r="M28" s="40">
        <f t="shared" si="8"/>
        <v>4.3885152796019068E-4</v>
      </c>
      <c r="N28" s="40">
        <f t="shared" si="9"/>
        <v>5.1228170172163909E-4</v>
      </c>
      <c r="P28" s="26">
        <v>7</v>
      </c>
      <c r="Q28" s="40">
        <f t="shared" si="10"/>
        <v>4.5178889206657095E-6</v>
      </c>
      <c r="R28" s="40">
        <f t="shared" si="11"/>
        <v>1.5770529543672526E-5</v>
      </c>
      <c r="S28" s="40">
        <f t="shared" si="12"/>
        <v>1.4775421724067226E-5</v>
      </c>
      <c r="T28" s="40">
        <f t="shared" si="13"/>
        <v>2.3416898459091949E-5</v>
      </c>
      <c r="U28" s="40">
        <f t="shared" si="14"/>
        <v>2.6681596511666523E-5</v>
      </c>
    </row>
    <row r="29" spans="1:21" x14ac:dyDescent="0.25">
      <c r="A29" s="26">
        <v>8</v>
      </c>
      <c r="B29" s="27"/>
      <c r="C29" s="25">
        <f t="shared" si="0"/>
        <v>99.17099295408498</v>
      </c>
      <c r="D29" s="30">
        <f t="shared" si="1"/>
        <v>328.87923888109117</v>
      </c>
      <c r="E29" s="30">
        <f t="shared" si="2"/>
        <v>287.18915390990281</v>
      </c>
      <c r="F29" s="30">
        <f t="shared" si="3"/>
        <v>512.09599189032167</v>
      </c>
      <c r="G29" s="30">
        <f t="shared" si="4"/>
        <v>586.23885656181221</v>
      </c>
      <c r="I29" s="26">
        <v>8</v>
      </c>
      <c r="J29" s="40">
        <f t="shared" si="5"/>
        <v>1.9970359850932554E-5</v>
      </c>
      <c r="K29" s="40">
        <f t="shared" si="6"/>
        <v>6.6488904014936983E-5</v>
      </c>
      <c r="L29" s="40">
        <f t="shared" si="7"/>
        <v>5.7149632177371959E-5</v>
      </c>
      <c r="M29" s="40">
        <f t="shared" si="8"/>
        <v>3.8399508696516677E-4</v>
      </c>
      <c r="N29" s="40">
        <f t="shared" si="9"/>
        <v>4.4824648900643416E-4</v>
      </c>
      <c r="P29" s="26">
        <v>8</v>
      </c>
      <c r="Q29" s="40">
        <f t="shared" si="10"/>
        <v>3.9531528055824973E-6</v>
      </c>
      <c r="R29" s="40">
        <f t="shared" si="11"/>
        <v>1.379921335071346E-5</v>
      </c>
      <c r="S29" s="40">
        <f t="shared" si="12"/>
        <v>1.2928494008558823E-5</v>
      </c>
      <c r="T29" s="40">
        <f t="shared" si="13"/>
        <v>2.0489786151705451E-5</v>
      </c>
      <c r="U29" s="40">
        <f t="shared" si="14"/>
        <v>2.3346396947708207E-5</v>
      </c>
    </row>
    <row r="30" spans="1:21" x14ac:dyDescent="0.25">
      <c r="A30" s="26">
        <v>9</v>
      </c>
      <c r="B30" s="27"/>
      <c r="C30" s="25">
        <f t="shared" si="0"/>
        <v>88.151993736964414</v>
      </c>
      <c r="D30" s="30">
        <f t="shared" si="1"/>
        <v>292.33710122763659</v>
      </c>
      <c r="E30" s="30">
        <f t="shared" si="2"/>
        <v>255.27924791991353</v>
      </c>
      <c r="F30" s="30">
        <f t="shared" si="3"/>
        <v>455.19643723584147</v>
      </c>
      <c r="G30" s="30">
        <f t="shared" si="4"/>
        <v>521.10120583272203</v>
      </c>
      <c r="I30" s="26">
        <v>9</v>
      </c>
      <c r="J30" s="40">
        <f t="shared" si="5"/>
        <v>1.7751430978606711E-5</v>
      </c>
      <c r="K30" s="40">
        <f t="shared" si="6"/>
        <v>5.9101248013277323E-5</v>
      </c>
      <c r="L30" s="40">
        <f t="shared" si="7"/>
        <v>5.0799673046552843E-5</v>
      </c>
      <c r="M30" s="40">
        <f t="shared" si="8"/>
        <v>3.4132896619125939E-4</v>
      </c>
      <c r="N30" s="40">
        <f t="shared" si="9"/>
        <v>3.9844132356127492E-4</v>
      </c>
      <c r="P30" s="26">
        <v>9</v>
      </c>
      <c r="Q30" s="40">
        <f t="shared" si="10"/>
        <v>3.513913604962219E-6</v>
      </c>
      <c r="R30" s="40">
        <f t="shared" si="11"/>
        <v>1.226596742285641E-5</v>
      </c>
      <c r="S30" s="40">
        <f t="shared" si="12"/>
        <v>1.1491994674274507E-5</v>
      </c>
      <c r="T30" s="40">
        <f t="shared" si="13"/>
        <v>1.8213143245960402E-5</v>
      </c>
      <c r="U30" s="40">
        <f t="shared" si="14"/>
        <v>2.07523528424073E-5</v>
      </c>
    </row>
    <row r="31" spans="1:21" s="2" customFormat="1" x14ac:dyDescent="0.25">
      <c r="A31" s="1">
        <v>10</v>
      </c>
      <c r="B31" s="41"/>
      <c r="C31" s="25">
        <f t="shared" si="0"/>
        <v>79.33679436326797</v>
      </c>
      <c r="D31" s="30">
        <f t="shared" si="1"/>
        <v>263.10339110487297</v>
      </c>
      <c r="E31" s="30">
        <f t="shared" si="2"/>
        <v>229.75132312792223</v>
      </c>
      <c r="F31" s="30">
        <f t="shared" si="3"/>
        <v>409.67679351225729</v>
      </c>
      <c r="G31" s="30">
        <f t="shared" si="4"/>
        <v>468.99108524944978</v>
      </c>
      <c r="I31" s="1">
        <v>10</v>
      </c>
      <c r="J31" s="40">
        <f t="shared" si="5"/>
        <v>1.597628788074604E-5</v>
      </c>
      <c r="K31" s="40">
        <f t="shared" si="6"/>
        <v>5.3191123211949588E-5</v>
      </c>
      <c r="L31" s="40">
        <f t="shared" si="7"/>
        <v>4.571970574189756E-5</v>
      </c>
      <c r="M31" s="40">
        <f t="shared" si="8"/>
        <v>3.0719606957213346E-4</v>
      </c>
      <c r="N31" s="40">
        <f t="shared" si="9"/>
        <v>3.5859719120514736E-4</v>
      </c>
      <c r="P31" s="1">
        <v>10</v>
      </c>
      <c r="Q31" s="40">
        <f t="shared" si="10"/>
        <v>3.1625222444659969E-6</v>
      </c>
      <c r="R31" s="40">
        <f t="shared" si="11"/>
        <v>1.1039370680570767E-5</v>
      </c>
      <c r="S31" s="40">
        <f t="shared" si="12"/>
        <v>1.0342795206847058E-5</v>
      </c>
      <c r="T31" s="40">
        <f t="shared" si="13"/>
        <v>1.6391828921364359E-5</v>
      </c>
      <c r="U31" s="40">
        <f t="shared" si="14"/>
        <v>1.8677117558166565E-5</v>
      </c>
    </row>
    <row r="32" spans="1:21" x14ac:dyDescent="0.25">
      <c r="A32" s="26">
        <v>11</v>
      </c>
      <c r="B32" s="27"/>
      <c r="C32" s="25">
        <f t="shared" si="0"/>
        <v>72.124358512061804</v>
      </c>
      <c r="D32" s="30">
        <f t="shared" si="1"/>
        <v>239.18490100442997</v>
      </c>
      <c r="E32" s="30">
        <f t="shared" si="2"/>
        <v>208.86483920720201</v>
      </c>
      <c r="F32" s="30">
        <f t="shared" si="3"/>
        <v>372.43344864750674</v>
      </c>
      <c r="G32" s="30">
        <f t="shared" si="4"/>
        <v>426.35553204495443</v>
      </c>
      <c r="I32" s="26">
        <v>11</v>
      </c>
      <c r="J32" s="40">
        <f t="shared" si="5"/>
        <v>1.4523898073405494E-5</v>
      </c>
      <c r="K32" s="40">
        <f t="shared" si="6"/>
        <v>4.8355566556317804E-5</v>
      </c>
      <c r="L32" s="40">
        <f t="shared" si="7"/>
        <v>4.1563368856270507E-5</v>
      </c>
      <c r="M32" s="40">
        <f t="shared" si="8"/>
        <v>2.7926915415648501E-4</v>
      </c>
      <c r="N32" s="40">
        <f t="shared" si="9"/>
        <v>3.2599744655013402E-4</v>
      </c>
      <c r="P32" s="26">
        <v>11</v>
      </c>
      <c r="Q32" s="40">
        <f t="shared" si="10"/>
        <v>2.8750202222418163E-6</v>
      </c>
      <c r="R32" s="40">
        <f t="shared" si="11"/>
        <v>1.0035791527791606E-5</v>
      </c>
      <c r="S32" s="40">
        <f t="shared" si="12"/>
        <v>9.4025410971336869E-6</v>
      </c>
      <c r="T32" s="40">
        <f t="shared" si="13"/>
        <v>1.4901662655785787E-5</v>
      </c>
      <c r="U32" s="40">
        <f t="shared" si="14"/>
        <v>1.6979197780151426E-5</v>
      </c>
    </row>
    <row r="33" spans="1:21" x14ac:dyDescent="0.25">
      <c r="A33" s="26">
        <v>12</v>
      </c>
      <c r="B33" s="27"/>
      <c r="C33" s="25">
        <f t="shared" si="0"/>
        <v>66.11399530272331</v>
      </c>
      <c r="D33" s="30">
        <f t="shared" si="1"/>
        <v>219.25282592072747</v>
      </c>
      <c r="E33" s="30">
        <f t="shared" si="2"/>
        <v>191.45943593993516</v>
      </c>
      <c r="F33" s="30">
        <f t="shared" si="3"/>
        <v>341.39732792688108</v>
      </c>
      <c r="G33" s="30">
        <f t="shared" si="4"/>
        <v>390.82590437454144</v>
      </c>
      <c r="I33" s="26">
        <v>12</v>
      </c>
      <c r="J33" s="40">
        <f t="shared" si="5"/>
        <v>1.3313573233955034E-5</v>
      </c>
      <c r="K33" s="40">
        <f t="shared" si="6"/>
        <v>4.4325936009957991E-5</v>
      </c>
      <c r="L33" s="40">
        <f t="shared" si="7"/>
        <v>3.8099754784914632E-5</v>
      </c>
      <c r="M33" s="40">
        <f t="shared" si="8"/>
        <v>2.5599672464344457E-4</v>
      </c>
      <c r="N33" s="40">
        <f t="shared" si="9"/>
        <v>2.9883099267095611E-4</v>
      </c>
      <c r="P33" s="26">
        <v>12</v>
      </c>
      <c r="Q33" s="40">
        <f t="shared" si="10"/>
        <v>2.6354352037216641E-6</v>
      </c>
      <c r="R33" s="40">
        <f t="shared" si="11"/>
        <v>9.1994755671423081E-6</v>
      </c>
      <c r="S33" s="40">
        <f t="shared" si="12"/>
        <v>8.6189960057058806E-6</v>
      </c>
      <c r="T33" s="40">
        <f t="shared" si="13"/>
        <v>1.3659857434470302E-5</v>
      </c>
      <c r="U33" s="40">
        <f t="shared" si="14"/>
        <v>1.5564264631805471E-5</v>
      </c>
    </row>
    <row r="34" spans="1:21" x14ac:dyDescent="0.25">
      <c r="A34" s="26">
        <v>13</v>
      </c>
      <c r="B34" s="27"/>
      <c r="C34" s="25">
        <f t="shared" si="0"/>
        <v>61.028303356359984</v>
      </c>
      <c r="D34" s="30">
        <f t="shared" si="1"/>
        <v>202.38722392682538</v>
      </c>
      <c r="E34" s="30">
        <f t="shared" si="2"/>
        <v>176.73178702147862</v>
      </c>
      <c r="F34" s="30">
        <f t="shared" si="3"/>
        <v>315.13599500942871</v>
      </c>
      <c r="G34" s="30">
        <f t="shared" si="4"/>
        <v>360.76237326880749</v>
      </c>
      <c r="I34" s="26">
        <v>13</v>
      </c>
      <c r="J34" s="40">
        <f t="shared" si="5"/>
        <v>1.2289452215958492E-5</v>
      </c>
      <c r="K34" s="40">
        <f t="shared" si="6"/>
        <v>4.0916248624576614E-5</v>
      </c>
      <c r="L34" s="40">
        <f t="shared" si="7"/>
        <v>3.5169004416844272E-5</v>
      </c>
      <c r="M34" s="40">
        <f t="shared" si="8"/>
        <v>2.3630466890164114E-4</v>
      </c>
      <c r="N34" s="40">
        <f t="shared" si="9"/>
        <v>2.7584399323472868E-4</v>
      </c>
      <c r="P34" s="26">
        <v>13</v>
      </c>
      <c r="Q34" s="40">
        <f t="shared" si="10"/>
        <v>2.4327094188199979E-6</v>
      </c>
      <c r="R34" s="40">
        <f t="shared" si="11"/>
        <v>8.4918236004390542E-6</v>
      </c>
      <c r="S34" s="40">
        <f t="shared" si="12"/>
        <v>7.955996312959274E-6</v>
      </c>
      <c r="T34" s="40">
        <f t="shared" si="13"/>
        <v>1.260909917028028E-5</v>
      </c>
      <c r="U34" s="40">
        <f t="shared" si="14"/>
        <v>1.4367013506281974E-5</v>
      </c>
    </row>
    <row r="35" spans="1:21" x14ac:dyDescent="0.25">
      <c r="A35" s="26">
        <v>14</v>
      </c>
      <c r="B35" s="27"/>
      <c r="C35" s="25">
        <f t="shared" si="0"/>
        <v>56.669138830905688</v>
      </c>
      <c r="D35" s="30">
        <f t="shared" si="1"/>
        <v>187.93099364633781</v>
      </c>
      <c r="E35" s="30">
        <f t="shared" si="2"/>
        <v>164.1080879485159</v>
      </c>
      <c r="F35" s="30">
        <f t="shared" si="3"/>
        <v>292.62628108018379</v>
      </c>
      <c r="G35" s="30">
        <f t="shared" si="4"/>
        <v>334.99363232103553</v>
      </c>
      <c r="I35" s="26">
        <v>14</v>
      </c>
      <c r="J35" s="40">
        <f t="shared" si="5"/>
        <v>1.1411634200532884E-5</v>
      </c>
      <c r="K35" s="40">
        <f t="shared" si="6"/>
        <v>3.7993659437106849E-5</v>
      </c>
      <c r="L35" s="40">
        <f t="shared" si="7"/>
        <v>3.2656932672783975E-5</v>
      </c>
      <c r="M35" s="40">
        <f t="shared" si="8"/>
        <v>2.1942576398009534E-4</v>
      </c>
      <c r="N35" s="40">
        <f t="shared" si="9"/>
        <v>2.5614085086081954E-4</v>
      </c>
      <c r="P35" s="26">
        <v>14</v>
      </c>
      <c r="Q35" s="40">
        <f t="shared" si="10"/>
        <v>2.2589444603328547E-6</v>
      </c>
      <c r="R35" s="40">
        <f t="shared" si="11"/>
        <v>7.8852647718362628E-6</v>
      </c>
      <c r="S35" s="40">
        <f t="shared" si="12"/>
        <v>7.387710862033613E-6</v>
      </c>
      <c r="T35" s="40">
        <f t="shared" si="13"/>
        <v>1.1708449229545975E-5</v>
      </c>
      <c r="U35" s="40">
        <f t="shared" si="14"/>
        <v>1.3340798255833261E-5</v>
      </c>
    </row>
    <row r="36" spans="1:21" s="2" customFormat="1" x14ac:dyDescent="0.25">
      <c r="A36" s="1">
        <v>15</v>
      </c>
      <c r="B36" s="41"/>
      <c r="C36" s="25">
        <f t="shared" si="0"/>
        <v>52.891196242178644</v>
      </c>
      <c r="D36" s="30">
        <f t="shared" si="1"/>
        <v>175.40226073658198</v>
      </c>
      <c r="E36" s="30">
        <f t="shared" si="2"/>
        <v>153.16754875194812</v>
      </c>
      <c r="F36" s="30">
        <f t="shared" si="3"/>
        <v>273.11786234150492</v>
      </c>
      <c r="G36" s="30">
        <f t="shared" si="4"/>
        <v>312.66072349963321</v>
      </c>
      <c r="I36" s="1">
        <v>15</v>
      </c>
      <c r="J36" s="40">
        <f t="shared" si="5"/>
        <v>1.0650858587164027E-5</v>
      </c>
      <c r="K36" s="40">
        <f t="shared" si="6"/>
        <v>3.5460748807966394E-5</v>
      </c>
      <c r="L36" s="40">
        <f t="shared" si="7"/>
        <v>3.0479803827931704E-5</v>
      </c>
      <c r="M36" s="40">
        <f t="shared" si="8"/>
        <v>2.0479737971475565E-4</v>
      </c>
      <c r="N36" s="40">
        <f t="shared" si="9"/>
        <v>2.3906479413676491E-4</v>
      </c>
      <c r="P36" s="1">
        <v>15</v>
      </c>
      <c r="Q36" s="40">
        <f t="shared" si="10"/>
        <v>2.1083481629773314E-6</v>
      </c>
      <c r="R36" s="40">
        <f t="shared" si="11"/>
        <v>7.3595804537138454E-6</v>
      </c>
      <c r="S36" s="40">
        <f t="shared" si="12"/>
        <v>6.8951968045647045E-6</v>
      </c>
      <c r="T36" s="40">
        <f t="shared" si="13"/>
        <v>1.0927885947576242E-5</v>
      </c>
      <c r="U36" s="40">
        <f t="shared" si="14"/>
        <v>1.2451411705444378E-5</v>
      </c>
    </row>
    <row r="37" spans="1:21" x14ac:dyDescent="0.25">
      <c r="A37" s="26">
        <v>16</v>
      </c>
      <c r="B37" s="27"/>
      <c r="C37" s="25">
        <f t="shared" si="0"/>
        <v>49.58549647704249</v>
      </c>
      <c r="D37" s="30">
        <f t="shared" si="1"/>
        <v>164.43961944054558</v>
      </c>
      <c r="E37" s="30">
        <f t="shared" si="2"/>
        <v>143.59457695495141</v>
      </c>
      <c r="F37" s="30">
        <f t="shared" si="3"/>
        <v>256.04799594516084</v>
      </c>
      <c r="G37" s="30">
        <f t="shared" si="4"/>
        <v>293.11942828090611</v>
      </c>
      <c r="I37" s="26">
        <v>16</v>
      </c>
      <c r="J37" s="40">
        <f t="shared" si="5"/>
        <v>9.9851799254662769E-6</v>
      </c>
      <c r="K37" s="40">
        <f t="shared" si="6"/>
        <v>3.3244452007468491E-5</v>
      </c>
      <c r="L37" s="40">
        <f t="shared" si="7"/>
        <v>2.8574816088685979E-5</v>
      </c>
      <c r="M37" s="40">
        <f t="shared" si="8"/>
        <v>1.9199754348258338E-4</v>
      </c>
      <c r="N37" s="40">
        <f t="shared" si="9"/>
        <v>2.2412324450321708E-4</v>
      </c>
      <c r="P37" s="26">
        <v>16</v>
      </c>
      <c r="Q37" s="40">
        <f t="shared" si="10"/>
        <v>1.9765764027912486E-6</v>
      </c>
      <c r="R37" s="40">
        <f t="shared" si="11"/>
        <v>6.8996066753567302E-6</v>
      </c>
      <c r="S37" s="40">
        <f t="shared" si="12"/>
        <v>6.4642470042794113E-6</v>
      </c>
      <c r="T37" s="40">
        <f t="shared" si="13"/>
        <v>1.0244893075852725E-5</v>
      </c>
      <c r="U37" s="40">
        <f t="shared" si="14"/>
        <v>1.1673198473854103E-5</v>
      </c>
    </row>
    <row r="38" spans="1:21" x14ac:dyDescent="0.25">
      <c r="A38" s="26">
        <v>17</v>
      </c>
      <c r="B38" s="27"/>
      <c r="C38" s="25">
        <f t="shared" si="0"/>
        <v>46.66870256662822</v>
      </c>
      <c r="D38" s="30">
        <f t="shared" si="1"/>
        <v>154.76670064992527</v>
      </c>
      <c r="E38" s="30">
        <f t="shared" si="2"/>
        <v>135.14783713407192</v>
      </c>
      <c r="F38" s="30">
        <f t="shared" si="3"/>
        <v>240.98634912485727</v>
      </c>
      <c r="G38" s="30">
        <f t="shared" si="4"/>
        <v>275.8771089702646</v>
      </c>
      <c r="I38" s="26">
        <v>17</v>
      </c>
      <c r="J38" s="40">
        <f t="shared" si="5"/>
        <v>9.397816400438848E-6</v>
      </c>
      <c r="K38" s="40">
        <f t="shared" si="6"/>
        <v>3.1288896007029174E-5</v>
      </c>
      <c r="L38" s="40">
        <f t="shared" si="7"/>
        <v>2.689394455405739E-5</v>
      </c>
      <c r="M38" s="40">
        <f t="shared" si="8"/>
        <v>1.8070357033654911E-4</v>
      </c>
      <c r="N38" s="40">
        <f t="shared" si="9"/>
        <v>2.1093952423832199E-4</v>
      </c>
      <c r="P38" s="26">
        <v>17</v>
      </c>
      <c r="Q38" s="40">
        <f t="shared" si="10"/>
        <v>1.8603072026270571E-6</v>
      </c>
      <c r="R38" s="40">
        <f t="shared" si="11"/>
        <v>6.4937474591592757E-6</v>
      </c>
      <c r="S38" s="40">
        <f t="shared" si="12"/>
        <v>6.0839971804982697E-6</v>
      </c>
      <c r="T38" s="40">
        <f t="shared" si="13"/>
        <v>9.6422523066849206E-6</v>
      </c>
      <c r="U38" s="40">
        <f t="shared" si="14"/>
        <v>1.0986539740097981E-5</v>
      </c>
    </row>
    <row r="39" spans="1:21" x14ac:dyDescent="0.25">
      <c r="A39" s="26">
        <v>18</v>
      </c>
      <c r="B39" s="27"/>
      <c r="C39" s="25">
        <f t="shared" si="0"/>
        <v>44.075996868482207</v>
      </c>
      <c r="D39" s="30">
        <f t="shared" si="1"/>
        <v>146.1685506138183</v>
      </c>
      <c r="E39" s="30">
        <f t="shared" si="2"/>
        <v>127.63962395995677</v>
      </c>
      <c r="F39" s="30">
        <f t="shared" si="3"/>
        <v>227.59821861792074</v>
      </c>
      <c r="G39" s="30">
        <f t="shared" si="4"/>
        <v>260.55060291636102</v>
      </c>
      <c r="I39" s="26">
        <v>18</v>
      </c>
      <c r="J39" s="40">
        <f t="shared" si="5"/>
        <v>8.8757154893033557E-6</v>
      </c>
      <c r="K39" s="40">
        <f t="shared" si="6"/>
        <v>2.9550624006638662E-5</v>
      </c>
      <c r="L39" s="40">
        <f t="shared" si="7"/>
        <v>2.5399836523276422E-5</v>
      </c>
      <c r="M39" s="40">
        <f t="shared" si="8"/>
        <v>1.7066448309562969E-4</v>
      </c>
      <c r="N39" s="40">
        <f t="shared" si="9"/>
        <v>1.9922066178063746E-4</v>
      </c>
      <c r="P39" s="26">
        <v>18</v>
      </c>
      <c r="Q39" s="40">
        <f t="shared" si="10"/>
        <v>1.7569568024811095E-6</v>
      </c>
      <c r="R39" s="40">
        <f t="shared" si="11"/>
        <v>6.1329837114282051E-6</v>
      </c>
      <c r="S39" s="40">
        <f t="shared" si="12"/>
        <v>5.7459973371372537E-6</v>
      </c>
      <c r="T39" s="40">
        <f t="shared" si="13"/>
        <v>9.1065716229802009E-6</v>
      </c>
      <c r="U39" s="40">
        <f t="shared" si="14"/>
        <v>1.037617642120365E-5</v>
      </c>
    </row>
    <row r="40" spans="1:21" x14ac:dyDescent="0.25">
      <c r="A40" s="26">
        <v>19</v>
      </c>
      <c r="B40" s="27"/>
      <c r="C40" s="25">
        <f t="shared" si="0"/>
        <v>41.756207559614722</v>
      </c>
      <c r="D40" s="30">
        <f t="shared" si="1"/>
        <v>138.47546900256469</v>
      </c>
      <c r="E40" s="30">
        <f t="shared" si="2"/>
        <v>120.92174901469591</v>
      </c>
      <c r="F40" s="30">
        <f t="shared" si="3"/>
        <v>215.61936500645126</v>
      </c>
      <c r="G40" s="30">
        <f t="shared" si="4"/>
        <v>246.8374132891841</v>
      </c>
      <c r="I40" s="26">
        <v>19</v>
      </c>
      <c r="J40" s="40">
        <f t="shared" si="5"/>
        <v>8.4085725688137046E-6</v>
      </c>
      <c r="K40" s="40">
        <f t="shared" si="6"/>
        <v>2.7995328006289256E-5</v>
      </c>
      <c r="L40" s="40">
        <f t="shared" si="7"/>
        <v>2.4063003022051349E-5</v>
      </c>
      <c r="M40" s="40">
        <f t="shared" si="8"/>
        <v>1.6168214188007029E-4</v>
      </c>
      <c r="N40" s="40">
        <f t="shared" si="9"/>
        <v>1.8873536379218284E-4</v>
      </c>
      <c r="P40" s="26">
        <v>19</v>
      </c>
      <c r="Q40" s="40">
        <f t="shared" si="10"/>
        <v>1.6644853918242088E-6</v>
      </c>
      <c r="R40" s="40">
        <f t="shared" si="11"/>
        <v>5.8101950950372461E-6</v>
      </c>
      <c r="S40" s="40">
        <f t="shared" si="12"/>
        <v>5.4435764246563462E-6</v>
      </c>
      <c r="T40" s="40">
        <f t="shared" si="13"/>
        <v>8.6272783796654553E-6</v>
      </c>
      <c r="U40" s="40">
        <f t="shared" si="14"/>
        <v>9.8300618727192444E-6</v>
      </c>
    </row>
    <row r="41" spans="1:21" x14ac:dyDescent="0.25">
      <c r="A41" s="26">
        <v>20</v>
      </c>
      <c r="B41" s="27"/>
      <c r="C41" s="25">
        <f t="shared" si="0"/>
        <v>39.668397181633985</v>
      </c>
      <c r="D41" s="30">
        <f t="shared" si="1"/>
        <v>131.55169555243648</v>
      </c>
      <c r="E41" s="30">
        <f t="shared" si="2"/>
        <v>114.87566156396112</v>
      </c>
      <c r="F41" s="30">
        <f t="shared" si="3"/>
        <v>204.83839675612865</v>
      </c>
      <c r="G41" s="30">
        <f t="shared" si="4"/>
        <v>234.49554262472489</v>
      </c>
      <c r="I41" s="26">
        <v>20</v>
      </c>
      <c r="J41" s="40">
        <f t="shared" si="5"/>
        <v>7.9881439403730201E-6</v>
      </c>
      <c r="K41" s="40">
        <f t="shared" si="6"/>
        <v>2.6595561605974794E-5</v>
      </c>
      <c r="L41" s="40">
        <f t="shared" si="7"/>
        <v>2.285985287094878E-5</v>
      </c>
      <c r="M41" s="40">
        <f t="shared" si="8"/>
        <v>1.5359803478606673E-4</v>
      </c>
      <c r="N41" s="40">
        <f t="shared" si="9"/>
        <v>1.7929859560257368E-4</v>
      </c>
      <c r="P41" s="26">
        <v>20</v>
      </c>
      <c r="Q41" s="40">
        <f t="shared" si="10"/>
        <v>1.5812611222329984E-6</v>
      </c>
      <c r="R41" s="40">
        <f t="shared" si="11"/>
        <v>5.5196853402853836E-6</v>
      </c>
      <c r="S41" s="40">
        <f t="shared" si="12"/>
        <v>5.1713976034235292E-6</v>
      </c>
      <c r="T41" s="40">
        <f t="shared" si="13"/>
        <v>8.1959144606821793E-6</v>
      </c>
      <c r="U41" s="40">
        <f t="shared" si="14"/>
        <v>9.3385587790832823E-6</v>
      </c>
    </row>
  </sheetData>
  <mergeCells count="4">
    <mergeCell ref="A1:G1"/>
    <mergeCell ref="A20:G20"/>
    <mergeCell ref="I20:N20"/>
    <mergeCell ref="P20:U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Impactos Ambientales (IA) cm2</vt:lpstr>
      <vt:lpstr>IA Normalizados</vt:lpstr>
      <vt:lpstr>Gráfica Normalizada 1 -5</vt:lpstr>
      <vt:lpstr>Gráfica Normalizada 5- 10</vt:lpstr>
      <vt:lpstr>Gráfica DEA </vt:lpstr>
      <vt:lpstr>DEA_CELDAS</vt:lpstr>
      <vt:lpstr>DEA_CAPAS</vt:lpstr>
      <vt:lpstr>DEA Comparativo</vt:lpstr>
      <vt:lpstr>Analisis de sensibilidad</vt:lpstr>
      <vt:lpstr>Gráfica Normalizada 1 -5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VALDERRAMA</dc:creator>
  <cp:lastModifiedBy>CAMILO VALDERRAMA</cp:lastModifiedBy>
  <dcterms:created xsi:type="dcterms:W3CDTF">2022-05-06T14:22:36Z</dcterms:created>
  <dcterms:modified xsi:type="dcterms:W3CDTF">2023-03-11T01:09:08Z</dcterms:modified>
</cp:coreProperties>
</file>