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bookViews>
    <workbookView xWindow="0" yWindow="0" windowWidth="20490" windowHeight="7155" firstSheet="6" activeTab="9"/>
  </bookViews>
  <sheets>
    <sheet name="DATOS" sheetId="3" state="veryHidden" r:id="rId1"/>
    <sheet name="COORDENADAS" sheetId="1" r:id="rId2"/>
    <sheet name="RUTA CRITICA" sheetId="2" r:id="rId3"/>
    <sheet name="ACOMETIDA Y MEDIDOR" sheetId="5" r:id="rId4"/>
    <sheet name="PLANO" sheetId="6" state="veryHidden" r:id="rId5"/>
    <sheet name="PLANO1" sheetId="8" r:id="rId6"/>
    <sheet name="CANTIDADES DE OBRA" sheetId="4" r:id="rId7"/>
    <sheet name="COLECTORES INTERNOS" sheetId="9" r:id="rId8"/>
    <sheet name="AGUAS LLUVIAS" sheetId="10" r:id="rId9"/>
    <sheet name="COLECTORES LLUVIAS" sheetId="12" r:id="rId10"/>
    <sheet name="TABLAS" sheetId="11" state="veryHidden" r:id="rId11"/>
  </sheets>
  <definedNames>
    <definedName name="_xlnm.Print_Area" localSheetId="3">'ACOMETIDA Y MEDIDOR'!$A$1:$G$56</definedName>
    <definedName name="_xlnm.Print_Area" localSheetId="8">'AGUAS LLUVIAS'!$A$1:$G$22</definedName>
    <definedName name="_xlnm.Print_Area" localSheetId="6">'CANTIDADES DE OBRA'!$A$1:$I$38</definedName>
    <definedName name="_xlnm.Print_Area" localSheetId="7">'COLECTORES INTERNOS'!$A$1:$AB$14</definedName>
    <definedName name="_xlnm.Print_Area" localSheetId="9">'COLECTORES LLUVIAS'!$A$1:$L$15</definedName>
    <definedName name="_xlnm.Print_Area" localSheetId="5">PLANO1!$A$1:$J$24</definedName>
    <definedName name="_xlnm.Print_Area" localSheetId="2">'RUTA CRITICA'!$A$2:$AI$45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5" l="1"/>
  <c r="I13" i="12" l="1"/>
  <c r="H7" i="12"/>
  <c r="E12" i="12"/>
  <c r="W7" i="9" l="1"/>
  <c r="E10" i="10" l="1"/>
  <c r="F11" i="10"/>
  <c r="F12" i="10"/>
  <c r="F13" i="10"/>
  <c r="F10" i="10"/>
  <c r="AF43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11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15" i="2"/>
  <c r="AE11" i="2"/>
  <c r="AE13" i="2"/>
  <c r="AE14" i="2"/>
  <c r="AE16" i="2"/>
  <c r="AC41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2" i="2"/>
  <c r="AC43" i="2"/>
  <c r="AC15" i="2"/>
  <c r="AC6" i="2"/>
  <c r="AC5" i="2"/>
  <c r="AC4" i="2"/>
  <c r="AE6" i="2"/>
  <c r="AE4" i="2"/>
  <c r="T6" i="2"/>
  <c r="Q42" i="2"/>
  <c r="Q43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1" i="2"/>
  <c r="Q11" i="2"/>
  <c r="P41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2" i="2"/>
  <c r="P43" i="2"/>
  <c r="P18" i="2"/>
  <c r="P17" i="2"/>
  <c r="P4" i="2"/>
  <c r="O38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9" i="2"/>
  <c r="O40" i="2"/>
  <c r="Q40" i="2" s="1"/>
  <c r="O41" i="2"/>
  <c r="O42" i="2"/>
  <c r="O43" i="2"/>
  <c r="O16" i="2"/>
  <c r="D31" i="2"/>
  <c r="AD31" i="2" s="1"/>
  <c r="AH31" i="2" s="1"/>
  <c r="D17" i="2"/>
  <c r="AD17" i="2" s="1"/>
  <c r="AH17" i="2" s="1"/>
  <c r="D18" i="2"/>
  <c r="AD18" i="2" s="1"/>
  <c r="AH18" i="2" s="1"/>
  <c r="D19" i="2"/>
  <c r="AD19" i="2" s="1"/>
  <c r="AH19" i="2" s="1"/>
  <c r="D20" i="2"/>
  <c r="AD20" i="2" s="1"/>
  <c r="AH20" i="2" s="1"/>
  <c r="D21" i="2"/>
  <c r="AD21" i="2" s="1"/>
  <c r="AH21" i="2" s="1"/>
  <c r="D22" i="2"/>
  <c r="AD22" i="2" s="1"/>
  <c r="AH22" i="2" s="1"/>
  <c r="D23" i="2"/>
  <c r="AD23" i="2" s="1"/>
  <c r="AH23" i="2" s="1"/>
  <c r="D24" i="2"/>
  <c r="AD24" i="2" s="1"/>
  <c r="AH24" i="2" s="1"/>
  <c r="D25" i="2"/>
  <c r="AD25" i="2" s="1"/>
  <c r="AH25" i="2" s="1"/>
  <c r="D26" i="2"/>
  <c r="AD26" i="2" s="1"/>
  <c r="AH26" i="2" s="1"/>
  <c r="D27" i="2"/>
  <c r="AD27" i="2" s="1"/>
  <c r="AH27" i="2" s="1"/>
  <c r="D28" i="2"/>
  <c r="AD28" i="2" s="1"/>
  <c r="AH28" i="2" s="1"/>
  <c r="D29" i="2"/>
  <c r="AD29" i="2" s="1"/>
  <c r="AH29" i="2" s="1"/>
  <c r="D30" i="2"/>
  <c r="AD30" i="2" s="1"/>
  <c r="AH30" i="2" s="1"/>
  <c r="D32" i="2"/>
  <c r="AD32" i="2" s="1"/>
  <c r="AH32" i="2" s="1"/>
  <c r="D33" i="2"/>
  <c r="AD33" i="2" s="1"/>
  <c r="AH33" i="2" s="1"/>
  <c r="D34" i="2"/>
  <c r="AD34" i="2" s="1"/>
  <c r="AH34" i="2" s="1"/>
  <c r="D35" i="2"/>
  <c r="AD35" i="2" s="1"/>
  <c r="AH35" i="2" s="1"/>
  <c r="D36" i="2"/>
  <c r="AD36" i="2" s="1"/>
  <c r="AH36" i="2" s="1"/>
  <c r="D37" i="2"/>
  <c r="AD37" i="2" s="1"/>
  <c r="AH37" i="2" s="1"/>
  <c r="D38" i="2"/>
  <c r="AD38" i="2" s="1"/>
  <c r="AH38" i="2" s="1"/>
  <c r="D39" i="2"/>
  <c r="AD39" i="2" s="1"/>
  <c r="AH39" i="2" s="1"/>
  <c r="D40" i="2"/>
  <c r="AD40" i="2" s="1"/>
  <c r="AH40" i="2" s="1"/>
  <c r="D41" i="2"/>
  <c r="AD41" i="2" s="1"/>
  <c r="AH41" i="2" s="1"/>
  <c r="D42" i="2"/>
  <c r="AD42" i="2" s="1"/>
  <c r="AH42" i="2" s="1"/>
  <c r="D43" i="2"/>
  <c r="AD43" i="2" s="1"/>
  <c r="AH43" i="2" s="1"/>
  <c r="D16" i="2"/>
  <c r="AD16" i="2" s="1"/>
  <c r="AH16" i="2" s="1"/>
  <c r="AF4" i="2" l="1"/>
  <c r="N4" i="9" l="1"/>
  <c r="P4" i="9" s="1"/>
  <c r="M5" i="9"/>
  <c r="M6" i="9"/>
  <c r="M7" i="9"/>
  <c r="M8" i="9"/>
  <c r="M9" i="9"/>
  <c r="M10" i="9"/>
  <c r="M11" i="9"/>
  <c r="M12" i="9"/>
  <c r="M13" i="9"/>
  <c r="M4" i="9"/>
  <c r="Q7" i="2"/>
  <c r="O5" i="2"/>
  <c r="O6" i="2"/>
  <c r="Q6" i="2" s="1"/>
  <c r="O7" i="2"/>
  <c r="O8" i="2"/>
  <c r="O9" i="2"/>
  <c r="O10" i="2"/>
  <c r="O11" i="2"/>
  <c r="O12" i="2"/>
  <c r="O13" i="2"/>
  <c r="O14" i="2"/>
  <c r="O15" i="2"/>
  <c r="AE7" i="2"/>
  <c r="AE5" i="2"/>
  <c r="AE8" i="2"/>
  <c r="AE9" i="2"/>
  <c r="AE10" i="2"/>
  <c r="AE12" i="2"/>
  <c r="P5" i="2"/>
  <c r="P6" i="2"/>
  <c r="P7" i="2"/>
  <c r="P8" i="2"/>
  <c r="P9" i="2"/>
  <c r="P10" i="2"/>
  <c r="P11" i="2"/>
  <c r="P12" i="2"/>
  <c r="P13" i="2"/>
  <c r="P14" i="2"/>
  <c r="P15" i="2"/>
  <c r="P16" i="2"/>
  <c r="L5" i="9"/>
  <c r="L6" i="9"/>
  <c r="L7" i="9"/>
  <c r="L8" i="9"/>
  <c r="L9" i="9"/>
  <c r="L10" i="9"/>
  <c r="L11" i="9"/>
  <c r="L12" i="9"/>
  <c r="L13" i="9"/>
  <c r="O4" i="9" l="1"/>
  <c r="L4" i="9"/>
  <c r="C46" i="3" l="1"/>
  <c r="C44" i="3"/>
  <c r="C45" i="3"/>
  <c r="D30" i="5"/>
  <c r="E11" i="5"/>
  <c r="O4" i="2"/>
  <c r="Q4" i="2" s="1"/>
  <c r="T4" i="2"/>
  <c r="E27" i="3"/>
  <c r="T16" i="2"/>
  <c r="Q16" i="2"/>
  <c r="Q15" i="2"/>
  <c r="E16" i="3"/>
  <c r="R4" i="2" l="1"/>
  <c r="E15" i="10"/>
  <c r="J7" i="12"/>
  <c r="J12" i="12"/>
  <c r="J13" i="12"/>
  <c r="I8" i="12"/>
  <c r="I9" i="12"/>
  <c r="I10" i="12"/>
  <c r="H10" i="12" s="1"/>
  <c r="J10" i="12" s="1"/>
  <c r="I11" i="12"/>
  <c r="H11" i="12" s="1"/>
  <c r="J11" i="12" s="1"/>
  <c r="I12" i="12"/>
  <c r="H8" i="12"/>
  <c r="J8" i="12" s="1"/>
  <c r="H9" i="12"/>
  <c r="J9" i="12" s="1"/>
  <c r="H12" i="12"/>
  <c r="H13" i="12"/>
  <c r="I7" i="12"/>
  <c r="E8" i="12"/>
  <c r="E9" i="12"/>
  <c r="E10" i="12"/>
  <c r="E11" i="12"/>
  <c r="E13" i="12"/>
  <c r="E7" i="12"/>
  <c r="D11" i="10"/>
  <c r="D12" i="10"/>
  <c r="D13" i="10"/>
  <c r="D10" i="10"/>
  <c r="C17" i="10"/>
  <c r="C21" i="10"/>
  <c r="C20" i="10"/>
  <c r="C15" i="10"/>
  <c r="D15" i="10"/>
  <c r="D5" i="5" l="1"/>
  <c r="AK4" i="2"/>
  <c r="E13" i="10"/>
  <c r="E12" i="10"/>
  <c r="E11" i="10"/>
  <c r="F5" i="5" l="1"/>
  <c r="F11" i="5"/>
  <c r="S10" i="9" l="1"/>
  <c r="S4" i="9"/>
  <c r="U5" i="9"/>
  <c r="U6" i="9"/>
  <c r="U7" i="9"/>
  <c r="U8" i="9"/>
  <c r="U9" i="9"/>
  <c r="U10" i="9"/>
  <c r="U11" i="9"/>
  <c r="U12" i="9"/>
  <c r="U13" i="9"/>
  <c r="U4" i="9"/>
  <c r="S5" i="9"/>
  <c r="S6" i="9"/>
  <c r="S7" i="9"/>
  <c r="S8" i="9"/>
  <c r="S9" i="9"/>
  <c r="S11" i="9"/>
  <c r="S12" i="9"/>
  <c r="S13" i="9"/>
  <c r="D16" i="11"/>
  <c r="D15" i="11"/>
  <c r="E14" i="11"/>
  <c r="E13" i="11"/>
  <c r="E12" i="11"/>
  <c r="E11" i="11"/>
  <c r="E10" i="11"/>
  <c r="N12" i="9" l="1"/>
  <c r="P12" i="9" s="1"/>
  <c r="N11" i="9"/>
  <c r="N10" i="9"/>
  <c r="P10" i="9" s="1"/>
  <c r="N9" i="9"/>
  <c r="P9" i="9" s="1"/>
  <c r="N8" i="9"/>
  <c r="P8" i="9" s="1"/>
  <c r="N7" i="9"/>
  <c r="P7" i="9" s="1"/>
  <c r="N6" i="9"/>
  <c r="P6" i="9" s="1"/>
  <c r="N5" i="9"/>
  <c r="P5" i="9" s="1"/>
  <c r="P11" i="9" l="1"/>
  <c r="T11" i="9" s="1"/>
  <c r="T9" i="9"/>
  <c r="X9" i="9" s="1"/>
  <c r="Y9" i="9" s="1"/>
  <c r="Z9" i="9" s="1"/>
  <c r="T12" i="9"/>
  <c r="V12" i="9" s="1"/>
  <c r="T5" i="9"/>
  <c r="V5" i="9" s="1"/>
  <c r="T6" i="9"/>
  <c r="X6" i="9" s="1"/>
  <c r="Y6" i="9" s="1"/>
  <c r="Z6" i="9" s="1"/>
  <c r="T7" i="9"/>
  <c r="X7" i="9" s="1"/>
  <c r="Y7" i="9" s="1"/>
  <c r="Z7" i="9" s="1"/>
  <c r="O8" i="9"/>
  <c r="O12" i="9"/>
  <c r="O10" i="9"/>
  <c r="T8" i="9"/>
  <c r="X8" i="9" s="1"/>
  <c r="Y8" i="9" s="1"/>
  <c r="Z8" i="9" s="1"/>
  <c r="O6" i="9"/>
  <c r="O7" i="9"/>
  <c r="O11" i="9"/>
  <c r="O9" i="9"/>
  <c r="O5" i="9"/>
  <c r="N13" i="9"/>
  <c r="P13" i="9" l="1"/>
  <c r="T13" i="9" s="1"/>
  <c r="V9" i="9"/>
  <c r="V11" i="9"/>
  <c r="X11" i="9"/>
  <c r="Y11" i="9" s="1"/>
  <c r="Z11" i="9" s="1"/>
  <c r="AA11" i="9" s="1"/>
  <c r="W11" i="9" s="1"/>
  <c r="X12" i="9"/>
  <c r="Y12" i="9" s="1"/>
  <c r="Z12" i="9" s="1"/>
  <c r="AA12" i="9" s="1"/>
  <c r="W12" i="9" s="1"/>
  <c r="X5" i="9"/>
  <c r="Y5" i="9" s="1"/>
  <c r="Z5" i="9" s="1"/>
  <c r="AA5" i="9" s="1"/>
  <c r="W5" i="9" s="1"/>
  <c r="V8" i="9"/>
  <c r="V7" i="9"/>
  <c r="V6" i="9"/>
  <c r="AA8" i="9"/>
  <c r="W8" i="9" s="1"/>
  <c r="T4" i="9"/>
  <c r="V4" i="9" s="1"/>
  <c r="AA9" i="9"/>
  <c r="W9" i="9" s="1"/>
  <c r="AA7" i="9"/>
  <c r="T10" i="9"/>
  <c r="V10" i="9" s="1"/>
  <c r="AA6" i="9"/>
  <c r="W6" i="9" s="1"/>
  <c r="O13" i="9"/>
  <c r="X13" i="9" l="1"/>
  <c r="Y13" i="9" s="1"/>
  <c r="Z13" i="9" s="1"/>
  <c r="AA13" i="9" s="1"/>
  <c r="W13" i="9" s="1"/>
  <c r="V13" i="9"/>
  <c r="X4" i="9"/>
  <c r="Y4" i="9" s="1"/>
  <c r="Z4" i="9" s="1"/>
  <c r="AA4" i="9" s="1"/>
  <c r="W4" i="9" s="1"/>
  <c r="X10" i="9"/>
  <c r="Y10" i="9" s="1"/>
  <c r="Z10" i="9" s="1"/>
  <c r="AA10" i="9" s="1"/>
  <c r="W10" i="9" s="1"/>
  <c r="B5" i="6" l="1"/>
  <c r="D5" i="6" s="1"/>
  <c r="C5" i="6"/>
  <c r="E5" i="6" s="1"/>
  <c r="B6" i="6"/>
  <c r="D6" i="6" s="1"/>
  <c r="C6" i="6"/>
  <c r="E6" i="6" s="1"/>
  <c r="B7" i="6"/>
  <c r="D7" i="6" s="1"/>
  <c r="C7" i="6"/>
  <c r="G7" i="6" s="1"/>
  <c r="B8" i="6"/>
  <c r="D8" i="6" s="1"/>
  <c r="C8" i="6"/>
  <c r="B9" i="6"/>
  <c r="D9" i="6" s="1"/>
  <c r="C9" i="6"/>
  <c r="G9" i="6" s="1"/>
  <c r="B10" i="6"/>
  <c r="D10" i="6" s="1"/>
  <c r="C10" i="6"/>
  <c r="E10" i="6" s="1"/>
  <c r="B11" i="6"/>
  <c r="F11" i="6" s="1"/>
  <c r="C11" i="6"/>
  <c r="G11" i="6" s="1"/>
  <c r="B12" i="6"/>
  <c r="D12" i="6" s="1"/>
  <c r="C12" i="6"/>
  <c r="E12" i="6" s="1"/>
  <c r="B13" i="6"/>
  <c r="D13" i="6" s="1"/>
  <c r="C13" i="6"/>
  <c r="G13" i="6" s="1"/>
  <c r="B14" i="6"/>
  <c r="D14" i="6" s="1"/>
  <c r="C14" i="6"/>
  <c r="E14" i="6" s="1"/>
  <c r="B15" i="6"/>
  <c r="F15" i="6" s="1"/>
  <c r="C15" i="6"/>
  <c r="B16" i="6"/>
  <c r="D16" i="6" s="1"/>
  <c r="C16" i="6"/>
  <c r="E16" i="6" s="1"/>
  <c r="B17" i="6"/>
  <c r="D17" i="6" s="1"/>
  <c r="C17" i="6"/>
  <c r="G17" i="6" s="1"/>
  <c r="B18" i="6"/>
  <c r="D18" i="6" s="1"/>
  <c r="C18" i="6"/>
  <c r="E18" i="6" s="1"/>
  <c r="B19" i="6"/>
  <c r="D19" i="6" s="1"/>
  <c r="C19" i="6"/>
  <c r="B20" i="6"/>
  <c r="D20" i="6" s="1"/>
  <c r="C20" i="6"/>
  <c r="G20" i="6" s="1"/>
  <c r="B21" i="6"/>
  <c r="D21" i="6" s="1"/>
  <c r="C21" i="6"/>
  <c r="E21" i="6" s="1"/>
  <c r="B22" i="6"/>
  <c r="D22" i="6" s="1"/>
  <c r="C22" i="6"/>
  <c r="E22" i="6" s="1"/>
  <c r="B23" i="6"/>
  <c r="D23" i="6" s="1"/>
  <c r="C23" i="6"/>
  <c r="B24" i="6"/>
  <c r="D24" i="6" s="1"/>
  <c r="C24" i="6"/>
  <c r="G24" i="6" s="1"/>
  <c r="B25" i="6"/>
  <c r="D25" i="6" s="1"/>
  <c r="C25" i="6"/>
  <c r="E25" i="6" s="1"/>
  <c r="B26" i="6"/>
  <c r="D26" i="6" s="1"/>
  <c r="C26" i="6"/>
  <c r="E26" i="6" s="1"/>
  <c r="B27" i="6"/>
  <c r="D27" i="6" s="1"/>
  <c r="C27" i="6"/>
  <c r="B28" i="6"/>
  <c r="D28" i="6" s="1"/>
  <c r="C28" i="6"/>
  <c r="E28" i="6" s="1"/>
  <c r="B29" i="6"/>
  <c r="D29" i="6" s="1"/>
  <c r="C29" i="6"/>
  <c r="G29" i="6" s="1"/>
  <c r="B30" i="6"/>
  <c r="D30" i="6" s="1"/>
  <c r="C30" i="6"/>
  <c r="E30" i="6" s="1"/>
  <c r="B31" i="6"/>
  <c r="D31" i="6" s="1"/>
  <c r="C31" i="6"/>
  <c r="B32" i="6"/>
  <c r="D32" i="6" s="1"/>
  <c r="C32" i="6"/>
  <c r="G32" i="6" s="1"/>
  <c r="B33" i="6"/>
  <c r="D33" i="6" s="1"/>
  <c r="C33" i="6"/>
  <c r="E33" i="6" s="1"/>
  <c r="B34" i="6"/>
  <c r="D34" i="6" s="1"/>
  <c r="C34" i="6"/>
  <c r="E34" i="6" s="1"/>
  <c r="B35" i="6"/>
  <c r="D35" i="6" s="1"/>
  <c r="C35" i="6"/>
  <c r="B36" i="6"/>
  <c r="D36" i="6" s="1"/>
  <c r="C36" i="6"/>
  <c r="G36" i="6" s="1"/>
  <c r="B37" i="6"/>
  <c r="D37" i="6" s="1"/>
  <c r="C37" i="6"/>
  <c r="E37" i="6" s="1"/>
  <c r="B38" i="6"/>
  <c r="D38" i="6" s="1"/>
  <c r="C38" i="6"/>
  <c r="E38" i="6" s="1"/>
  <c r="B39" i="6"/>
  <c r="D39" i="6" s="1"/>
  <c r="C39" i="6"/>
  <c r="B40" i="6"/>
  <c r="D40" i="6" s="1"/>
  <c r="C40" i="6"/>
  <c r="G40" i="6" s="1"/>
  <c r="B41" i="6"/>
  <c r="D41" i="6" s="1"/>
  <c r="C41" i="6"/>
  <c r="E41" i="6" s="1"/>
  <c r="B42" i="6"/>
  <c r="D42" i="6" s="1"/>
  <c r="C42" i="6"/>
  <c r="E42" i="6" s="1"/>
  <c r="B43" i="6"/>
  <c r="D43" i="6" s="1"/>
  <c r="C43" i="6"/>
  <c r="B44" i="6"/>
  <c r="D44" i="6" s="1"/>
  <c r="C44" i="6"/>
  <c r="G44" i="6" s="1"/>
  <c r="B45" i="6"/>
  <c r="D45" i="6" s="1"/>
  <c r="C45" i="6"/>
  <c r="E45" i="6" s="1"/>
  <c r="E44" i="6" l="1"/>
  <c r="G38" i="6"/>
  <c r="E24" i="6"/>
  <c r="F44" i="6"/>
  <c r="G34" i="6"/>
  <c r="E40" i="6"/>
  <c r="G22" i="6"/>
  <c r="F28" i="6"/>
  <c r="J16" i="6"/>
  <c r="J43" i="6"/>
  <c r="E36" i="6"/>
  <c r="J31" i="6"/>
  <c r="E29" i="6"/>
  <c r="G26" i="6"/>
  <c r="F32" i="6"/>
  <c r="F20" i="6"/>
  <c r="F40" i="6"/>
  <c r="J39" i="6"/>
  <c r="F36" i="6"/>
  <c r="E32" i="6"/>
  <c r="F24" i="6"/>
  <c r="E20" i="6"/>
  <c r="F5" i="6"/>
  <c r="G42" i="6"/>
  <c r="G28" i="6"/>
  <c r="J27" i="6"/>
  <c r="J23" i="6"/>
  <c r="J19" i="6"/>
  <c r="G45" i="6"/>
  <c r="G43" i="6"/>
  <c r="G41" i="6"/>
  <c r="G39" i="6"/>
  <c r="G37" i="6"/>
  <c r="F35" i="6"/>
  <c r="G33" i="6"/>
  <c r="G31" i="6"/>
  <c r="G25" i="6"/>
  <c r="G23" i="6"/>
  <c r="G21" i="6"/>
  <c r="G19" i="6"/>
  <c r="F45" i="6"/>
  <c r="J44" i="6"/>
  <c r="F43" i="6"/>
  <c r="F41" i="6"/>
  <c r="J40" i="6"/>
  <c r="F39" i="6"/>
  <c r="F37" i="6"/>
  <c r="J36" i="6"/>
  <c r="F34" i="6"/>
  <c r="F33" i="6"/>
  <c r="J32" i="6"/>
  <c r="F31" i="6"/>
  <c r="G30" i="6"/>
  <c r="F27" i="6"/>
  <c r="F25" i="6"/>
  <c r="J24" i="6"/>
  <c r="F23" i="6"/>
  <c r="F21" i="6"/>
  <c r="J20" i="6"/>
  <c r="F19" i="6"/>
  <c r="G18" i="6"/>
  <c r="F17" i="6"/>
  <c r="J35" i="6"/>
  <c r="F30" i="6"/>
  <c r="F29" i="6"/>
  <c r="J28" i="6"/>
  <c r="F18" i="6"/>
  <c r="G6" i="6"/>
  <c r="G5" i="6"/>
  <c r="D11" i="6"/>
  <c r="F12" i="6"/>
  <c r="F9" i="6"/>
  <c r="F8" i="6"/>
  <c r="F7" i="6"/>
  <c r="E13" i="6"/>
  <c r="E9" i="6"/>
  <c r="J9" i="6" s="1"/>
  <c r="D9" i="2" s="1"/>
  <c r="G16" i="6"/>
  <c r="F6" i="6"/>
  <c r="F16" i="6"/>
  <c r="D15" i="6"/>
  <c r="G12" i="6"/>
  <c r="F10" i="6"/>
  <c r="E17" i="6"/>
  <c r="J15" i="6"/>
  <c r="G14" i="6"/>
  <c r="F13" i="6"/>
  <c r="G8" i="6"/>
  <c r="G10" i="6"/>
  <c r="E8" i="6"/>
  <c r="F22" i="6"/>
  <c r="G15" i="6"/>
  <c r="F14" i="6"/>
  <c r="J45" i="6"/>
  <c r="J41" i="6"/>
  <c r="J37" i="6"/>
  <c r="J33" i="6"/>
  <c r="J29" i="6"/>
  <c r="J25" i="6"/>
  <c r="J21" i="6"/>
  <c r="J17" i="6"/>
  <c r="F42" i="6"/>
  <c r="F38" i="6"/>
  <c r="F26" i="6"/>
  <c r="E43" i="6"/>
  <c r="J42" i="6"/>
  <c r="E39" i="6"/>
  <c r="J38" i="6"/>
  <c r="E35" i="6"/>
  <c r="J34" i="6"/>
  <c r="E31" i="6"/>
  <c r="J30" i="6"/>
  <c r="E27" i="6"/>
  <c r="J26" i="6"/>
  <c r="E23" i="6"/>
  <c r="J22" i="6"/>
  <c r="E19" i="6"/>
  <c r="J18" i="6"/>
  <c r="E15" i="6"/>
  <c r="E11" i="6"/>
  <c r="E7" i="6"/>
  <c r="G35" i="6"/>
  <c r="G27" i="6"/>
  <c r="J5" i="6" l="1"/>
  <c r="D5" i="2" s="1"/>
  <c r="J7" i="6"/>
  <c r="J10" i="6"/>
  <c r="J6" i="6"/>
  <c r="D6" i="2" s="1"/>
  <c r="J14" i="6"/>
  <c r="D14" i="2" s="1"/>
  <c r="J8" i="6"/>
  <c r="D8" i="2" s="1"/>
  <c r="J12" i="6"/>
  <c r="D12" i="2" s="1"/>
  <c r="J13" i="6"/>
  <c r="D13" i="2" s="1"/>
  <c r="AD13" i="2" s="1"/>
  <c r="AH13" i="2" s="1"/>
  <c r="J11" i="6"/>
  <c r="D11" i="2" s="1"/>
  <c r="G17" i="4"/>
  <c r="G32" i="4"/>
  <c r="G33" i="4"/>
  <c r="G34" i="4"/>
  <c r="G35" i="4"/>
  <c r="T5" i="2"/>
  <c r="T7" i="2"/>
  <c r="T8" i="2"/>
  <c r="T9" i="2"/>
  <c r="T10" i="2"/>
  <c r="T11" i="2"/>
  <c r="T12" i="2"/>
  <c r="T13" i="2"/>
  <c r="T14" i="2"/>
  <c r="T15" i="2"/>
  <c r="D7" i="2"/>
  <c r="D10" i="2"/>
  <c r="D15" i="2"/>
  <c r="C4" i="6"/>
  <c r="G4" i="6" s="1"/>
  <c r="B4" i="6"/>
  <c r="D4" i="6" s="1"/>
  <c r="F19" i="4" l="1"/>
  <c r="G19" i="4" s="1"/>
  <c r="F12" i="4"/>
  <c r="G12" i="4" s="1"/>
  <c r="F14" i="4"/>
  <c r="G14" i="4" s="1"/>
  <c r="F13" i="4"/>
  <c r="G13" i="4" s="1"/>
  <c r="F15" i="4"/>
  <c r="G15" i="4" s="1"/>
  <c r="F20" i="4"/>
  <c r="G20" i="4" s="1"/>
  <c r="F23" i="4"/>
  <c r="G23" i="4" s="1"/>
  <c r="F29" i="4"/>
  <c r="G29" i="4" s="1"/>
  <c r="F24" i="4"/>
  <c r="G24" i="4" s="1"/>
  <c r="F28" i="4"/>
  <c r="G28" i="4" s="1"/>
  <c r="F21" i="4"/>
  <c r="G21" i="4" s="1"/>
  <c r="F25" i="4"/>
  <c r="G25" i="4" s="1"/>
  <c r="F27" i="4"/>
  <c r="G27" i="4" s="1"/>
  <c r="F11" i="4"/>
  <c r="G11" i="4" s="1"/>
  <c r="F22" i="4"/>
  <c r="G22" i="4" s="1"/>
  <c r="F30" i="4"/>
  <c r="F26" i="4"/>
  <c r="G26" i="4" s="1"/>
  <c r="F4" i="6"/>
  <c r="E4" i="6"/>
  <c r="J4" i="6" l="1"/>
  <c r="D4" i="2" s="1"/>
  <c r="AD4" i="2" s="1"/>
  <c r="AH4" i="2" s="1"/>
  <c r="D29" i="5"/>
  <c r="D31" i="5"/>
  <c r="D32" i="5"/>
  <c r="D33" i="5"/>
  <c r="D34" i="5"/>
  <c r="D35" i="5"/>
  <c r="D28" i="5"/>
  <c r="C42" i="5" l="1"/>
  <c r="B42" i="5"/>
  <c r="F10" i="4"/>
  <c r="G10" i="4" s="1"/>
  <c r="E12" i="5"/>
  <c r="E13" i="5"/>
  <c r="E14" i="5"/>
  <c r="E15" i="5"/>
  <c r="E16" i="5"/>
  <c r="E17" i="5"/>
  <c r="E18" i="5"/>
  <c r="E19" i="5"/>
  <c r="E20" i="5"/>
  <c r="D5" i="4"/>
  <c r="G31" i="4"/>
  <c r="G30" i="4"/>
  <c r="G18" i="4"/>
  <c r="R16" i="2"/>
  <c r="E26" i="3"/>
  <c r="E25" i="3"/>
  <c r="E24" i="3"/>
  <c r="E23" i="3"/>
  <c r="E22" i="3"/>
  <c r="E21" i="3"/>
  <c r="E20" i="3"/>
  <c r="E19" i="3"/>
  <c r="E18" i="3"/>
  <c r="E17" i="3"/>
  <c r="B13" i="3"/>
  <c r="B12" i="3"/>
  <c r="B11" i="3"/>
  <c r="B10" i="3"/>
  <c r="B9" i="3"/>
  <c r="B8" i="3"/>
  <c r="B7" i="3"/>
  <c r="B6" i="3"/>
  <c r="B5" i="3"/>
  <c r="B4" i="3"/>
  <c r="AC16" i="2" l="1"/>
  <c r="R6" i="2"/>
  <c r="AF6" i="2" l="1"/>
  <c r="AD6" i="2"/>
  <c r="AH6" i="2" s="1"/>
  <c r="R15" i="2"/>
  <c r="Q14" i="2"/>
  <c r="R14" i="2" s="1"/>
  <c r="Q13" i="2"/>
  <c r="R13" i="2" s="1"/>
  <c r="Q12" i="2"/>
  <c r="R12" i="2" s="1"/>
  <c r="R11" i="2"/>
  <c r="Q10" i="2"/>
  <c r="R10" i="2" s="1"/>
  <c r="Q9" i="2"/>
  <c r="R9" i="2" s="1"/>
  <c r="Q8" i="2"/>
  <c r="R8" i="2" s="1"/>
  <c r="R7" i="2"/>
  <c r="Q5" i="2"/>
  <c r="R5" i="2" s="1"/>
  <c r="AC7" i="2" l="1"/>
  <c r="AD7" i="2"/>
  <c r="AH7" i="2" s="1"/>
  <c r="AC8" i="2"/>
  <c r="AF8" i="2" s="1"/>
  <c r="AD8" i="2"/>
  <c r="AH8" i="2" s="1"/>
  <c r="AC10" i="2"/>
  <c r="AF10" i="2" s="1"/>
  <c r="AD10" i="2"/>
  <c r="AH10" i="2" s="1"/>
  <c r="AC12" i="2"/>
  <c r="AD12" i="2"/>
  <c r="AH12" i="2" s="1"/>
  <c r="AC14" i="2"/>
  <c r="AF14" i="2" s="1"/>
  <c r="AD14" i="2"/>
  <c r="AH14" i="2" s="1"/>
  <c r="AC9" i="2"/>
  <c r="AF9" i="2" s="1"/>
  <c r="AD9" i="2"/>
  <c r="AH9" i="2" s="1"/>
  <c r="AC11" i="2"/>
  <c r="AD11" i="2"/>
  <c r="AH11" i="2" s="1"/>
  <c r="AC13" i="2"/>
  <c r="AF13" i="2" s="1"/>
  <c r="AF5" i="2"/>
  <c r="AD5" i="2"/>
  <c r="AH5" i="2" s="1"/>
  <c r="AF15" i="2"/>
  <c r="AD15" i="2"/>
  <c r="AH15" i="2" s="1"/>
  <c r="F20" i="5"/>
  <c r="F16" i="4"/>
  <c r="G16" i="4" s="1"/>
  <c r="AF12" i="2"/>
  <c r="AF16" i="2"/>
  <c r="AF7" i="2"/>
  <c r="F13" i="5" l="1"/>
  <c r="C46" i="5"/>
  <c r="F19" i="5"/>
  <c r="F18" i="5"/>
  <c r="F15" i="5"/>
  <c r="F14" i="5"/>
  <c r="F16" i="5"/>
  <c r="F17" i="5"/>
  <c r="F12" i="5"/>
  <c r="B46" i="5" l="1"/>
  <c r="B47" i="5"/>
  <c r="B43" i="5"/>
  <c r="C45" i="5"/>
  <c r="F21" i="5"/>
  <c r="B48" i="5"/>
  <c r="B44" i="5"/>
  <c r="B49" i="5"/>
  <c r="C43" i="5"/>
  <c r="C44" i="5"/>
  <c r="C48" i="5"/>
  <c r="C49" i="5"/>
  <c r="C47" i="5"/>
  <c r="B45" i="5"/>
  <c r="AH44" i="2"/>
  <c r="B50" i="5" l="1"/>
  <c r="C50" i="5"/>
  <c r="D7" i="5"/>
  <c r="C55" i="5" s="1"/>
  <c r="C7" i="5"/>
  <c r="C54" i="5" l="1"/>
  <c r="C24" i="5" s="1"/>
  <c r="C18" i="4" l="1"/>
</calcChain>
</file>

<file path=xl/comments1.xml><?xml version="1.0" encoding="utf-8"?>
<comments xmlns="http://schemas.openxmlformats.org/spreadsheetml/2006/main">
  <authors>
    <author>Rafael Torres Montes</author>
    <author>MAURICIO</author>
  </authors>
  <commentList>
    <comment ref="F17" authorId="0" shapeId="0">
      <text>
        <r>
          <rPr>
            <b/>
            <sz val="9"/>
            <color indexed="81"/>
            <rFont val="Tahoma"/>
            <family val="2"/>
          </rPr>
          <t>Mauricio Salazar:</t>
        </r>
        <r>
          <rPr>
            <sz val="9"/>
            <color indexed="81"/>
            <rFont val="Tahoma"/>
            <family val="2"/>
          </rPr>
          <t xml:space="preserve">
INGRESAR MANUALMENTE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Mauricio Salazar:</t>
        </r>
        <r>
          <rPr>
            <sz val="9"/>
            <color indexed="81"/>
            <rFont val="Tahoma"/>
            <family val="2"/>
          </rPr>
          <t xml:space="preserve">
INGRESAR MANUALMENTE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Mauricio Salazar:</t>
        </r>
        <r>
          <rPr>
            <sz val="9"/>
            <color indexed="81"/>
            <rFont val="Tahoma"/>
            <family val="2"/>
          </rPr>
          <t xml:space="preserve">
INGRESAR MANUALMENTE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MAURICIO:</t>
        </r>
        <r>
          <rPr>
            <sz val="9"/>
            <color indexed="81"/>
            <rFont val="Tahoma"/>
            <family val="2"/>
          </rPr>
          <t xml:space="preserve">
INGRESAR MANUALMENTE
</t>
        </r>
      </text>
    </comment>
    <comment ref="F33" authorId="1" shapeId="0">
      <text>
        <r>
          <rPr>
            <b/>
            <sz val="9"/>
            <color indexed="81"/>
            <rFont val="Tahoma"/>
            <family val="2"/>
          </rPr>
          <t>MAURICIO:</t>
        </r>
        <r>
          <rPr>
            <sz val="9"/>
            <color indexed="81"/>
            <rFont val="Tahoma"/>
            <family val="2"/>
          </rPr>
          <t xml:space="preserve">
INGRESAR MANUALMENTE
</t>
        </r>
      </text>
    </comment>
    <comment ref="F34" authorId="1" shapeId="0">
      <text>
        <r>
          <rPr>
            <b/>
            <sz val="9"/>
            <color indexed="81"/>
            <rFont val="Tahoma"/>
            <family val="2"/>
          </rPr>
          <t>MAURICIO:</t>
        </r>
        <r>
          <rPr>
            <sz val="9"/>
            <color indexed="81"/>
            <rFont val="Tahoma"/>
            <family val="2"/>
          </rPr>
          <t xml:space="preserve">
INGRESAR MANUALMENTE
</t>
        </r>
      </text>
    </comment>
    <comment ref="F35" authorId="1" shapeId="0">
      <text>
        <r>
          <rPr>
            <b/>
            <sz val="9"/>
            <color indexed="81"/>
            <rFont val="Tahoma"/>
            <family val="2"/>
          </rPr>
          <t>MAURICIO:</t>
        </r>
        <r>
          <rPr>
            <sz val="9"/>
            <color indexed="81"/>
            <rFont val="Tahoma"/>
            <family val="2"/>
          </rPr>
          <t xml:space="preserve">
INGRESAR MANUALMENTE</t>
        </r>
      </text>
    </comment>
  </commentList>
</comments>
</file>

<file path=xl/comments2.xml><?xml version="1.0" encoding="utf-8"?>
<comments xmlns="http://schemas.openxmlformats.org/spreadsheetml/2006/main">
  <authors>
    <author>MAURICIO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MAURICIO:</t>
        </r>
        <r>
          <rPr>
            <sz val="9"/>
            <color indexed="81"/>
            <rFont val="Tahoma"/>
            <family val="2"/>
          </rPr>
          <t xml:space="preserve">
COEFICIENTE PARA CUBIERTAS</t>
        </r>
      </text>
    </comment>
  </commentList>
</comments>
</file>

<file path=xl/sharedStrings.xml><?xml version="1.0" encoding="utf-8"?>
<sst xmlns="http://schemas.openxmlformats.org/spreadsheetml/2006/main" count="300" uniqueCount="214">
  <si>
    <t>PUNTO</t>
  </si>
  <si>
    <t>X</t>
  </si>
  <si>
    <t>Y</t>
  </si>
  <si>
    <t>z</t>
  </si>
  <si>
    <t>TRAMO</t>
  </si>
  <si>
    <t>LONGITUD (m)</t>
  </si>
  <si>
    <t>LAVAMANOS</t>
  </si>
  <si>
    <t>POCETA ASEO</t>
  </si>
  <si>
    <t>LAVAPLATOS</t>
  </si>
  <si>
    <t>DUCHA</t>
  </si>
  <si>
    <t># APARATOS</t>
  </si>
  <si>
    <t>Q INSTANTANEO (L/S)</t>
  </si>
  <si>
    <t>K1</t>
  </si>
  <si>
    <t>Q DISEÑO (L/S)</t>
  </si>
  <si>
    <t>DIAMETRO (In)</t>
  </si>
  <si>
    <t>VELOCIDAD (m/s)</t>
  </si>
  <si>
    <t>PERDIDAS POR FRICCIÓN (m)</t>
  </si>
  <si>
    <t>ƩK</t>
  </si>
  <si>
    <t>PERDIDAS LOCALES (m)</t>
  </si>
  <si>
    <t>ALTURA ESTATICA (m)</t>
  </si>
  <si>
    <t>PRESIÓN REQUERIDA (m.c.a)</t>
  </si>
  <si>
    <t>CAUDAL</t>
  </si>
  <si>
    <t>DIAMETRO COMERCIAL (in)</t>
  </si>
  <si>
    <t>DIAMETRO INTERNO (mm)</t>
  </si>
  <si>
    <t>MATERIAL</t>
  </si>
  <si>
    <t>VELOCIDAD MAX (m/s)</t>
  </si>
  <si>
    <r>
      <t xml:space="preserve">PVC-P </t>
    </r>
    <r>
      <rPr>
        <sz val="11"/>
        <color theme="1"/>
        <rFont val="Calibri"/>
        <family val="2"/>
      </rPr>
      <t xml:space="preserve">Ø </t>
    </r>
    <r>
      <rPr>
        <sz val="11"/>
        <color theme="1"/>
        <rFont val="Calibri"/>
        <family val="2"/>
        <scheme val="minor"/>
      </rPr>
      <t>1/2" RDE 13.5</t>
    </r>
  </si>
  <si>
    <t>PVC-P  Ø 3/4" RDE 21</t>
  </si>
  <si>
    <t>PVC-P  Ø 1" RDE 21</t>
  </si>
  <si>
    <t>PVC-P  Ø 1 1/4" RDE 21</t>
  </si>
  <si>
    <t>PVC-P  Ø 1 1/2" RDE 21</t>
  </si>
  <si>
    <t>PVC-P  Ø 2" RDE 21</t>
  </si>
  <si>
    <t>PVC-P  Ø 2 1/2" RDE 21</t>
  </si>
  <si>
    <t>PVC-P  Ø 3" RDE 21</t>
  </si>
  <si>
    <t>PVC-P  Ø 4" RDE 21</t>
  </si>
  <si>
    <t>PVC-P  Ø 6" RDE 21</t>
  </si>
  <si>
    <t>APARATO</t>
  </si>
  <si>
    <t>PRESION (m)</t>
  </si>
  <si>
    <t>K AF</t>
  </si>
  <si>
    <t>LAVADORA</t>
  </si>
  <si>
    <t>LAVADERO</t>
  </si>
  <si>
    <t>ORINAL</t>
  </si>
  <si>
    <t>CALENTADOR</t>
  </si>
  <si>
    <t>BAÑERA</t>
  </si>
  <si>
    <t>B. MANGUERA</t>
  </si>
  <si>
    <t>FECHA:</t>
  </si>
  <si>
    <t>INSTALACIÓN DEL MISMO TIPO</t>
  </si>
  <si>
    <t>ITEM</t>
  </si>
  <si>
    <t>DESCRIPCIÓN</t>
  </si>
  <si>
    <t>UNIDAD</t>
  </si>
  <si>
    <t>CANTIDAD</t>
  </si>
  <si>
    <t>TOTA PROYECTO</t>
  </si>
  <si>
    <t>PVC-P Ø 1/2" RDE 13.5</t>
  </si>
  <si>
    <t>ML</t>
  </si>
  <si>
    <t>SALIDA DE ABASTO 1/2"</t>
  </si>
  <si>
    <t>UN</t>
  </si>
  <si>
    <t>SALIDA DE ABASTO 3/4"</t>
  </si>
  <si>
    <t>CODO 1/2"</t>
  </si>
  <si>
    <t>CODO 3/4"</t>
  </si>
  <si>
    <t>TEE 1/2"</t>
  </si>
  <si>
    <t>TEE 3/4"</t>
  </si>
  <si>
    <t>REDUCCIÒN 3/4" X 1/2"</t>
  </si>
  <si>
    <t>CAUDAL DE DISEÑO (L/s)</t>
  </si>
  <si>
    <t>Acometida</t>
  </si>
  <si>
    <t>Diámetro</t>
  </si>
  <si>
    <t>Velocidad</t>
  </si>
  <si>
    <t>Caudal</t>
  </si>
  <si>
    <t>(mm)</t>
  </si>
  <si>
    <t>(pulg)</t>
  </si>
  <si>
    <t>máx (m/s)</t>
  </si>
  <si>
    <t>máx (l/s)</t>
  </si>
  <si>
    <t>1/2 "</t>
  </si>
  <si>
    <t>3/4 "</t>
  </si>
  <si>
    <t>1 "</t>
  </si>
  <si>
    <t>1 1/2 "</t>
  </si>
  <si>
    <t>2 "</t>
  </si>
  <si>
    <t>2 1/2 "</t>
  </si>
  <si>
    <t>3 "</t>
  </si>
  <si>
    <t>4 "</t>
  </si>
  <si>
    <t>6 "</t>
  </si>
  <si>
    <t>8 "</t>
  </si>
  <si>
    <t>Mínima</t>
  </si>
  <si>
    <t>Medidores según norma ISO 4064 / NTC 1063</t>
  </si>
  <si>
    <t>Diam (mm)</t>
  </si>
  <si>
    <t>QN m³/h</t>
  </si>
  <si>
    <t>Qw cont m³/h</t>
  </si>
  <si>
    <t>Qmax m³/h</t>
  </si>
  <si>
    <t>No es comercial, no se acepta</t>
  </si>
  <si>
    <t>QN: Caudal nominal</t>
  </si>
  <si>
    <t>QW: Caudal continuo</t>
  </si>
  <si>
    <t>Qmáx: Caudal máximo</t>
  </si>
  <si>
    <t>Interación de Medidor</t>
  </si>
  <si>
    <t>Calculado</t>
  </si>
  <si>
    <t>Medidor</t>
  </si>
  <si>
    <t>perdidas en el medidor</t>
  </si>
  <si>
    <t>m</t>
  </si>
  <si>
    <t>NO ELIMINAR HOJA</t>
  </si>
  <si>
    <t>PLANO</t>
  </si>
  <si>
    <t>DE</t>
  </si>
  <si>
    <t>A</t>
  </si>
  <si>
    <t>X1</t>
  </si>
  <si>
    <t>X2</t>
  </si>
  <si>
    <t>Y1</t>
  </si>
  <si>
    <t>Y2</t>
  </si>
  <si>
    <t>z1</t>
  </si>
  <si>
    <t>z2</t>
  </si>
  <si>
    <t>L</t>
  </si>
  <si>
    <t># TRAMO</t>
  </si>
  <si>
    <t>CANTIDADES DE OBRA</t>
  </si>
  <si>
    <t>RUTA CRITICA DE DISEÑO.</t>
  </si>
  <si>
    <t>TIPO DE TUBERIA</t>
  </si>
  <si>
    <t>CODO 1"</t>
  </si>
  <si>
    <t>CODO 1-1/4"</t>
  </si>
  <si>
    <t>CODO 1-1/2"</t>
  </si>
  <si>
    <t>CODO 2"</t>
  </si>
  <si>
    <t>TEE 1"</t>
  </si>
  <si>
    <t>TEE 1-1/4"</t>
  </si>
  <si>
    <t>TEE  1-1/2"</t>
  </si>
  <si>
    <t>TEE  2"</t>
  </si>
  <si>
    <t>REDUCCIÒN 1" X 3/4"</t>
  </si>
  <si>
    <t>REDUCCIÒN 1-1/4" X  1"</t>
  </si>
  <si>
    <t>REDUCCIÒN 1-1/2" X 1-1/4"</t>
  </si>
  <si>
    <t>REDUCCIÒN 2" X 1-1/2"</t>
  </si>
  <si>
    <t>m3/h</t>
  </si>
  <si>
    <t>APARATOS FUNCIONANDO</t>
  </si>
  <si>
    <t>S TUBERIA (%)</t>
  </si>
  <si>
    <t xml:space="preserve"> Q0 TUBO LLENO (L/s)</t>
  </si>
  <si>
    <t>R. Qd/Q0 &lt;0,85</t>
  </si>
  <si>
    <t>Velocidad a tubo lleno (m/s)</t>
  </si>
  <si>
    <t>Velocidad real (m/s)</t>
  </si>
  <si>
    <t>Fuerza tractiva (kg/m2)</t>
  </si>
  <si>
    <r>
      <t>Y</t>
    </r>
    <r>
      <rPr>
        <vertAlign val="subscript"/>
        <sz val="10"/>
        <color theme="0"/>
        <rFont val="Arial"/>
        <family val="2"/>
      </rPr>
      <t xml:space="preserve">N </t>
    </r>
    <r>
      <rPr>
        <sz val="10"/>
        <color theme="0"/>
        <rFont val="Arial"/>
        <family val="2"/>
      </rPr>
      <t>/ Ø (Adm)</t>
    </r>
  </si>
  <si>
    <t>Angulo (Adm)</t>
  </si>
  <si>
    <t>Rh/D (m)</t>
  </si>
  <si>
    <t>Radio Hco (m)</t>
  </si>
  <si>
    <t>SN-1</t>
  </si>
  <si>
    <t>1-2</t>
  </si>
  <si>
    <t>SN-2</t>
  </si>
  <si>
    <t>2-3</t>
  </si>
  <si>
    <t>SF-3</t>
  </si>
  <si>
    <t>3-5</t>
  </si>
  <si>
    <t>SF-4</t>
  </si>
  <si>
    <t>LVM-4</t>
  </si>
  <si>
    <t>4-5</t>
  </si>
  <si>
    <t>5-BJ</t>
  </si>
  <si>
    <t>TABLA PVC-SAN</t>
  </si>
  <si>
    <t>D in</t>
  </si>
  <si>
    <t>D Ext. mm</t>
  </si>
  <si>
    <t>D Int. Mm</t>
  </si>
  <si>
    <t>Espesor</t>
  </si>
  <si>
    <t>desague</t>
  </si>
  <si>
    <t>abastos</t>
  </si>
  <si>
    <t>CALCULO ACOMETIDA Y MEDIDOR</t>
  </si>
  <si>
    <t>PLANO EN PLANTA DEL TRAZADO DE LA RED</t>
  </si>
  <si>
    <t>COORDENADAS DE LOS NODOS</t>
  </si>
  <si>
    <t>MEDIDOR (mm)</t>
  </si>
  <si>
    <t>RUTA CRITICA RED RESIDUAL</t>
  </si>
  <si>
    <t>Q = C x I x A</t>
  </si>
  <si>
    <t>Q= CAUDAL POR BAJANTE:</t>
  </si>
  <si>
    <t>(lts/seg)</t>
  </si>
  <si>
    <t>C=COEFICIENTE DE PERMEABILIDAD:</t>
  </si>
  <si>
    <t>0,9 Para Cubiertas</t>
  </si>
  <si>
    <t>I=INTENSIDAD DE LA LLUVIA:</t>
  </si>
  <si>
    <t>(mm/hora)</t>
  </si>
  <si>
    <t>A=AREA TRIBUTARIA:</t>
  </si>
  <si>
    <t>(m2)</t>
  </si>
  <si>
    <t>CALCULO DE BAJANTES DE AGUAS LLUVIAS.</t>
  </si>
  <si>
    <t xml:space="preserve">DIAMETRO </t>
  </si>
  <si>
    <t>PENDIENTE</t>
  </si>
  <si>
    <t>Q. TUBO LLENO</t>
  </si>
  <si>
    <t>V. TUBO LLENO</t>
  </si>
  <si>
    <t>Q/qo</t>
  </si>
  <si>
    <t>LONGITUD</t>
  </si>
  <si>
    <t xml:space="preserve"> (Lts/seg)</t>
  </si>
  <si>
    <t xml:space="preserve"> (pulg)</t>
  </si>
  <si>
    <t>(%)</t>
  </si>
  <si>
    <t>(m/seg)</t>
  </si>
  <si>
    <t>(m)</t>
  </si>
  <si>
    <t>B3</t>
  </si>
  <si>
    <t>B2</t>
  </si>
  <si>
    <t>BJ1</t>
  </si>
  <si>
    <t>CJ</t>
  </si>
  <si>
    <t>BJ4</t>
  </si>
  <si>
    <t>C</t>
  </si>
  <si>
    <t>D</t>
  </si>
  <si>
    <t>COLECTORES INTERNOS DE AGUAS LLUVIAS.</t>
  </si>
  <si>
    <t>BAJANTE AGUAS LLUVIAS No.</t>
  </si>
  <si>
    <t>AREA DRENADA (m2)</t>
  </si>
  <si>
    <t>Q CAUDAL (lts/seg)</t>
  </si>
  <si>
    <t>DIAMETRO (mm)</t>
  </si>
  <si>
    <t>DIAMETRO DE DISEÑO  (pulg)</t>
  </si>
  <si>
    <t>TOTAL</t>
  </si>
  <si>
    <t>INTENSIDAD DE LLUVIA (mm/h)</t>
  </si>
  <si>
    <t>(C x A x I)/3600</t>
  </si>
  <si>
    <t>COEFICIENTE DE PERMEABILIDAD</t>
  </si>
  <si>
    <t>AREA DRENADA M2</t>
  </si>
  <si>
    <t>CAUDAL AF (L/s)</t>
  </si>
  <si>
    <t>SANITARIO FLUXOMETRO</t>
  </si>
  <si>
    <t>SANITARIO TANQUE</t>
  </si>
  <si>
    <t>TEE PASO DIRECTO</t>
  </si>
  <si>
    <t>TEE PASO LATERAL</t>
  </si>
  <si>
    <t>PERDIDAS LOCALES K</t>
  </si>
  <si>
    <t>VALVULA DE GLOBO</t>
  </si>
  <si>
    <t>VALVULA DE COMPUERTA</t>
  </si>
  <si>
    <t>REDUCCION</t>
  </si>
  <si>
    <t>CODO 90°</t>
  </si>
  <si>
    <t>CODO 45°</t>
  </si>
  <si>
    <t>VALVULA DE RETENCION</t>
  </si>
  <si>
    <t>DESCARGAS DE APARATOS</t>
  </si>
  <si>
    <t>SANITARIO</t>
  </si>
  <si>
    <t>SIFON</t>
  </si>
  <si>
    <t>CAUDAL (L/s)</t>
  </si>
  <si>
    <t>CAUDAL INSTANTANEO (L/S)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</si>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</sst>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%"/>
    <numFmt numFmtId="167" formatCode="0.00_)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bscript"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6" fillId="0" borderId="0"/>
    <xf numFmtId="0" fontId="17" fillId="0" borderId="0"/>
  </cellStyleXfs>
  <cellXfs count="134">
    <xf numFmtId="0" fontId="0" fillId="0" borderId="0" xfId="0"/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64" fontId="0" fillId="0" borderId="0" xfId="0" applyNumberFormat="1"/>
    <xf numFmtId="0" fontId="8" fillId="0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0" xfId="0" applyFont="1" applyFill="1"/>
    <xf numFmtId="0" fontId="4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2" borderId="2" xfId="0" quotePrefix="1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1" xfId="2" applyFont="1" applyFill="1" applyBorder="1" applyAlignment="1">
      <alignment horizontal="center"/>
    </xf>
    <xf numFmtId="2" fontId="18" fillId="0" borderId="1" xfId="2" applyNumberFormat="1" applyFont="1" applyFill="1" applyBorder="1" applyAlignment="1">
      <alignment horizontal="center"/>
    </xf>
    <xf numFmtId="3" fontId="18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2" xfId="0" quotePrefix="1" applyNumberFormat="1" applyFont="1" applyFill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1" fillId="2" borderId="12" xfId="0" quotePrefix="1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vertical="center" textRotation="90" wrapText="1"/>
    </xf>
    <xf numFmtId="0" fontId="1" fillId="2" borderId="4" xfId="0" applyFont="1" applyFill="1" applyBorder="1" applyAlignment="1">
      <alignment vertical="center" textRotation="90" wrapText="1"/>
    </xf>
    <xf numFmtId="0" fontId="1" fillId="2" borderId="13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" borderId="0" xfId="0" applyFont="1" applyFill="1" applyBorder="1"/>
    <xf numFmtId="0" fontId="20" fillId="3" borderId="0" xfId="0" applyFont="1" applyFill="1" applyBorder="1" applyAlignment="1">
      <alignment horizontal="center" vertical="justify"/>
    </xf>
    <xf numFmtId="4" fontId="20" fillId="3" borderId="0" xfId="0" applyNumberFormat="1" applyFont="1" applyFill="1" applyBorder="1" applyAlignment="1">
      <alignment horizontal="center" vertical="justify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/>
    <xf numFmtId="12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textRotation="90"/>
    </xf>
    <xf numFmtId="16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1" fillId="2" borderId="2" xfId="0" quotePrefix="1" applyNumberFormat="1" applyFont="1" applyFill="1" applyBorder="1" applyAlignment="1">
      <alignment horizontal="center"/>
    </xf>
    <xf numFmtId="12" fontId="1" fillId="2" borderId="2" xfId="0" quotePrefix="1" applyNumberFormat="1" applyFont="1" applyFill="1" applyBorder="1" applyAlignment="1">
      <alignment horizontal="center"/>
    </xf>
    <xf numFmtId="0" fontId="0" fillId="4" borderId="13" xfId="0" quotePrefix="1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4" fontId="21" fillId="4" borderId="1" xfId="0" applyNumberFormat="1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165" fontId="15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166" fontId="15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/>
    </xf>
    <xf numFmtId="164" fontId="10" fillId="4" borderId="2" xfId="1" applyNumberFormat="1" applyFont="1" applyFill="1" applyBorder="1" applyAlignment="1" applyProtection="1">
      <alignment horizontal="center" vertical="center"/>
      <protection locked="0"/>
    </xf>
    <xf numFmtId="2" fontId="10" fillId="4" borderId="2" xfId="1" applyNumberFormat="1" applyFont="1" applyFill="1" applyBorder="1" applyAlignment="1" applyProtection="1">
      <alignment horizontal="center" vertical="center"/>
      <protection locked="0"/>
    </xf>
    <xf numFmtId="9" fontId="15" fillId="4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5" borderId="2" xfId="0" quotePrefix="1" applyNumberFormat="1" applyFont="1" applyFill="1" applyBorder="1" applyAlignment="1" applyProtection="1">
      <alignment horizontal="center"/>
      <protection locked="0"/>
    </xf>
    <xf numFmtId="0" fontId="4" fillId="5" borderId="2" xfId="0" quotePrefix="1" applyFont="1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horizontal="center" vertical="center"/>
      <protection locked="0"/>
    </xf>
    <xf numFmtId="2" fontId="0" fillId="5" borderId="2" xfId="0" applyNumberFormat="1" applyFont="1" applyFill="1" applyBorder="1" applyAlignment="1" applyProtection="1">
      <alignment horizontal="center" vertical="center"/>
      <protection locked="0"/>
    </xf>
    <xf numFmtId="12" fontId="0" fillId="5" borderId="2" xfId="0" applyNumberFormat="1" applyFont="1" applyFill="1" applyBorder="1" applyAlignment="1" applyProtection="1">
      <alignment horizontal="center" vertical="center"/>
      <protection locked="0"/>
    </xf>
    <xf numFmtId="12" fontId="0" fillId="5" borderId="2" xfId="0" applyNumberFormat="1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0" fontId="4" fillId="5" borderId="2" xfId="0" quotePrefix="1" applyNumberFormat="1" applyFont="1" applyFill="1" applyBorder="1" applyAlignment="1" applyProtection="1">
      <alignment horizont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166" fontId="15" fillId="5" borderId="2" xfId="0" applyNumberFormat="1" applyFont="1" applyFill="1" applyBorder="1" applyAlignment="1" applyProtection="1">
      <alignment horizontal="center" vertical="center"/>
      <protection locked="0"/>
    </xf>
    <xf numFmtId="0" fontId="21" fillId="5" borderId="11" xfId="0" quotePrefix="1" applyNumberFormat="1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2" borderId="12" xfId="0" quotePrefix="1" applyNumberFormat="1" applyFont="1" applyFill="1" applyBorder="1" applyAlignment="1">
      <alignment horizontal="center"/>
    </xf>
    <xf numFmtId="0" fontId="19" fillId="2" borderId="6" xfId="0" quotePrefix="1" applyNumberFormat="1" applyFont="1" applyFill="1" applyBorder="1" applyAlignment="1">
      <alignment horizontal="center"/>
    </xf>
    <xf numFmtId="0" fontId="19" fillId="2" borderId="7" xfId="0" quotePrefix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12" xfId="0" quotePrefix="1" applyNumberFormat="1" applyFont="1" applyFill="1" applyBorder="1" applyAlignment="1">
      <alignment horizontal="center"/>
    </xf>
    <xf numFmtId="0" fontId="1" fillId="2" borderId="7" xfId="0" quotePrefix="1" applyNumberFormat="1" applyFont="1" applyFill="1" applyBorder="1" applyAlignment="1">
      <alignment horizontal="center"/>
    </xf>
    <xf numFmtId="0" fontId="1" fillId="2" borderId="14" xfId="0" quotePrefix="1" applyNumberFormat="1" applyFont="1" applyFill="1" applyBorder="1" applyAlignment="1">
      <alignment horizontal="center"/>
    </xf>
    <xf numFmtId="0" fontId="1" fillId="2" borderId="5" xfId="0" quotePrefix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1" fillId="2" borderId="6" xfId="0" quotePrefix="1" applyNumberFormat="1" applyFont="1" applyFill="1" applyBorder="1" applyAlignment="1">
      <alignment horizontal="center"/>
    </xf>
    <xf numFmtId="14" fontId="10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" fillId="2" borderId="13" xfId="0" quotePrefix="1" applyNumberFormat="1" applyFont="1" applyFill="1" applyBorder="1" applyAlignment="1">
      <alignment horizontal="center" wrapText="1"/>
    </xf>
    <xf numFmtId="0" fontId="1" fillId="2" borderId="3" xfId="0" quotePrefix="1" applyNumberFormat="1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Normal_Design ALAN 0012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TRAMO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PLANO!$D$4:$E$4</c:f>
              <c:numCache>
                <c:formatCode>General</c:formatCode>
                <c:ptCount val="2"/>
                <c:pt idx="0">
                  <c:v>2842.99</c:v>
                </c:pt>
                <c:pt idx="1">
                  <c:v>2842.5970000000002</c:v>
                </c:pt>
              </c:numCache>
            </c:numRef>
          </c:xVal>
          <c:yVal>
            <c:numRef>
              <c:f>PLANO!$F$4:$G$4</c:f>
              <c:numCache>
                <c:formatCode>General</c:formatCode>
                <c:ptCount val="2"/>
                <c:pt idx="0">
                  <c:v>1554.4380000000001</c:v>
                </c:pt>
                <c:pt idx="1">
                  <c:v>1554.4380000000001</c:v>
                </c:pt>
              </c:numCache>
            </c:numRef>
          </c:yVal>
          <c:smooth val="0"/>
        </c:ser>
        <c:ser>
          <c:idx val="1"/>
          <c:order val="1"/>
          <c:tx>
            <c:v>TRAMO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PLANO!$D$5:$E$5</c:f>
              <c:numCache>
                <c:formatCode>General</c:formatCode>
                <c:ptCount val="2"/>
                <c:pt idx="0">
                  <c:v>2842.5970000000002</c:v>
                </c:pt>
                <c:pt idx="1">
                  <c:v>2842.5970000000002</c:v>
                </c:pt>
              </c:numCache>
            </c:numRef>
          </c:xVal>
          <c:yVal>
            <c:numRef>
              <c:f>PLANO!$F$5:$G$5</c:f>
              <c:numCache>
                <c:formatCode>General</c:formatCode>
                <c:ptCount val="2"/>
                <c:pt idx="0">
                  <c:v>1554.4380000000001</c:v>
                </c:pt>
                <c:pt idx="1">
                  <c:v>1556.4179999999999</c:v>
                </c:pt>
              </c:numCache>
            </c:numRef>
          </c:yVal>
          <c:smooth val="0"/>
        </c:ser>
        <c:ser>
          <c:idx val="2"/>
          <c:order val="2"/>
          <c:tx>
            <c:v>TRAMO 3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PLANO!$D$6:$E$6</c:f>
              <c:numCache>
                <c:formatCode>General</c:formatCode>
                <c:ptCount val="2"/>
                <c:pt idx="0">
                  <c:v>2842.5970000000002</c:v>
                </c:pt>
                <c:pt idx="1">
                  <c:v>2842.5970000000002</c:v>
                </c:pt>
              </c:numCache>
            </c:numRef>
          </c:xVal>
          <c:yVal>
            <c:numRef>
              <c:f>PLANO!$F$6:$G$6</c:f>
              <c:numCache>
                <c:formatCode>General</c:formatCode>
                <c:ptCount val="2"/>
                <c:pt idx="0">
                  <c:v>1556.4179999999999</c:v>
                </c:pt>
                <c:pt idx="1">
                  <c:v>1556.681</c:v>
                </c:pt>
              </c:numCache>
            </c:numRef>
          </c:yVal>
          <c:smooth val="0"/>
        </c:ser>
        <c:ser>
          <c:idx val="3"/>
          <c:order val="3"/>
          <c:tx>
            <c:v>TRAMO 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PLANO!$D$7:$E$7</c:f>
              <c:numCache>
                <c:formatCode>General</c:formatCode>
                <c:ptCount val="2"/>
                <c:pt idx="0">
                  <c:v>2842.5970000000002</c:v>
                </c:pt>
                <c:pt idx="1">
                  <c:v>2841.3240000000001</c:v>
                </c:pt>
              </c:numCache>
            </c:numRef>
          </c:xVal>
          <c:yVal>
            <c:numRef>
              <c:f>PLANO!$F$7:$G$7</c:f>
              <c:numCache>
                <c:formatCode>General</c:formatCode>
                <c:ptCount val="2"/>
                <c:pt idx="0">
                  <c:v>1556.681</c:v>
                </c:pt>
                <c:pt idx="1">
                  <c:v>1556.681</c:v>
                </c:pt>
              </c:numCache>
            </c:numRef>
          </c:yVal>
          <c:smooth val="0"/>
        </c:ser>
        <c:ser>
          <c:idx val="4"/>
          <c:order val="4"/>
          <c:tx>
            <c:v>TRAMO 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PLANO!$D$8:$E$8</c:f>
              <c:numCache>
                <c:formatCode>General</c:formatCode>
                <c:ptCount val="2"/>
                <c:pt idx="0">
                  <c:v>2841.3240000000001</c:v>
                </c:pt>
                <c:pt idx="1">
                  <c:v>2841.3240000000001</c:v>
                </c:pt>
              </c:numCache>
            </c:numRef>
          </c:xVal>
          <c:yVal>
            <c:numRef>
              <c:f>PLANO!$F$8:$G$8</c:f>
              <c:numCache>
                <c:formatCode>General</c:formatCode>
                <c:ptCount val="2"/>
                <c:pt idx="0">
                  <c:v>1556.681</c:v>
                </c:pt>
                <c:pt idx="1">
                  <c:v>1557.0940000000001</c:v>
                </c:pt>
              </c:numCache>
            </c:numRef>
          </c:yVal>
          <c:smooth val="0"/>
        </c:ser>
        <c:ser>
          <c:idx val="5"/>
          <c:order val="5"/>
          <c:tx>
            <c:v>TRAMO 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PLANO!$D$9:$E$9</c:f>
              <c:numCache>
                <c:formatCode>General</c:formatCode>
                <c:ptCount val="2"/>
                <c:pt idx="0">
                  <c:v>2841.3240000000001</c:v>
                </c:pt>
                <c:pt idx="1">
                  <c:v>2841.3240000000001</c:v>
                </c:pt>
              </c:numCache>
            </c:numRef>
          </c:xVal>
          <c:yVal>
            <c:numRef>
              <c:f>PLANO!$F$9:$G$9</c:f>
              <c:numCache>
                <c:formatCode>General</c:formatCode>
                <c:ptCount val="2"/>
                <c:pt idx="0">
                  <c:v>1557.0940000000001</c:v>
                </c:pt>
                <c:pt idx="1">
                  <c:v>1557.664</c:v>
                </c:pt>
              </c:numCache>
            </c:numRef>
          </c:yVal>
          <c:smooth val="0"/>
        </c:ser>
        <c:ser>
          <c:idx val="6"/>
          <c:order val="6"/>
          <c:tx>
            <c:v>TRAMO 7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PLANO!$D$10:$E$10</c:f>
              <c:numCache>
                <c:formatCode>General</c:formatCode>
                <c:ptCount val="2"/>
                <c:pt idx="0">
                  <c:v>2841.3240000000001</c:v>
                </c:pt>
                <c:pt idx="1">
                  <c:v>2841.424</c:v>
                </c:pt>
              </c:numCache>
            </c:numRef>
          </c:xVal>
          <c:yVal>
            <c:numRef>
              <c:f>PLANO!$F$10:$G$10</c:f>
              <c:numCache>
                <c:formatCode>General</c:formatCode>
                <c:ptCount val="2"/>
                <c:pt idx="0">
                  <c:v>1557.664</c:v>
                </c:pt>
                <c:pt idx="1">
                  <c:v>1557.664</c:v>
                </c:pt>
              </c:numCache>
            </c:numRef>
          </c:yVal>
          <c:smooth val="0"/>
        </c:ser>
        <c:ser>
          <c:idx val="7"/>
          <c:order val="7"/>
          <c:tx>
            <c:v>TRAMO 8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PLANO!$D$11:$E$11</c:f>
              <c:numCache>
                <c:formatCode>General</c:formatCode>
                <c:ptCount val="2"/>
                <c:pt idx="0">
                  <c:v>2841.3240000000001</c:v>
                </c:pt>
                <c:pt idx="1">
                  <c:v>2841.424</c:v>
                </c:pt>
              </c:numCache>
            </c:numRef>
          </c:xVal>
          <c:yVal>
            <c:numRef>
              <c:f>PLANO!$F$11:$G$11</c:f>
              <c:numCache>
                <c:formatCode>General</c:formatCode>
                <c:ptCount val="2"/>
                <c:pt idx="0">
                  <c:v>1557.0940000000001</c:v>
                </c:pt>
                <c:pt idx="1">
                  <c:v>1557.0940000000001</c:v>
                </c:pt>
              </c:numCache>
            </c:numRef>
          </c:yVal>
          <c:smooth val="0"/>
        </c:ser>
        <c:ser>
          <c:idx val="8"/>
          <c:order val="8"/>
          <c:tx>
            <c:v>TRAMO 9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PLANO!$D$12:$E$12</c:f>
              <c:numCache>
                <c:formatCode>General</c:formatCode>
                <c:ptCount val="2"/>
                <c:pt idx="0">
                  <c:v>2842.5970000000002</c:v>
                </c:pt>
                <c:pt idx="1">
                  <c:v>2842.93</c:v>
                </c:pt>
              </c:numCache>
            </c:numRef>
          </c:xVal>
          <c:yVal>
            <c:numRef>
              <c:f>PLANO!$F$12:$G$12</c:f>
              <c:numCache>
                <c:formatCode>General</c:formatCode>
                <c:ptCount val="2"/>
                <c:pt idx="0">
                  <c:v>1556.4179999999999</c:v>
                </c:pt>
                <c:pt idx="1">
                  <c:v>1556.4179999999999</c:v>
                </c:pt>
              </c:numCache>
            </c:numRef>
          </c:yVal>
          <c:smooth val="0"/>
        </c:ser>
        <c:ser>
          <c:idx val="9"/>
          <c:order val="9"/>
          <c:tx>
            <c:v>TRAMO 10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PLANO!$D$13:$E$13</c:f>
              <c:numCache>
                <c:formatCode>General</c:formatCode>
                <c:ptCount val="2"/>
                <c:pt idx="0">
                  <c:v>2842.93</c:v>
                </c:pt>
                <c:pt idx="1">
                  <c:v>2842.93</c:v>
                </c:pt>
              </c:numCache>
            </c:numRef>
          </c:xVal>
          <c:yVal>
            <c:numRef>
              <c:f>PLANO!$F$13:$G$13</c:f>
              <c:numCache>
                <c:formatCode>General</c:formatCode>
                <c:ptCount val="2"/>
                <c:pt idx="0">
                  <c:v>1556.4179999999999</c:v>
                </c:pt>
                <c:pt idx="1">
                  <c:v>1556.32</c:v>
                </c:pt>
              </c:numCache>
            </c:numRef>
          </c:yVal>
          <c:smooth val="0"/>
        </c:ser>
        <c:ser>
          <c:idx val="10"/>
          <c:order val="10"/>
          <c:tx>
            <c:v>TRAMO 11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dPt>
          <c:xVal>
            <c:numRef>
              <c:f>PLANO!$D$14:$E$14</c:f>
              <c:numCache>
                <c:formatCode>General</c:formatCode>
                <c:ptCount val="2"/>
                <c:pt idx="0">
                  <c:v>2841.3240000000001</c:v>
                </c:pt>
                <c:pt idx="1">
                  <c:v>2841.3240000000001</c:v>
                </c:pt>
              </c:numCache>
            </c:numRef>
          </c:xVal>
          <c:yVal>
            <c:numRef>
              <c:f>PLANO!$F$14:$G$14</c:f>
              <c:numCache>
                <c:formatCode>General</c:formatCode>
                <c:ptCount val="2"/>
                <c:pt idx="0">
                  <c:v>1557.664</c:v>
                </c:pt>
                <c:pt idx="1">
                  <c:v>1559.12</c:v>
                </c:pt>
              </c:numCache>
            </c:numRef>
          </c:yVal>
          <c:smooth val="0"/>
        </c:ser>
        <c:ser>
          <c:idx val="11"/>
          <c:order val="11"/>
          <c:tx>
            <c:v>TRAMO 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PLANO!$D$15:$E$15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PLANO!$F$15:$G$15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2"/>
          <c:order val="12"/>
          <c:tx>
            <c:v>TRAMO 13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PLANO!$D$16:$E$16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PLANO!$F$16:$G$16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3"/>
          <c:order val="13"/>
          <c:tx>
            <c:v>TRAMO 14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PLANO!$D$17:$E$17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PLANO!$F$17:$G$17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4"/>
          <c:order val="14"/>
          <c:tx>
            <c:v>TRAMO 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PLANO!$D$18:$E$18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PLANO!$F$18:$G$18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5"/>
          <c:order val="15"/>
          <c:tx>
            <c:v>TRAMO 16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PLANO!$D$19:$E$19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PLANO!$F$19:$G$19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6"/>
          <c:order val="16"/>
          <c:tx>
            <c:v>TRAMO 17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PLANO!$D$20:$E$20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PLANO!$F$20:$G$20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7"/>
          <c:order val="17"/>
          <c:tx>
            <c:v>TRAMO 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PLANO!$D$21:$E$21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PLANO!$F$21:$G$21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8"/>
          <c:order val="18"/>
          <c:tx>
            <c:v>TRAMO 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PLANO!$D$22:$E$22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PLANO!$F$22:$G$22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9"/>
          <c:order val="19"/>
          <c:tx>
            <c:v>TRAMO 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PLANO!$D$23:$E$23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PLANO!$F$23:$G$23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0"/>
          <c:order val="20"/>
          <c:tx>
            <c:v>TRAMO 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PLANO!$D$24:$E$24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PLANO!$F$24:$G$24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1"/>
          <c:order val="21"/>
          <c:tx>
            <c:v>TRAMO 22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PLANO!$D$25:$E$25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PLANO!$F$25:$G$25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2"/>
          <c:order val="22"/>
          <c:tx>
            <c:v>TRAMO 23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PLANO!$D$26:$E$26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PLANO!$F$26:$G$26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3"/>
          <c:order val="23"/>
          <c:tx>
            <c:v>TRAMO 24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PLANO!$D$27:$E$27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PLANO!$F$27:$G$27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4"/>
          <c:order val="24"/>
          <c:tx>
            <c:v>TRAMO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PLANO!$D$28:$E$28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PLANO!$F$28:$G$28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5"/>
          <c:order val="25"/>
          <c:tx>
            <c:v>TRAMO 26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PLANO!$D$29:$E$29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PLANO!$F$29:$G$29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6"/>
          <c:order val="26"/>
          <c:tx>
            <c:v>TRAMO 27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PLANO!$D$30:$E$30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PLANO!$F$30:$G$30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7"/>
          <c:order val="27"/>
          <c:tx>
            <c:v>TRAMO 28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PLANO!$D$31:$E$31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PLANO!$F$31:$G$31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8"/>
          <c:order val="28"/>
          <c:tx>
            <c:v>TRAMO 29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PLANO!$D$32:$E$32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PLANO!$F$32:$G$32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9"/>
          <c:order val="29"/>
          <c:tx>
            <c:v>TRAMO 30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PLANO!$D$33:$E$33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PLANO!$F$33:$G$33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0"/>
          <c:order val="30"/>
          <c:tx>
            <c:v>TRAMO 31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PLANO!$D$34:$E$34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PLANO!$F$34:$G$34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1"/>
          <c:order val="31"/>
          <c:tx>
            <c:v>TRAMO 32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PLANO!$D$35:$E$35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PLANO!$F$35:$G$35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2"/>
          <c:order val="32"/>
          <c:tx>
            <c:v>TRAMO 33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PLANO!$D$36:$E$36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PLANO!$F$36:$G$36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3"/>
          <c:order val="33"/>
          <c:tx>
            <c:v>TRAMO 34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xVal>
            <c:numRef>
              <c:f>PLANO!$D$37:$E$37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PLANO!$F$37:$G$37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4"/>
          <c:order val="34"/>
          <c:tx>
            <c:v>TRAMO 35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xVal>
            <c:numRef>
              <c:f>PLANO!$D$38:$E$38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PLANO!$F$38:$G$38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5"/>
          <c:order val="35"/>
          <c:tx>
            <c:v>TRAMO 36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PLANO!$D$39:$E$39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PLANO!$F$39:$G$39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6"/>
          <c:order val="36"/>
          <c:tx>
            <c:v>TRAMO 37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PLANO!$D$40:$E$40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PLANO!$F$40:$G$40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7"/>
          <c:order val="37"/>
          <c:tx>
            <c:v>TRAMO 38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PLANO!$D$41:$E$41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PLANO!$F$41:$G$41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8"/>
          <c:order val="38"/>
          <c:tx>
            <c:v>TRAMO 39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PLANO!$D$42:$E$42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PLANO!$F$42:$G$42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39"/>
          <c:order val="39"/>
          <c:tx>
            <c:v>TRAMO 40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PLANO!$D$43:$E$43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PLANO!$F$43:$G$43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40"/>
          <c:order val="40"/>
          <c:tx>
            <c:v>TRAMO 41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PLANO!$D$44:$E$44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PLANO!$F$44:$G$44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41"/>
          <c:order val="41"/>
          <c:tx>
            <c:v>TRAMO 42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PLANO!$D$45:$E$45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PLANO!$F$45:$G$45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098376"/>
        <c:axId val="300099160"/>
      </c:scatterChart>
      <c:valAx>
        <c:axId val="300098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Coordenada</a:t>
                </a:r>
                <a:r>
                  <a:rPr lang="es-CO" b="1" baseline="0"/>
                  <a:t> "X" Este. 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7247028735210728"/>
              <c:y val="0.91101202285851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0099160"/>
        <c:crosses val="autoZero"/>
        <c:crossBetween val="midCat"/>
      </c:valAx>
      <c:valAx>
        <c:axId val="30009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Coordenada "Y"</a:t>
                </a:r>
                <a:r>
                  <a:rPr lang="es-CO" b="1" baseline="0"/>
                  <a:t> Norte </a:t>
                </a:r>
                <a:endParaRPr lang="es-CO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0098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838200</xdr:colOff>
      <xdr:row>32</xdr:row>
      <xdr:rowOff>76200</xdr:rowOff>
    </xdr:from>
    <xdr:to>
      <xdr:col>19</xdr:col>
      <xdr:colOff>656565</xdr:colOff>
      <xdr:row>54</xdr:row>
      <xdr:rowOff>49655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7267575"/>
          <a:ext cx="5276190" cy="4533333"/>
        </a:xfrm>
        <a:prstGeom prst="rect">
          <a:avLst/>
        </a:prstGeom>
      </xdr:spPr>
    </xdr:pic>
    <xdr:clientData/>
  </xdr:twoCellAnchor>
  <xdr:twoCellAnchor editAs="oneCell">
    <xdr:from>
      <xdr:col>7</xdr:col>
      <xdr:colOff>242712</xdr:colOff>
      <xdr:row>0</xdr:row>
      <xdr:rowOff>173953</xdr:rowOff>
    </xdr:from>
    <xdr:to>
      <xdr:col>13</xdr:col>
      <xdr:colOff>758622</xdr:colOff>
      <xdr:row>9</xdr:row>
      <xdr:rowOff>134529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8487" y="173953"/>
          <a:ext cx="5358903" cy="2563182"/>
        </a:xfrm>
        <a:prstGeom prst="rect">
          <a:avLst/>
        </a:prstGeom>
      </xdr:spPr>
    </xdr:pic>
    <xdr:clientData/>
  </xdr:twoCellAnchor>
  <xdr:twoCellAnchor editAs="oneCell">
    <xdr:from>
      <xdr:col>7</xdr:col>
      <xdr:colOff>837703</xdr:colOff>
      <xdr:row>9</xdr:row>
      <xdr:rowOff>78138</xdr:rowOff>
    </xdr:from>
    <xdr:to>
      <xdr:col>13</xdr:col>
      <xdr:colOff>246252</xdr:colOff>
      <xdr:row>18</xdr:row>
      <xdr:rowOff>9201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3478" y="2680744"/>
          <a:ext cx="4251542" cy="251427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18</xdr:col>
      <xdr:colOff>552000</xdr:colOff>
      <xdr:row>14</xdr:row>
      <xdr:rowOff>433331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1432" y="381000"/>
          <a:ext cx="3600000" cy="3914286"/>
        </a:xfrm>
        <a:prstGeom prst="rect">
          <a:avLst/>
        </a:prstGeom>
      </xdr:spPr>
    </xdr:pic>
    <xdr:clientData/>
  </xdr:twoCellAnchor>
  <xdr:twoCellAnchor editAs="oneCell">
    <xdr:from>
      <xdr:col>4</xdr:col>
      <xdr:colOff>640772</xdr:colOff>
      <xdr:row>37</xdr:row>
      <xdr:rowOff>34636</xdr:rowOff>
    </xdr:from>
    <xdr:to>
      <xdr:col>11</xdr:col>
      <xdr:colOff>647780</xdr:colOff>
      <xdr:row>51</xdr:row>
      <xdr:rowOff>82786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43795" y="9438409"/>
          <a:ext cx="6276190" cy="2723809"/>
        </a:xfrm>
        <a:prstGeom prst="rect">
          <a:avLst/>
        </a:prstGeom>
      </xdr:spPr>
    </xdr:pic>
    <xdr:clientData/>
  </xdr:twoCellAnchor>
  <xdr:twoCellAnchor editAs="oneCell">
    <xdr:from>
      <xdr:col>4</xdr:col>
      <xdr:colOff>787977</xdr:colOff>
      <xdr:row>53</xdr:row>
      <xdr:rowOff>51954</xdr:rowOff>
    </xdr:from>
    <xdr:to>
      <xdr:col>8</xdr:col>
      <xdr:colOff>366280</xdr:colOff>
      <xdr:row>61</xdr:row>
      <xdr:rowOff>31115</xdr:rowOff>
    </xdr:to>
    <xdr:pic>
      <xdr:nvPicPr>
        <xdr:cNvPr id="7" name="153 Imagen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391"/>
        <a:stretch/>
      </xdr:blipFill>
      <xdr:spPr bwMode="auto">
        <a:xfrm>
          <a:off x="4191000" y="12122727"/>
          <a:ext cx="3457575" cy="17456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312446</xdr:colOff>
      <xdr:row>1</xdr:row>
      <xdr:rowOff>0</xdr:rowOff>
    </xdr:from>
    <xdr:ext cx="184730" cy="405432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/>
      </xdr:nvSpPr>
      <xdr:spPr>
        <a:xfrm>
          <a:off x="5484521" y="971550"/>
          <a:ext cx="184730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20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472098</xdr:colOff>
      <xdr:row>2</xdr:row>
      <xdr:rowOff>188615</xdr:rowOff>
    </xdr:from>
    <xdr:to>
      <xdr:col>9</xdr:col>
      <xdr:colOff>47154</xdr:colOff>
      <xdr:row>22</xdr:row>
      <xdr:rowOff>146783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40983</xdr:colOff>
      <xdr:row>0</xdr:row>
      <xdr:rowOff>0</xdr:rowOff>
    </xdr:from>
    <xdr:ext cx="184730" cy="374141"/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955633" y="1755273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87054</xdr:colOff>
      <xdr:row>0</xdr:row>
      <xdr:rowOff>0</xdr:rowOff>
    </xdr:from>
    <xdr:ext cx="184730" cy="374141"/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659054" y="187339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39429</xdr:colOff>
      <xdr:row>0</xdr:row>
      <xdr:rowOff>0</xdr:rowOff>
    </xdr:from>
    <xdr:ext cx="184730" cy="374141"/>
    <xdr:sp macro="" textlink="">
      <xdr:nvSpPr>
        <xdr:cNvPr id="5" name="Rectángulo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4906704" y="185434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191827</xdr:colOff>
      <xdr:row>0</xdr:row>
      <xdr:rowOff>0</xdr:rowOff>
    </xdr:from>
    <xdr:ext cx="184730" cy="374141"/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5649652" y="182880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287077</xdr:colOff>
      <xdr:row>0</xdr:row>
      <xdr:rowOff>0</xdr:rowOff>
    </xdr:from>
    <xdr:ext cx="184730" cy="374141"/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4268527" y="18573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144202</xdr:colOff>
      <xdr:row>0</xdr:row>
      <xdr:rowOff>0</xdr:rowOff>
    </xdr:from>
    <xdr:ext cx="184730" cy="374141"/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420927" y="22764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77527</xdr:colOff>
      <xdr:row>14</xdr:row>
      <xdr:rowOff>0</xdr:rowOff>
    </xdr:from>
    <xdr:ext cx="184730" cy="374141"/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49527" y="208597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134677</xdr:colOff>
      <xdr:row>14</xdr:row>
      <xdr:rowOff>0</xdr:rowOff>
    </xdr:from>
    <xdr:ext cx="184730" cy="374141"/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5001952" y="2087880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1328</xdr:colOff>
      <xdr:row>14</xdr:row>
      <xdr:rowOff>0</xdr:rowOff>
    </xdr:from>
    <xdr:ext cx="184730" cy="374141"/>
    <xdr:sp macro="" textlink="">
      <xdr:nvSpPr>
        <xdr:cNvPr id="12" name="Rectángulo 1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4278053" y="197643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3" name="Rectángulo 12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2087302" y="196786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4" name="Rectángulo 13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>
        <a:xfrm>
          <a:off x="2087302" y="202215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5" name="Rectángulo 1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/>
      </xdr:nvSpPr>
      <xdr:spPr>
        <a:xfrm>
          <a:off x="2087302" y="206025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39427</xdr:colOff>
      <xdr:row>14</xdr:row>
      <xdr:rowOff>0</xdr:rowOff>
    </xdr:from>
    <xdr:ext cx="184730" cy="374141"/>
    <xdr:sp macro="" textlink="">
      <xdr:nvSpPr>
        <xdr:cNvPr id="16" name="Rectángulo 15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/>
      </xdr:nvSpPr>
      <xdr:spPr>
        <a:xfrm>
          <a:off x="8278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31</xdr:col>
      <xdr:colOff>344227</xdr:colOff>
      <xdr:row>14</xdr:row>
      <xdr:rowOff>0</xdr:rowOff>
    </xdr:from>
    <xdr:ext cx="1589348" cy="178309"/>
    <xdr:sp macro="" textlink="">
      <xdr:nvSpPr>
        <xdr:cNvPr id="17" name="Rectángulo 16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/>
      </xdr:nvSpPr>
      <xdr:spPr>
        <a:xfrm flipV="1">
          <a:off x="11307502" y="26450925"/>
          <a:ext cx="1589348" cy="1783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8" name="Rectángulo 17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9" name="Rectángulo 18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0" name="Rectángulo 19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1" name="Rectángulo 20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" name="Rectángulo 2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29</xdr:col>
      <xdr:colOff>420427</xdr:colOff>
      <xdr:row>14</xdr:row>
      <xdr:rowOff>0</xdr:rowOff>
    </xdr:from>
    <xdr:ext cx="184730" cy="374141"/>
    <xdr:sp macro="" textlink="">
      <xdr:nvSpPr>
        <xdr:cNvPr id="23" name="Rectángulo 22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/>
      </xdr:nvSpPr>
      <xdr:spPr>
        <a:xfrm>
          <a:off x="98597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4" name="Rectángulo 23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5" name="Rectángulo 24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6" name="Rectángulo 25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7" name="Rectángulo 26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8" name="Rectángulo 27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9" name="Rectángulo 28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0" name="Rectángulo 29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/>
      </xdr:nvSpPr>
      <xdr:spPr>
        <a:xfrm>
          <a:off x="20587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1" name="Rectángulo 30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" name="Rectángulo 31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345783</xdr:colOff>
      <xdr:row>0</xdr:row>
      <xdr:rowOff>0</xdr:rowOff>
    </xdr:from>
    <xdr:ext cx="184730" cy="374141"/>
    <xdr:sp macro="" textlink="">
      <xdr:nvSpPr>
        <xdr:cNvPr id="33" name="Rectángulo 32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/>
      </xdr:nvSpPr>
      <xdr:spPr>
        <a:xfrm>
          <a:off x="5803608" y="1355223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126708</xdr:colOff>
      <xdr:row>0</xdr:row>
      <xdr:rowOff>0</xdr:rowOff>
    </xdr:from>
    <xdr:ext cx="184730" cy="374141"/>
    <xdr:sp macro="" textlink="">
      <xdr:nvSpPr>
        <xdr:cNvPr id="34" name="Rectángulo 33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/>
      </xdr:nvSpPr>
      <xdr:spPr>
        <a:xfrm>
          <a:off x="5584533" y="1393323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144204</xdr:colOff>
      <xdr:row>0</xdr:row>
      <xdr:rowOff>0</xdr:rowOff>
    </xdr:from>
    <xdr:ext cx="184730" cy="374141"/>
    <xdr:sp macro="" textlink="">
      <xdr:nvSpPr>
        <xdr:cNvPr id="36" name="Rectángulo 35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/>
      </xdr:nvSpPr>
      <xdr:spPr>
        <a:xfrm>
          <a:off x="4420929" y="146382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10852</xdr:colOff>
      <xdr:row>0</xdr:row>
      <xdr:rowOff>0</xdr:rowOff>
    </xdr:from>
    <xdr:ext cx="184730" cy="374141"/>
    <xdr:sp macro="" textlink="">
      <xdr:nvSpPr>
        <xdr:cNvPr id="38" name="Rectángulo 37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/>
      </xdr:nvSpPr>
      <xdr:spPr>
        <a:xfrm>
          <a:off x="5173402" y="23431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277552</xdr:colOff>
      <xdr:row>0</xdr:row>
      <xdr:rowOff>0</xdr:rowOff>
    </xdr:from>
    <xdr:ext cx="184731" cy="374141"/>
    <xdr:sp macro="" textlink="">
      <xdr:nvSpPr>
        <xdr:cNvPr id="39" name="Rectángulo 38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/>
      </xdr:nvSpPr>
      <xdr:spPr>
        <a:xfrm>
          <a:off x="5735377" y="23717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77527</xdr:colOff>
      <xdr:row>14</xdr:row>
      <xdr:rowOff>0</xdr:rowOff>
    </xdr:from>
    <xdr:ext cx="184730" cy="374141"/>
    <xdr:sp macro="" textlink="">
      <xdr:nvSpPr>
        <xdr:cNvPr id="40" name="Rectángulo 39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/>
      </xdr:nvSpPr>
      <xdr:spPr>
        <a:xfrm>
          <a:off x="4649527" y="208597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134677</xdr:colOff>
      <xdr:row>14</xdr:row>
      <xdr:rowOff>0</xdr:rowOff>
    </xdr:from>
    <xdr:ext cx="184730" cy="374141"/>
    <xdr:sp macro="" textlink="">
      <xdr:nvSpPr>
        <xdr:cNvPr id="41" name="Rectángulo 40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/>
      </xdr:nvSpPr>
      <xdr:spPr>
        <a:xfrm>
          <a:off x="5001952" y="2087880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2" name="Rectángulo 41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/>
      </xdr:nvSpPr>
      <xdr:spPr>
        <a:xfrm>
          <a:off x="3220777" y="2087880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191829</xdr:colOff>
      <xdr:row>14</xdr:row>
      <xdr:rowOff>0</xdr:rowOff>
    </xdr:from>
    <xdr:ext cx="184730" cy="374141"/>
    <xdr:sp macro="" textlink="">
      <xdr:nvSpPr>
        <xdr:cNvPr id="43" name="Rectángulo 42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/>
      </xdr:nvSpPr>
      <xdr:spPr>
        <a:xfrm>
          <a:off x="5354379" y="208978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44" name="Rectángulo 43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/>
      </xdr:nvSpPr>
      <xdr:spPr>
        <a:xfrm>
          <a:off x="2087302" y="196786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45" name="Rectángulo 44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/>
      </xdr:nvSpPr>
      <xdr:spPr>
        <a:xfrm>
          <a:off x="2087302" y="202215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46" name="Rectángulo 45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/>
      </xdr:nvSpPr>
      <xdr:spPr>
        <a:xfrm>
          <a:off x="2087302" y="2049780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47" name="Rectángulo 46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/>
      </xdr:nvSpPr>
      <xdr:spPr>
        <a:xfrm>
          <a:off x="2087302" y="206025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48" name="Rectángulo 47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49" name="Rectángulo 48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50" name="Rectángulo 49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/>
      </xdr:nvSpPr>
      <xdr:spPr>
        <a:xfrm>
          <a:off x="7068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1" name="Rectángulo 50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52" name="Rectángulo 51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53" name="Rectángulo 52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4" name="Rectángulo 53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/>
      </xdr:nvSpPr>
      <xdr:spPr>
        <a:xfrm>
          <a:off x="33827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5" name="Rectángulo 54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56" name="Rectángulo 55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57" name="Rectángulo 56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58" name="Rectángulo 57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59" name="Rectángulo 58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/>
      </xdr:nvSpPr>
      <xdr:spPr>
        <a:xfrm>
          <a:off x="3144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247650</xdr:colOff>
      <xdr:row>1</xdr:row>
      <xdr:rowOff>123825</xdr:rowOff>
    </xdr:from>
    <xdr:to>
      <xdr:col>32</xdr:col>
      <xdr:colOff>657225</xdr:colOff>
      <xdr:row>4</xdr:row>
      <xdr:rowOff>2540</xdr:rowOff>
    </xdr:to>
    <xdr:pic>
      <xdr:nvPicPr>
        <xdr:cNvPr id="60" name="153 Imagen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391"/>
        <a:stretch/>
      </xdr:blipFill>
      <xdr:spPr bwMode="auto">
        <a:xfrm>
          <a:off x="8924925" y="3790950"/>
          <a:ext cx="3457575" cy="17456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1" name="Rectángulo 52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2" name="Rectángulo 134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3" name="Rectángulo 52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4" name="Rectángulo 134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65" name="Rectángulo 49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66" name="Rectángulo 50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67" name="Rectángulo 51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68" name="Rectángulo 54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69" name="Rectángulo 55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70" name="Rectángulo 56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71" name="Rectángulo 59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72" name="Rectángulo 60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73" name="Rectángulo 77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74" name="Rectángulo 78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75" name="Rectángulo 79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76" name="Rectángulo 81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/>
      </xdr:nvSpPr>
      <xdr:spPr>
        <a:xfrm>
          <a:off x="20587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77" name="Rectángulo 82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/>
      </xdr:nvSpPr>
      <xdr:spPr>
        <a:xfrm>
          <a:off x="2011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78" name="Rectángulo 83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79" name="Rectángulo 88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80" name="Rectángulo 127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81" name="Rectángulo 131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82" name="Rectángulo 132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83" name="Rectángulo 133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/>
      </xdr:nvSpPr>
      <xdr:spPr>
        <a:xfrm>
          <a:off x="7068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84" name="Rectángulo 136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5" name="Rectángulo 139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86" name="Rectángulo 141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87" name="Rectángulo 142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88" name="Rectángulo 144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89" name="Rectángulo 145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90" name="Rectángulo 146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91" name="Rectángulo 148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/>
      </xdr:nvSpPr>
      <xdr:spPr>
        <a:xfrm>
          <a:off x="3144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2" name="Rectángulo 52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3" name="Rectángulo 134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4" name="Rectángulo 52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5" name="Rectángulo 134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96" name="Rectángulo 39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97" name="Rectángulo 49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98" name="Rectángulo 50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99" name="Rectángulo 51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00" name="Rectángulo 54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01" name="Rectángulo 55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02" name="Rectángulo 56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03" name="Rectángulo 59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04" name="Rectángulo 60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05" name="Rectángulo 77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06" name="Rectángulo 78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07" name="Rectángulo 79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08" name="Rectángulo 81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/>
      </xdr:nvSpPr>
      <xdr:spPr>
        <a:xfrm>
          <a:off x="20587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09" name="Rectángulo 82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/>
      </xdr:nvSpPr>
      <xdr:spPr>
        <a:xfrm>
          <a:off x="2011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0" name="Rectángulo 83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1" name="Rectángulo 88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12" name="Rectángulo 126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/>
      </xdr:nvSpPr>
      <xdr:spPr>
        <a:xfrm>
          <a:off x="19539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13" name="Rectángulo 127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14" name="Rectángulo 131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15" name="Rectángulo 132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16" name="Rectángulo 133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/>
      </xdr:nvSpPr>
      <xdr:spPr>
        <a:xfrm>
          <a:off x="7068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17" name="Rectángulo 136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18" name="Rectángulo 137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9" name="Rectángulo 139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20" name="Rectángulo 141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21" name="Rectángulo 142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22" name="Rectángulo 144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23" name="Rectángulo 145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24" name="Rectángulo 146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5" name="Rectángulo 52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6" name="Rectángulo 134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7" name="Rectángulo 52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8" name="Rectángulo 134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29" name="Rectángulo 29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30" name="Rectángulo 35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31" name="Rectángulo 39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32" name="Rectángulo 49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33" name="Rectángulo 50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34" name="Rectángulo 51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35" name="Rectángulo 53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36" name="Rectángulo 54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37" name="Rectángulo 55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38" name="Rectángulo 59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39" name="Rectángulo 60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40" name="Rectángulo 77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41" name="Rectángulo 78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42" name="Rectángulo 79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43" name="Rectángulo 81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/>
      </xdr:nvSpPr>
      <xdr:spPr>
        <a:xfrm>
          <a:off x="20587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44" name="Rectángulo 82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/>
      </xdr:nvSpPr>
      <xdr:spPr>
        <a:xfrm>
          <a:off x="2011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45" name="Rectángulo 83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46" name="Rectángulo 88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47" name="Rectángulo 121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48" name="Rectángulo 123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49" name="Rectángulo 126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/>
      </xdr:nvSpPr>
      <xdr:spPr>
        <a:xfrm>
          <a:off x="19539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50" name="Rectángulo 127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51" name="Rectángulo 131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52" name="Rectángulo 132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53" name="Rectángulo 135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54" name="Rectángulo 136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55" name="Rectángulo 137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56" name="Rectángulo 139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57" name="Rectángulo 141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58" name="Rectángulo 142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59" name="Rectángulo 144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60" name="Rectángulo 145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61" name="Rectángulo 146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2" name="Rectángulo 52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3" name="Rectángulo 134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64" name="Rectángulo 25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65" name="Rectángulo 29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66" name="Rectángulo 35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7" name="Rectángulo 39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68" name="Rectángulo 49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69" name="Rectángulo 50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70" name="Rectángulo 51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71" name="Rectángulo 53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72" name="Rectángulo 54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73" name="Rectángulo 55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74" name="Rectángulo 56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75" name="Rectángulo 59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76" name="Rectángulo 60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77" name="Rectángulo 77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78" name="Rectángulo 78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79" name="Rectángulo 79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80" name="Rectángulo 81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/>
      </xdr:nvSpPr>
      <xdr:spPr>
        <a:xfrm>
          <a:off x="20587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81" name="Rectángulo 82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/>
      </xdr:nvSpPr>
      <xdr:spPr>
        <a:xfrm>
          <a:off x="2011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82" name="Rectángulo 83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83" name="Rectángulo 88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84" name="Rectángulo 121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85" name="Rectángulo 123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86" name="Rectángulo 126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/>
      </xdr:nvSpPr>
      <xdr:spPr>
        <a:xfrm>
          <a:off x="19539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87" name="Rectángulo 127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88" name="Rectángulo 131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89" name="Rectángulo 133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/>
      </xdr:nvSpPr>
      <xdr:spPr>
        <a:xfrm>
          <a:off x="7068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90" name="Rectángulo 137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1" name="Rectángulo 139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92" name="Rectángulo 142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93" name="Rectángulo 144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94" name="Rectángulo 145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95" name="Rectángulo 146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96" name="Rectángulo 148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/>
      </xdr:nvSpPr>
      <xdr:spPr>
        <a:xfrm>
          <a:off x="3144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7" name="Rectángulo 52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8" name="Rectángulo 134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9" name="Rectángulo 52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0" name="Rectángulo 134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01" name="Rectángulo 49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02" name="Rectángulo 51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03" name="Rectángulo 54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04" name="Rectángulo 55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05" name="Rectángulo 56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06" name="Rectángulo 60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07" name="Rectángulo 77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08" name="Rectángulo 78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09" name="Rectángulo 79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10" name="Rectángulo 81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/>
      </xdr:nvSpPr>
      <xdr:spPr>
        <a:xfrm>
          <a:off x="20587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11" name="Rectángulo 82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/>
      </xdr:nvSpPr>
      <xdr:spPr>
        <a:xfrm>
          <a:off x="2011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2" name="Rectángulo 83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3" name="Rectángulo 88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14" name="Rectángulo 131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15" name="Rectángulo 132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16" name="Rectángulo 136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17" name="Rectángulo 137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8" name="Rectángulo 139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19" name="Rectángulo 141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20" name="Rectángulo 142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21" name="Rectángulo 144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22" name="Rectángulo 145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23" name="Rectángulo 146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4" name="Rectángulo 52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5" name="Rectángulo 134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26" name="Rectángulo 35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27" name="Rectángulo 39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28" name="Rectángulo 49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29" name="Rectángulo 50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30" name="Rectángulo 51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31" name="Rectángulo 53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32" name="Rectángulo 54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33" name="Rectángulo 55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34" name="Rectángulo 56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35" name="Rectángulo 59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36" name="Rectángulo 60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37" name="Rectángulo 77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38" name="Rectángulo 78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39" name="Rectángulo 79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40" name="Rectángulo 81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/>
      </xdr:nvSpPr>
      <xdr:spPr>
        <a:xfrm>
          <a:off x="20587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41" name="Rectángulo 82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/>
      </xdr:nvSpPr>
      <xdr:spPr>
        <a:xfrm>
          <a:off x="2011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42" name="Rectángulo 83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43" name="Rectángulo 88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44" name="Rectángulo 123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45" name="Rectángulo 126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/>
      </xdr:nvSpPr>
      <xdr:spPr>
        <a:xfrm>
          <a:off x="19539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46" name="Rectángulo 127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47" name="Rectángulo 131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48" name="Rectángulo 132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49" name="Rectángulo 133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/>
      </xdr:nvSpPr>
      <xdr:spPr>
        <a:xfrm>
          <a:off x="7068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50" name="Rectángulo 135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51" name="Rectángulo 136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52" name="Rectángulo 137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3" name="Rectángulo 139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54" name="Rectángulo 141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55" name="Rectángulo 142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56" name="Rectángulo 144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57" name="Rectángulo 145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58" name="Rectángulo 146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59" name="Rectángulo 148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/>
      </xdr:nvSpPr>
      <xdr:spPr>
        <a:xfrm>
          <a:off x="3144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0" name="Rectángulo 52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1" name="Rectángulo 134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2" name="Rectángulo 52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3" name="Rectángulo 134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64" name="Rectángulo 49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65" name="Rectángulo 51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66" name="Rectángulo 54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67" name="Rectángulo 55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68" name="Rectángulo 56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69" name="Rectángulo 59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70" name="Rectángulo 60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71" name="Rectángulo 78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72" name="Rectángulo 79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73" name="Rectángulo 127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74" name="Rectángulo 131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75" name="Rectángulo 136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76" name="Rectángulo 137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7" name="Rectángulo 139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78" name="Rectángulo 140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79" name="Rectángulo 141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80" name="Rectángulo 142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81" name="Rectángulo 145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82" name="Rectángulo 146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3" name="Rectángulo 52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4" name="Rectángulo 134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5" name="Rectángulo 52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6" name="Rectángulo 134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87" name="Rectángulo 35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88" name="Rectángulo 49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89" name="Rectángulo 51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90" name="Rectángulo 54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91" name="Rectángulo 55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92" name="Rectángulo 56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93" name="Rectángulo 58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94" name="Rectángulo 59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95" name="Rectángulo 60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96" name="Rectángulo 78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97" name="Rectángulo 79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98" name="Rectángulo 126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/>
      </xdr:nvSpPr>
      <xdr:spPr>
        <a:xfrm>
          <a:off x="19539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99" name="Rectángulo 127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00" name="Rectángulo 131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01" name="Rectángulo 132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02" name="Rectángulo 136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03" name="Rectángulo 137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4" name="Rectángulo 139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05" name="Rectángulo 140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06" name="Rectángulo 141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07" name="Rectángulo 142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08" name="Rectángulo 145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09" name="Rectángulo 146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0" name="Rectángulo 52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1" name="Rectángulo 134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12" name="Rectángulo 49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13" name="Rectángulo 50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14" name="Rectángulo 51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15" name="Rectángulo 54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16" name="Rectángulo 55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17" name="Rectángulo 56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18" name="Rectángulo 58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19" name="Rectángulo 59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20" name="Rectángulo 60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21" name="Rectángulo 78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22" name="Rectángulo 79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23" name="Rectángulo 119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24" name="Rectángulo 131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25" name="Rectángulo 133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/>
      </xdr:nvSpPr>
      <xdr:spPr>
        <a:xfrm>
          <a:off x="7068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26" name="Rectángulo 136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27" name="Rectángulo 137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8" name="Rectángulo 139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29" name="Rectángulo 140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30" name="Rectángulo 141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31" name="Rectángulo 142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32" name="Rectángulo 145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33" name="Rectángulo 146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334" name="Rectángulo 148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/>
      </xdr:nvSpPr>
      <xdr:spPr>
        <a:xfrm>
          <a:off x="3144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5" name="Rectángulo 52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6" name="Rectángulo 134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7" name="Rectángulo 52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8" name="Rectángulo 134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39" name="Rectángulo 25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40" name="Rectángulo 35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41" name="Rectángulo 49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42" name="Rectángulo 50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43" name="Rectángulo 51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44" name="Rectángulo 54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45" name="Rectángulo 55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46" name="Rectángulo 56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47" name="Rectángulo 58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48" name="Rectángulo 59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49" name="Rectángulo 60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50" name="Rectángulo 78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51" name="Rectángulo 79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52" name="Rectángulo 119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353" name="Rectángulo 122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/>
      </xdr:nvSpPr>
      <xdr:spPr>
        <a:xfrm>
          <a:off x="4401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54" name="Rectángulo 126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/>
      </xdr:nvSpPr>
      <xdr:spPr>
        <a:xfrm>
          <a:off x="19539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55" name="Rectángulo 127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56" name="Rectángulo 131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57" name="Rectángulo 132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58" name="Rectángulo 136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59" name="Rectángulo 137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0" name="Rectángulo 139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61" name="Rectángulo 140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62" name="Rectángulo 141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63" name="Rectángulo 142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64" name="Rectángulo 145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65" name="Rectángulo 146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6" name="Rectángulo 52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7" name="Rectángulo 134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8" name="Rectángulo 52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9" name="Rectángulo 134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70" name="Rectángulo 23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371" name="Rectángulo 26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/>
      </xdr:nvSpPr>
      <xdr:spPr>
        <a:xfrm>
          <a:off x="4401879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72" name="Rectángulo 35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73" name="Rectángulo 49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74" name="Rectángulo 50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75" name="Rectángulo 51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76" name="Rectángulo 54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77" name="Rectángulo 55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78" name="Rectángulo 56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79" name="Rectángulo 58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80" name="Rectángulo 59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81" name="Rectángulo 60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82" name="Rectángulo 78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83" name="Rectángulo 79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84" name="Rectángulo 119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85" name="Rectángulo 126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/>
      </xdr:nvSpPr>
      <xdr:spPr>
        <a:xfrm>
          <a:off x="19539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86" name="Rectángulo 127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87" name="Rectángulo 131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88" name="Rectángulo 132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89" name="Rectángulo 136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90" name="Rectángulo 137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91" name="Rectángulo 139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92" name="Rectángulo 140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93" name="Rectángulo 141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94" name="Rectángulo 142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95" name="Rectángulo 144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96" name="Rectángulo 145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97" name="Rectángulo 146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98" name="Rectángulo 52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99" name="Rectángulo 134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400" name="Rectángulo 23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401" name="Rectángulo 35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402" name="Rectángulo 49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403" name="Rectángulo 51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404" name="Rectángulo 54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405" name="Rectángulo 55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406" name="Rectángulo 56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407" name="Rectángulo 58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408" name="Rectángulo 59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409" name="Rectángulo 60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410" name="Rectángulo 78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411" name="Rectángulo 79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412" name="Rectángulo 119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413" name="Rectángulo 131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414" name="Rectángulo 133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SpPr/>
      </xdr:nvSpPr>
      <xdr:spPr>
        <a:xfrm>
          <a:off x="7068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415" name="Rectángulo 136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416" name="Rectángulo 137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17" name="Rectángulo 139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418" name="Rectángulo 140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419" name="Rectángulo 141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420" name="Rectángulo 142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421" name="Rectángulo 145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422" name="Rectángulo 146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423" name="Rectángulo 148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/>
      </xdr:nvSpPr>
      <xdr:spPr>
        <a:xfrm>
          <a:off x="3144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24" name="Rectángulo 52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25" name="Rectángulo 134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26" name="Rectángulo 52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27" name="Rectángulo 134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428" name="Rectángulo 22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/>
      </xdr:nvSpPr>
      <xdr:spPr>
        <a:xfrm>
          <a:off x="45733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429" name="Rectángulo 23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430" name="Rectángulo 24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/>
      </xdr:nvSpPr>
      <xdr:spPr>
        <a:xfrm>
          <a:off x="45352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431" name="Rectángulo 25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432" name="Rectángulo 26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/>
      </xdr:nvSpPr>
      <xdr:spPr>
        <a:xfrm>
          <a:off x="4401879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433" name="Rectángulo 29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434" name="Rectángulo 30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/>
      </xdr:nvSpPr>
      <xdr:spPr>
        <a:xfrm>
          <a:off x="45161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435" name="Rectángulo 35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436" name="Rectángulo 39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437" name="Rectángulo 49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438" name="Rectángulo 50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439" name="Rectángulo 51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440" name="Rectángulo 53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441" name="Rectángulo 54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442" name="Rectángulo 55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443" name="Rectángulo 56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444" name="Rectángulo 58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445" name="Rectángulo 59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446" name="Rectángulo 60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447" name="Rectángulo 77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448" name="Rectángulo 78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449" name="Rectángulo 79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450" name="Rectángulo 81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/>
      </xdr:nvSpPr>
      <xdr:spPr>
        <a:xfrm>
          <a:off x="20587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451" name="Rectángulo 82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SpPr/>
      </xdr:nvSpPr>
      <xdr:spPr>
        <a:xfrm>
          <a:off x="2011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452" name="Rectángulo 83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453" name="Rectángulo 88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454" name="Rectángulo 118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/>
      </xdr:nvSpPr>
      <xdr:spPr>
        <a:xfrm>
          <a:off x="45733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455" name="Rectángulo 119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456" name="Rectángulo 121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457" name="Rectángulo 122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/>
      </xdr:nvSpPr>
      <xdr:spPr>
        <a:xfrm>
          <a:off x="4401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458" name="Rectángulo 123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459" name="Rectángulo 124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SpPr/>
      </xdr:nvSpPr>
      <xdr:spPr>
        <a:xfrm>
          <a:off x="45161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460" name="Rectángulo 126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SpPr/>
      </xdr:nvSpPr>
      <xdr:spPr>
        <a:xfrm>
          <a:off x="19539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461" name="Rectángulo 127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462" name="Rectángulo 131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463" name="Rectángulo 132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464" name="Rectángulo 135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465" name="Rectángulo 136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466" name="Rectángulo 137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67" name="Rectángulo 139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468" name="Rectángulo 140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469" name="Rectángulo 141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470" name="Rectángulo 142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471" name="Rectángulo 144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472" name="Rectángulo 145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473" name="Rectángulo 146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74" name="Rectángulo 52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75" name="Rectángulo 134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76" name="Rectángulo 52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477" name="Rectángulo 134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478" name="Rectángulo 22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SpPr/>
      </xdr:nvSpPr>
      <xdr:spPr>
        <a:xfrm>
          <a:off x="45733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479" name="Rectángulo 23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480" name="Rectángulo 24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SpPr/>
      </xdr:nvSpPr>
      <xdr:spPr>
        <a:xfrm>
          <a:off x="45352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481" name="Rectángulo 25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482" name="Rectángulo 26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SpPr/>
      </xdr:nvSpPr>
      <xdr:spPr>
        <a:xfrm>
          <a:off x="4401879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483" name="Rectángulo 29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484" name="Rectángulo 30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SpPr/>
      </xdr:nvSpPr>
      <xdr:spPr>
        <a:xfrm>
          <a:off x="45161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485" name="Rectángulo 35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SpPr/>
      </xdr:nvSpPr>
      <xdr:spPr>
        <a:xfrm>
          <a:off x="196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486" name="Rectángulo 39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/>
      </xdr:nvSpPr>
      <xdr:spPr>
        <a:xfrm>
          <a:off x="20873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487" name="Rectángulo 49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488" name="Rectángulo 50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489" name="Rectángulo 51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490" name="Rectángulo 53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491" name="Rectángulo 54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492" name="Rectángulo 55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493" name="Rectángulo 56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494" name="Rectángulo 58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495" name="Rectángulo 59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496" name="Rectángulo 60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497" name="Rectángulo 77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SpPr/>
      </xdr:nvSpPr>
      <xdr:spPr>
        <a:xfrm>
          <a:off x="2001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498" name="Rectángulo 78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499" name="Rectángulo 79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500" name="Rectángulo 81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SpPr/>
      </xdr:nvSpPr>
      <xdr:spPr>
        <a:xfrm>
          <a:off x="20587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163252</xdr:colOff>
      <xdr:row>14</xdr:row>
      <xdr:rowOff>0</xdr:rowOff>
    </xdr:from>
    <xdr:ext cx="184730" cy="374141"/>
    <xdr:sp macro="" textlink="">
      <xdr:nvSpPr>
        <xdr:cNvPr id="501" name="Rectángulo 83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SpPr/>
      </xdr:nvSpPr>
      <xdr:spPr>
        <a:xfrm>
          <a:off x="2192077" y="264699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502" name="Rectángulo 118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SpPr/>
      </xdr:nvSpPr>
      <xdr:spPr>
        <a:xfrm>
          <a:off x="45733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503" name="Rectángulo 119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504" name="Rectángulo 121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505" name="Rectángulo 122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SpPr/>
      </xdr:nvSpPr>
      <xdr:spPr>
        <a:xfrm>
          <a:off x="4401878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506" name="Rectángulo 123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507" name="Rectángulo 124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SpPr/>
      </xdr:nvSpPr>
      <xdr:spPr>
        <a:xfrm>
          <a:off x="45161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508" name="Rectángulo 131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509" name="Rectángulo 132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SpPr/>
      </xdr:nvSpPr>
      <xdr:spPr>
        <a:xfrm>
          <a:off x="22968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510" name="Rectángulo 135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511" name="Rectángulo 136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512" name="Rectángulo 137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13" name="Rectángulo 139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SpPr/>
      </xdr:nvSpPr>
      <xdr:spPr>
        <a:xfrm>
          <a:off x="3401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514" name="Rectángulo 140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515" name="Rectángulo 141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516" name="Rectángulo 142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SpPr/>
      </xdr:nvSpPr>
      <xdr:spPr>
        <a:xfrm>
          <a:off x="62211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517" name="Rectángulo 145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SpPr/>
      </xdr:nvSpPr>
      <xdr:spPr>
        <a:xfrm>
          <a:off x="65069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518" name="Rectángulo 146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19" name="Rectángulo 52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20" name="Rectángulo 134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521" name="Rectángulo 23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SpPr/>
      </xdr:nvSpPr>
      <xdr:spPr>
        <a:xfrm>
          <a:off x="48209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522" name="Rectángulo 25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523" name="Rectángulo 29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524" name="Rectángulo 49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525" name="Rectángulo 51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SpPr/>
      </xdr:nvSpPr>
      <xdr:spPr>
        <a:xfrm>
          <a:off x="7021253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526" name="Rectángulo 53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SpPr/>
      </xdr:nvSpPr>
      <xdr:spPr>
        <a:xfrm>
          <a:off x="42875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527" name="Rectángulo 54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528" name="Rectángulo 55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529" name="Rectángulo 56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SpPr/>
      </xdr:nvSpPr>
      <xdr:spPr>
        <a:xfrm>
          <a:off x="30207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530" name="Rectángulo 58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SpPr/>
      </xdr:nvSpPr>
      <xdr:spPr>
        <a:xfrm>
          <a:off x="48019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531" name="Rectángulo 59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SpPr/>
      </xdr:nvSpPr>
      <xdr:spPr>
        <a:xfrm>
          <a:off x="52305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532" name="Rectángulo 60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SpPr/>
      </xdr:nvSpPr>
      <xdr:spPr>
        <a:xfrm>
          <a:off x="62687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533" name="Rectángulo 78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SpPr/>
      </xdr:nvSpPr>
      <xdr:spPr>
        <a:xfrm>
          <a:off x="602112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534" name="Rectángulo 79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535" name="Rectángulo 121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SpPr/>
      </xdr:nvSpPr>
      <xdr:spPr>
        <a:xfrm>
          <a:off x="43256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536" name="Rectángulo 123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SpPr/>
      </xdr:nvSpPr>
      <xdr:spPr>
        <a:xfrm>
          <a:off x="4297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537" name="Rectángulo 131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SpPr/>
      </xdr:nvSpPr>
      <xdr:spPr>
        <a:xfrm>
          <a:off x="298265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277552</xdr:colOff>
      <xdr:row>14</xdr:row>
      <xdr:rowOff>0</xdr:rowOff>
    </xdr:from>
    <xdr:ext cx="184730" cy="374141"/>
    <xdr:sp macro="" textlink="">
      <xdr:nvSpPr>
        <xdr:cNvPr id="538" name="Rectángulo 135">
          <a:extLst>
            <a:ext uri="{FF2B5EF4-FFF2-40B4-BE49-F238E27FC236}">
              <a16:creationId xmlns="" xmlns:a16="http://schemas.microsoft.com/office/drawing/2014/main" id="{00000000-0008-0000-0100-000098030000}"/>
            </a:ext>
          </a:extLst>
        </xdr:cNvPr>
        <xdr:cNvSpPr/>
      </xdr:nvSpPr>
      <xdr:spPr>
        <a:xfrm>
          <a:off x="42590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539" name="Rectángulo 136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SpPr/>
      </xdr:nvSpPr>
      <xdr:spPr>
        <a:xfrm>
          <a:off x="57734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540" name="Rectángulo 137">
          <a:extLst>
            <a:ext uri="{FF2B5EF4-FFF2-40B4-BE49-F238E27FC236}">
              <a16:creationId xmlns="" xmlns:a16="http://schemas.microsoft.com/office/drawing/2014/main" id="{00000000-0008-0000-0100-00009A030000}"/>
            </a:ext>
          </a:extLst>
        </xdr:cNvPr>
        <xdr:cNvSpPr/>
      </xdr:nvSpPr>
      <xdr:spPr>
        <a:xfrm>
          <a:off x="60116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41" name="Rectángulo 139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SpPr/>
      </xdr:nvSpPr>
      <xdr:spPr>
        <a:xfrm>
          <a:off x="3354127" y="264604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77527</xdr:colOff>
      <xdr:row>14</xdr:row>
      <xdr:rowOff>0</xdr:rowOff>
    </xdr:from>
    <xdr:ext cx="184730" cy="374141"/>
    <xdr:sp macro="" textlink="">
      <xdr:nvSpPr>
        <xdr:cNvPr id="542" name="Rectángulo 140">
          <a:extLst>
            <a:ext uri="{FF2B5EF4-FFF2-40B4-BE49-F238E27FC236}">
              <a16:creationId xmlns="" xmlns:a16="http://schemas.microsoft.com/office/drawing/2014/main" id="{00000000-0008-0000-0100-00009C030000}"/>
            </a:ext>
          </a:extLst>
        </xdr:cNvPr>
        <xdr:cNvSpPr/>
      </xdr:nvSpPr>
      <xdr:spPr>
        <a:xfrm>
          <a:off x="4649527" y="331755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39427</xdr:colOff>
      <xdr:row>14</xdr:row>
      <xdr:rowOff>0</xdr:rowOff>
    </xdr:from>
    <xdr:ext cx="184730" cy="374141"/>
    <xdr:sp macro="" textlink="">
      <xdr:nvSpPr>
        <xdr:cNvPr id="543" name="Rectángulo 141">
          <a:extLst>
            <a:ext uri="{FF2B5EF4-FFF2-40B4-BE49-F238E27FC236}">
              <a16:creationId xmlns="" xmlns:a16="http://schemas.microsoft.com/office/drawing/2014/main" id="{00000000-0008-0000-0100-00009D030000}"/>
            </a:ext>
          </a:extLst>
        </xdr:cNvPr>
        <xdr:cNvSpPr/>
      </xdr:nvSpPr>
      <xdr:spPr>
        <a:xfrm>
          <a:off x="5201977" y="264604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544" name="Rectángulo 142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SpPr/>
      </xdr:nvSpPr>
      <xdr:spPr>
        <a:xfrm>
          <a:off x="6268777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306127</xdr:colOff>
      <xdr:row>14</xdr:row>
      <xdr:rowOff>0</xdr:rowOff>
    </xdr:from>
    <xdr:ext cx="184730" cy="374141"/>
    <xdr:sp macro="" textlink="">
      <xdr:nvSpPr>
        <xdr:cNvPr id="545" name="Rectángulo 145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SpPr/>
      </xdr:nvSpPr>
      <xdr:spPr>
        <a:xfrm>
          <a:off x="64688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546" name="Rectángulo 146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SpPr/>
      </xdr:nvSpPr>
      <xdr:spPr>
        <a:xfrm>
          <a:off x="5706805" y="264509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47" name="Rectángulo 52">
          <a:extLst>
            <a:ext uri="{FF2B5EF4-FFF2-40B4-BE49-F238E27FC236}">
              <a16:creationId xmlns="" xmlns:a16="http://schemas.microsoft.com/office/drawing/2014/main" id="{00000000-0008-0000-0100-0000A2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48" name="Rectángulo 134">
          <a:extLst>
            <a:ext uri="{FF2B5EF4-FFF2-40B4-BE49-F238E27FC236}">
              <a16:creationId xmlns="" xmlns:a16="http://schemas.microsoft.com/office/drawing/2014/main" id="{00000000-0008-0000-0100-0000A3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50" name="Rectángulo 52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51" name="Rectángulo 134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SpPr/>
      </xdr:nvSpPr>
      <xdr:spPr>
        <a:xfrm>
          <a:off x="3535102" y="264509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553" name="Rectángulo 552">
          <a:extLst>
            <a:ext uri="{FF2B5EF4-FFF2-40B4-BE49-F238E27FC236}">
              <a16:creationId xmlns="" xmlns:a16="http://schemas.microsoft.com/office/drawing/2014/main" id="{D012B15B-B9BD-46C0-8AB8-B4CDA27E6DCA}"/>
            </a:ext>
          </a:extLst>
        </xdr:cNvPr>
        <xdr:cNvSpPr/>
      </xdr:nvSpPr>
      <xdr:spPr>
        <a:xfrm>
          <a:off x="2087302" y="307752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554" name="Rectángulo 553">
          <a:extLst>
            <a:ext uri="{FF2B5EF4-FFF2-40B4-BE49-F238E27FC236}">
              <a16:creationId xmlns="" xmlns:a16="http://schemas.microsoft.com/office/drawing/2014/main" id="{B3AFDCEF-6236-4033-9EEA-A1C6DA53B03B}"/>
            </a:ext>
          </a:extLst>
        </xdr:cNvPr>
        <xdr:cNvSpPr/>
      </xdr:nvSpPr>
      <xdr:spPr>
        <a:xfrm>
          <a:off x="2087302" y="307752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39427</xdr:colOff>
      <xdr:row>14</xdr:row>
      <xdr:rowOff>0</xdr:rowOff>
    </xdr:from>
    <xdr:ext cx="184730" cy="374141"/>
    <xdr:sp macro="" textlink="">
      <xdr:nvSpPr>
        <xdr:cNvPr id="561" name="Rectángulo 560">
          <a:extLst>
            <a:ext uri="{FF2B5EF4-FFF2-40B4-BE49-F238E27FC236}">
              <a16:creationId xmlns="" xmlns:a16="http://schemas.microsoft.com/office/drawing/2014/main" id="{890B1BC6-00EF-412C-BE7C-4565B9FDE470}"/>
            </a:ext>
          </a:extLst>
        </xdr:cNvPr>
        <xdr:cNvSpPr/>
      </xdr:nvSpPr>
      <xdr:spPr>
        <a:xfrm>
          <a:off x="8278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562" name="Rectángulo 561">
          <a:extLst>
            <a:ext uri="{FF2B5EF4-FFF2-40B4-BE49-F238E27FC236}">
              <a16:creationId xmlns="" xmlns:a16="http://schemas.microsoft.com/office/drawing/2014/main" id="{524C1E0E-00FE-4B12-89BA-08FF9EE733C9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563" name="Rectángulo 562">
          <a:extLst>
            <a:ext uri="{FF2B5EF4-FFF2-40B4-BE49-F238E27FC236}">
              <a16:creationId xmlns="" xmlns:a16="http://schemas.microsoft.com/office/drawing/2014/main" id="{4057372A-7D55-4FF7-8AB1-F75C62B57A3F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564" name="Rectángulo 563">
          <a:extLst>
            <a:ext uri="{FF2B5EF4-FFF2-40B4-BE49-F238E27FC236}">
              <a16:creationId xmlns="" xmlns:a16="http://schemas.microsoft.com/office/drawing/2014/main" id="{4C6A36FD-274B-41F9-9D64-F8FCA124E352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565" name="Rectángulo 564">
          <a:extLst>
            <a:ext uri="{FF2B5EF4-FFF2-40B4-BE49-F238E27FC236}">
              <a16:creationId xmlns="" xmlns:a16="http://schemas.microsoft.com/office/drawing/2014/main" id="{CA0A49C1-C699-4511-920B-38EB0A8641C8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66" name="Rectángulo 565">
          <a:extLst>
            <a:ext uri="{FF2B5EF4-FFF2-40B4-BE49-F238E27FC236}">
              <a16:creationId xmlns="" xmlns:a16="http://schemas.microsoft.com/office/drawing/2014/main" id="{4A148393-6CD1-4DBB-8104-C91C4C5DF5FC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567" name="Rectángulo 566">
          <a:extLst>
            <a:ext uri="{FF2B5EF4-FFF2-40B4-BE49-F238E27FC236}">
              <a16:creationId xmlns="" xmlns:a16="http://schemas.microsoft.com/office/drawing/2014/main" id="{C490E0EC-C8C6-4E43-9A02-32BEBAE7C981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568" name="Rectángulo 567">
          <a:extLst>
            <a:ext uri="{FF2B5EF4-FFF2-40B4-BE49-F238E27FC236}">
              <a16:creationId xmlns="" xmlns:a16="http://schemas.microsoft.com/office/drawing/2014/main" id="{761EF4F9-F48D-4320-B016-45AF105662A9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569" name="Rectángulo 568">
          <a:extLst>
            <a:ext uri="{FF2B5EF4-FFF2-40B4-BE49-F238E27FC236}">
              <a16:creationId xmlns="" xmlns:a16="http://schemas.microsoft.com/office/drawing/2014/main" id="{365A1B67-C680-4DFF-8584-74FC47321C07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570" name="Rectángulo 569">
          <a:extLst>
            <a:ext uri="{FF2B5EF4-FFF2-40B4-BE49-F238E27FC236}">
              <a16:creationId xmlns="" xmlns:a16="http://schemas.microsoft.com/office/drawing/2014/main" id="{CCDD858C-9797-4F27-A293-1708AB6E063E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571" name="Rectángulo 570">
          <a:extLst>
            <a:ext uri="{FF2B5EF4-FFF2-40B4-BE49-F238E27FC236}">
              <a16:creationId xmlns="" xmlns:a16="http://schemas.microsoft.com/office/drawing/2014/main" id="{69A98FE9-6B9B-48FC-A1F9-9E5F9E0BEF50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572" name="Rectángulo 571">
          <a:extLst>
            <a:ext uri="{FF2B5EF4-FFF2-40B4-BE49-F238E27FC236}">
              <a16:creationId xmlns="" xmlns:a16="http://schemas.microsoft.com/office/drawing/2014/main" id="{81696430-A7E7-486C-9180-52C75CC4697D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573" name="Rectángulo 572">
          <a:extLst>
            <a:ext uri="{FF2B5EF4-FFF2-40B4-BE49-F238E27FC236}">
              <a16:creationId xmlns="" xmlns:a16="http://schemas.microsoft.com/office/drawing/2014/main" id="{EF1D5E05-7DCD-4F67-A601-7E68BA27237C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574" name="Rectángulo 573">
          <a:extLst>
            <a:ext uri="{FF2B5EF4-FFF2-40B4-BE49-F238E27FC236}">
              <a16:creationId xmlns="" xmlns:a16="http://schemas.microsoft.com/office/drawing/2014/main" id="{13F9C711-2C25-465C-9F4D-9CCA56C7DD8E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575" name="Rectángulo 574">
          <a:extLst>
            <a:ext uri="{FF2B5EF4-FFF2-40B4-BE49-F238E27FC236}">
              <a16:creationId xmlns="" xmlns:a16="http://schemas.microsoft.com/office/drawing/2014/main" id="{98F69DE9-9D10-473C-BBB7-280DE942C62C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576" name="Rectángulo 575">
          <a:extLst>
            <a:ext uri="{FF2B5EF4-FFF2-40B4-BE49-F238E27FC236}">
              <a16:creationId xmlns="" xmlns:a16="http://schemas.microsoft.com/office/drawing/2014/main" id="{85E1533B-5901-489F-84F8-B5C19F67886D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577" name="Rectángulo 576">
          <a:extLst>
            <a:ext uri="{FF2B5EF4-FFF2-40B4-BE49-F238E27FC236}">
              <a16:creationId xmlns="" xmlns:a16="http://schemas.microsoft.com/office/drawing/2014/main" id="{B97629A1-280F-4868-9BCC-B4DB1C71F0BD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578" name="Rectángulo 577">
          <a:extLst>
            <a:ext uri="{FF2B5EF4-FFF2-40B4-BE49-F238E27FC236}">
              <a16:creationId xmlns="" xmlns:a16="http://schemas.microsoft.com/office/drawing/2014/main" id="{F80E29DA-6158-4FA2-971B-8B15A3959CF2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79" name="Rectángulo 578">
          <a:extLst>
            <a:ext uri="{FF2B5EF4-FFF2-40B4-BE49-F238E27FC236}">
              <a16:creationId xmlns="" xmlns:a16="http://schemas.microsoft.com/office/drawing/2014/main" id="{D0E4DE64-E5C6-4843-B982-9FA5681680E6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580" name="Rectángulo 579">
          <a:extLst>
            <a:ext uri="{FF2B5EF4-FFF2-40B4-BE49-F238E27FC236}">
              <a16:creationId xmlns="" xmlns:a16="http://schemas.microsoft.com/office/drawing/2014/main" id="{4EA8546F-89F9-4F88-8F3A-8190E5B3D4A4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581" name="Rectángulo 580">
          <a:extLst>
            <a:ext uri="{FF2B5EF4-FFF2-40B4-BE49-F238E27FC236}">
              <a16:creationId xmlns="" xmlns:a16="http://schemas.microsoft.com/office/drawing/2014/main" id="{BDB17ACC-F698-45DC-9100-F8CC39097E7F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82" name="Rectángulo 581">
          <a:extLst>
            <a:ext uri="{FF2B5EF4-FFF2-40B4-BE49-F238E27FC236}">
              <a16:creationId xmlns="" xmlns:a16="http://schemas.microsoft.com/office/drawing/2014/main" id="{3F3776B1-6D19-45BB-9AB2-63BFB5E5AB4D}"/>
            </a:ext>
          </a:extLst>
        </xdr:cNvPr>
        <xdr:cNvSpPr/>
      </xdr:nvSpPr>
      <xdr:spPr>
        <a:xfrm>
          <a:off x="33827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83" name="Rectángulo 582">
          <a:extLst>
            <a:ext uri="{FF2B5EF4-FFF2-40B4-BE49-F238E27FC236}">
              <a16:creationId xmlns="" xmlns:a16="http://schemas.microsoft.com/office/drawing/2014/main" id="{B3B515B7-E8EF-4FA6-B0BB-A02DB77A25FE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584" name="Rectángulo 583">
          <a:extLst>
            <a:ext uri="{FF2B5EF4-FFF2-40B4-BE49-F238E27FC236}">
              <a16:creationId xmlns="" xmlns:a16="http://schemas.microsoft.com/office/drawing/2014/main" id="{8F6B9406-8330-4318-B7E9-93B70839B61B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585" name="Rectángulo 584">
          <a:extLst>
            <a:ext uri="{FF2B5EF4-FFF2-40B4-BE49-F238E27FC236}">
              <a16:creationId xmlns="" xmlns:a16="http://schemas.microsoft.com/office/drawing/2014/main" id="{A1C826DC-289E-4DC5-99C8-66C3D74F76B6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586" name="Rectángulo 585">
          <a:extLst>
            <a:ext uri="{FF2B5EF4-FFF2-40B4-BE49-F238E27FC236}">
              <a16:creationId xmlns="" xmlns:a16="http://schemas.microsoft.com/office/drawing/2014/main" id="{BC97F7BB-ACA3-4ED7-B3F9-F75B88554A2C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587" name="Rectángulo 586">
          <a:extLst>
            <a:ext uri="{FF2B5EF4-FFF2-40B4-BE49-F238E27FC236}">
              <a16:creationId xmlns="" xmlns:a16="http://schemas.microsoft.com/office/drawing/2014/main" id="{F15F60C4-CB2F-47B9-8D5E-374C6BE0B094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88" name="Rectángulo 52">
          <a:extLst>
            <a:ext uri="{FF2B5EF4-FFF2-40B4-BE49-F238E27FC236}">
              <a16:creationId xmlns="" xmlns:a16="http://schemas.microsoft.com/office/drawing/2014/main" id="{D7B42A9D-C5FF-475A-8080-2EAF73FF90DF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89" name="Rectángulo 134">
          <a:extLst>
            <a:ext uri="{FF2B5EF4-FFF2-40B4-BE49-F238E27FC236}">
              <a16:creationId xmlns="" xmlns:a16="http://schemas.microsoft.com/office/drawing/2014/main" id="{90B91673-8C14-4265-878F-87D6C99DE833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90" name="Rectángulo 52">
          <a:extLst>
            <a:ext uri="{FF2B5EF4-FFF2-40B4-BE49-F238E27FC236}">
              <a16:creationId xmlns="" xmlns:a16="http://schemas.microsoft.com/office/drawing/2014/main" id="{C0012208-93FD-4F27-8176-1E517B43426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591" name="Rectángulo 134">
          <a:extLst>
            <a:ext uri="{FF2B5EF4-FFF2-40B4-BE49-F238E27FC236}">
              <a16:creationId xmlns="" xmlns:a16="http://schemas.microsoft.com/office/drawing/2014/main" id="{6F9E2F4D-FFE1-4E6C-ADA3-692205D427ED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592" name="Rectángulo 49">
          <a:extLst>
            <a:ext uri="{FF2B5EF4-FFF2-40B4-BE49-F238E27FC236}">
              <a16:creationId xmlns="" xmlns:a16="http://schemas.microsoft.com/office/drawing/2014/main" id="{88EDC4D8-7D87-455F-A57A-C6216CBA096E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593" name="Rectángulo 50">
          <a:extLst>
            <a:ext uri="{FF2B5EF4-FFF2-40B4-BE49-F238E27FC236}">
              <a16:creationId xmlns="" xmlns:a16="http://schemas.microsoft.com/office/drawing/2014/main" id="{33C0B772-025B-497A-A105-84610FC3A34A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594" name="Rectángulo 51">
          <a:extLst>
            <a:ext uri="{FF2B5EF4-FFF2-40B4-BE49-F238E27FC236}">
              <a16:creationId xmlns="" xmlns:a16="http://schemas.microsoft.com/office/drawing/2014/main" id="{87920A66-4A32-4CA1-98AF-A63D53F4F212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595" name="Rectángulo 54">
          <a:extLst>
            <a:ext uri="{FF2B5EF4-FFF2-40B4-BE49-F238E27FC236}">
              <a16:creationId xmlns="" xmlns:a16="http://schemas.microsoft.com/office/drawing/2014/main" id="{3CBE7688-5E56-42EC-8FED-08BFD37AED21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596" name="Rectángulo 55">
          <a:extLst>
            <a:ext uri="{FF2B5EF4-FFF2-40B4-BE49-F238E27FC236}">
              <a16:creationId xmlns="" xmlns:a16="http://schemas.microsoft.com/office/drawing/2014/main" id="{182BA1C0-8896-466A-B1C6-3EDF41621C11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597" name="Rectángulo 56">
          <a:extLst>
            <a:ext uri="{FF2B5EF4-FFF2-40B4-BE49-F238E27FC236}">
              <a16:creationId xmlns="" xmlns:a16="http://schemas.microsoft.com/office/drawing/2014/main" id="{AAB8EECE-AB44-4335-8887-A289F8811F00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598" name="Rectángulo 59">
          <a:extLst>
            <a:ext uri="{FF2B5EF4-FFF2-40B4-BE49-F238E27FC236}">
              <a16:creationId xmlns="" xmlns:a16="http://schemas.microsoft.com/office/drawing/2014/main" id="{53EFFE65-5C43-4A36-8C15-45B87FBB3DA3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599" name="Rectángulo 60">
          <a:extLst>
            <a:ext uri="{FF2B5EF4-FFF2-40B4-BE49-F238E27FC236}">
              <a16:creationId xmlns="" xmlns:a16="http://schemas.microsoft.com/office/drawing/2014/main" id="{1C2C97BA-260B-4BAB-9102-FA96AFAFCE2E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600" name="Rectángulo 77">
          <a:extLst>
            <a:ext uri="{FF2B5EF4-FFF2-40B4-BE49-F238E27FC236}">
              <a16:creationId xmlns="" xmlns:a16="http://schemas.microsoft.com/office/drawing/2014/main" id="{14F690F8-161D-49EE-A5E7-A325B2D02E6E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601" name="Rectángulo 78">
          <a:extLst>
            <a:ext uri="{FF2B5EF4-FFF2-40B4-BE49-F238E27FC236}">
              <a16:creationId xmlns="" xmlns:a16="http://schemas.microsoft.com/office/drawing/2014/main" id="{45FC2D33-8BCF-4CD6-BFAF-ED88626F4162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602" name="Rectángulo 79">
          <a:extLst>
            <a:ext uri="{FF2B5EF4-FFF2-40B4-BE49-F238E27FC236}">
              <a16:creationId xmlns="" xmlns:a16="http://schemas.microsoft.com/office/drawing/2014/main" id="{DDBF9868-DA0F-4A8A-9DE6-4B27BBBDAFDA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603" name="Rectángulo 81">
          <a:extLst>
            <a:ext uri="{FF2B5EF4-FFF2-40B4-BE49-F238E27FC236}">
              <a16:creationId xmlns="" xmlns:a16="http://schemas.microsoft.com/office/drawing/2014/main" id="{6CACD7E9-E26C-46A6-935E-064D85111AAA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604" name="Rectángulo 82">
          <a:extLst>
            <a:ext uri="{FF2B5EF4-FFF2-40B4-BE49-F238E27FC236}">
              <a16:creationId xmlns="" xmlns:a16="http://schemas.microsoft.com/office/drawing/2014/main" id="{852E6CF6-F66C-460B-8070-FFB2BFB3AFDE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605" name="Rectángulo 83">
          <a:extLst>
            <a:ext uri="{FF2B5EF4-FFF2-40B4-BE49-F238E27FC236}">
              <a16:creationId xmlns="" xmlns:a16="http://schemas.microsoft.com/office/drawing/2014/main" id="{40CE4CAB-691D-407E-8F8C-58725397B870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606" name="Rectángulo 88">
          <a:extLst>
            <a:ext uri="{FF2B5EF4-FFF2-40B4-BE49-F238E27FC236}">
              <a16:creationId xmlns="" xmlns:a16="http://schemas.microsoft.com/office/drawing/2014/main" id="{7DB51AAE-35F2-4456-ADAD-6A36836E2A38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607" name="Rectángulo 127">
          <a:extLst>
            <a:ext uri="{FF2B5EF4-FFF2-40B4-BE49-F238E27FC236}">
              <a16:creationId xmlns="" xmlns:a16="http://schemas.microsoft.com/office/drawing/2014/main" id="{6D175B94-E489-4461-847C-FD7B7CC6BF6E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608" name="Rectángulo 131">
          <a:extLst>
            <a:ext uri="{FF2B5EF4-FFF2-40B4-BE49-F238E27FC236}">
              <a16:creationId xmlns="" xmlns:a16="http://schemas.microsoft.com/office/drawing/2014/main" id="{F9C53C09-A62C-405B-B1E4-277349DE2BAF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609" name="Rectángulo 132">
          <a:extLst>
            <a:ext uri="{FF2B5EF4-FFF2-40B4-BE49-F238E27FC236}">
              <a16:creationId xmlns="" xmlns:a16="http://schemas.microsoft.com/office/drawing/2014/main" id="{0A364C87-38DE-47A7-9FC1-AA2243530F55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610" name="Rectángulo 133">
          <a:extLst>
            <a:ext uri="{FF2B5EF4-FFF2-40B4-BE49-F238E27FC236}">
              <a16:creationId xmlns="" xmlns:a16="http://schemas.microsoft.com/office/drawing/2014/main" id="{BE96D57C-7232-4B25-B350-B720759FB3CF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611" name="Rectángulo 136">
          <a:extLst>
            <a:ext uri="{FF2B5EF4-FFF2-40B4-BE49-F238E27FC236}">
              <a16:creationId xmlns="" xmlns:a16="http://schemas.microsoft.com/office/drawing/2014/main" id="{EF3BA3D1-B6D2-4AB0-8458-D7AED7376732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12" name="Rectángulo 139">
          <a:extLst>
            <a:ext uri="{FF2B5EF4-FFF2-40B4-BE49-F238E27FC236}">
              <a16:creationId xmlns="" xmlns:a16="http://schemas.microsoft.com/office/drawing/2014/main" id="{1FD03691-6BD2-4358-B169-79E82F306038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613" name="Rectángulo 141">
          <a:extLst>
            <a:ext uri="{FF2B5EF4-FFF2-40B4-BE49-F238E27FC236}">
              <a16:creationId xmlns="" xmlns:a16="http://schemas.microsoft.com/office/drawing/2014/main" id="{07860563-3130-410C-A7F7-36FCEB15F4E9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614" name="Rectángulo 142">
          <a:extLst>
            <a:ext uri="{FF2B5EF4-FFF2-40B4-BE49-F238E27FC236}">
              <a16:creationId xmlns="" xmlns:a16="http://schemas.microsoft.com/office/drawing/2014/main" id="{4F2C11DA-C059-4E07-9105-E7270B7A21B3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615" name="Rectángulo 144">
          <a:extLst>
            <a:ext uri="{FF2B5EF4-FFF2-40B4-BE49-F238E27FC236}">
              <a16:creationId xmlns="" xmlns:a16="http://schemas.microsoft.com/office/drawing/2014/main" id="{76008282-B1F5-47D2-BA14-221572A43B2D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616" name="Rectángulo 145">
          <a:extLst>
            <a:ext uri="{FF2B5EF4-FFF2-40B4-BE49-F238E27FC236}">
              <a16:creationId xmlns="" xmlns:a16="http://schemas.microsoft.com/office/drawing/2014/main" id="{EAAD391A-E97F-4358-AE2A-8F2CFCA7EC6B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617" name="Rectángulo 146">
          <a:extLst>
            <a:ext uri="{FF2B5EF4-FFF2-40B4-BE49-F238E27FC236}">
              <a16:creationId xmlns="" xmlns:a16="http://schemas.microsoft.com/office/drawing/2014/main" id="{3DDB1AB7-B259-466C-B68A-7548F8841701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618" name="Rectángulo 148">
          <a:extLst>
            <a:ext uri="{FF2B5EF4-FFF2-40B4-BE49-F238E27FC236}">
              <a16:creationId xmlns="" xmlns:a16="http://schemas.microsoft.com/office/drawing/2014/main" id="{5B519673-259B-4C92-B9A6-72A920DEBD7D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19" name="Rectángulo 52">
          <a:extLst>
            <a:ext uri="{FF2B5EF4-FFF2-40B4-BE49-F238E27FC236}">
              <a16:creationId xmlns="" xmlns:a16="http://schemas.microsoft.com/office/drawing/2014/main" id="{02F40982-9A85-4C82-9CA3-569AB9BBDAE5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20" name="Rectángulo 134">
          <a:extLst>
            <a:ext uri="{FF2B5EF4-FFF2-40B4-BE49-F238E27FC236}">
              <a16:creationId xmlns="" xmlns:a16="http://schemas.microsoft.com/office/drawing/2014/main" id="{60D938ED-0CE4-465B-ACD4-0A9259F8D235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21" name="Rectángulo 52">
          <a:extLst>
            <a:ext uri="{FF2B5EF4-FFF2-40B4-BE49-F238E27FC236}">
              <a16:creationId xmlns="" xmlns:a16="http://schemas.microsoft.com/office/drawing/2014/main" id="{8FAD4AF8-96B5-4007-B07F-6DC28D09DF4C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22" name="Rectángulo 134">
          <a:extLst>
            <a:ext uri="{FF2B5EF4-FFF2-40B4-BE49-F238E27FC236}">
              <a16:creationId xmlns="" xmlns:a16="http://schemas.microsoft.com/office/drawing/2014/main" id="{2FCFC07A-60C2-4F73-B4C4-2F964AC1EB07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623" name="Rectángulo 39">
          <a:extLst>
            <a:ext uri="{FF2B5EF4-FFF2-40B4-BE49-F238E27FC236}">
              <a16:creationId xmlns="" xmlns:a16="http://schemas.microsoft.com/office/drawing/2014/main" id="{ECE42953-7E8D-4AC2-81DA-0F2D9049F23F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624" name="Rectángulo 49">
          <a:extLst>
            <a:ext uri="{FF2B5EF4-FFF2-40B4-BE49-F238E27FC236}">
              <a16:creationId xmlns="" xmlns:a16="http://schemas.microsoft.com/office/drawing/2014/main" id="{2BD48A11-3739-401D-9ECA-04791FF4FB10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625" name="Rectángulo 50">
          <a:extLst>
            <a:ext uri="{FF2B5EF4-FFF2-40B4-BE49-F238E27FC236}">
              <a16:creationId xmlns="" xmlns:a16="http://schemas.microsoft.com/office/drawing/2014/main" id="{F73F186D-CB69-4265-9799-6DC323B456B9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626" name="Rectángulo 51">
          <a:extLst>
            <a:ext uri="{FF2B5EF4-FFF2-40B4-BE49-F238E27FC236}">
              <a16:creationId xmlns="" xmlns:a16="http://schemas.microsoft.com/office/drawing/2014/main" id="{E817F4A1-E0A3-482E-8699-37C2F4DE9B8B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627" name="Rectángulo 54">
          <a:extLst>
            <a:ext uri="{FF2B5EF4-FFF2-40B4-BE49-F238E27FC236}">
              <a16:creationId xmlns="" xmlns:a16="http://schemas.microsoft.com/office/drawing/2014/main" id="{14A0A118-EFB7-41B6-8F60-77F65778E73B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628" name="Rectángulo 55">
          <a:extLst>
            <a:ext uri="{FF2B5EF4-FFF2-40B4-BE49-F238E27FC236}">
              <a16:creationId xmlns="" xmlns:a16="http://schemas.microsoft.com/office/drawing/2014/main" id="{2CDF2EC3-9CE7-40FB-AA5E-5BCE16C00741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629" name="Rectángulo 56">
          <a:extLst>
            <a:ext uri="{FF2B5EF4-FFF2-40B4-BE49-F238E27FC236}">
              <a16:creationId xmlns="" xmlns:a16="http://schemas.microsoft.com/office/drawing/2014/main" id="{89AA9013-FDD7-4C93-82B1-D0825936FE31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630" name="Rectángulo 59">
          <a:extLst>
            <a:ext uri="{FF2B5EF4-FFF2-40B4-BE49-F238E27FC236}">
              <a16:creationId xmlns="" xmlns:a16="http://schemas.microsoft.com/office/drawing/2014/main" id="{8BA28CB2-F771-4DC7-A3A9-CA68FFA91477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631" name="Rectángulo 60">
          <a:extLst>
            <a:ext uri="{FF2B5EF4-FFF2-40B4-BE49-F238E27FC236}">
              <a16:creationId xmlns="" xmlns:a16="http://schemas.microsoft.com/office/drawing/2014/main" id="{880119AE-8300-401C-83B6-E2E137F08DA2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632" name="Rectángulo 77">
          <a:extLst>
            <a:ext uri="{FF2B5EF4-FFF2-40B4-BE49-F238E27FC236}">
              <a16:creationId xmlns="" xmlns:a16="http://schemas.microsoft.com/office/drawing/2014/main" id="{9FC267A6-13E7-4B7E-8121-360D9756E7F6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633" name="Rectángulo 78">
          <a:extLst>
            <a:ext uri="{FF2B5EF4-FFF2-40B4-BE49-F238E27FC236}">
              <a16:creationId xmlns="" xmlns:a16="http://schemas.microsoft.com/office/drawing/2014/main" id="{F8DAFA0D-4A6A-4233-9954-C734E537C694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634" name="Rectángulo 79">
          <a:extLst>
            <a:ext uri="{FF2B5EF4-FFF2-40B4-BE49-F238E27FC236}">
              <a16:creationId xmlns="" xmlns:a16="http://schemas.microsoft.com/office/drawing/2014/main" id="{385FAEBF-ED95-40AB-A883-B7E38DD790B2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635" name="Rectángulo 81">
          <a:extLst>
            <a:ext uri="{FF2B5EF4-FFF2-40B4-BE49-F238E27FC236}">
              <a16:creationId xmlns="" xmlns:a16="http://schemas.microsoft.com/office/drawing/2014/main" id="{C9DDC45A-2DAA-44E0-B6A3-630D3DBE8FEB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636" name="Rectángulo 82">
          <a:extLst>
            <a:ext uri="{FF2B5EF4-FFF2-40B4-BE49-F238E27FC236}">
              <a16:creationId xmlns="" xmlns:a16="http://schemas.microsoft.com/office/drawing/2014/main" id="{B7F4780B-03A1-43BE-98CD-9ED7830771E3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637" name="Rectángulo 83">
          <a:extLst>
            <a:ext uri="{FF2B5EF4-FFF2-40B4-BE49-F238E27FC236}">
              <a16:creationId xmlns="" xmlns:a16="http://schemas.microsoft.com/office/drawing/2014/main" id="{9A5F2F65-7FAC-44C9-AF1C-E86B56F81944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638" name="Rectángulo 88">
          <a:extLst>
            <a:ext uri="{FF2B5EF4-FFF2-40B4-BE49-F238E27FC236}">
              <a16:creationId xmlns="" xmlns:a16="http://schemas.microsoft.com/office/drawing/2014/main" id="{3A17F13F-CE94-4CDB-BF31-3DBE5F09B8F7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639" name="Rectángulo 126">
          <a:extLst>
            <a:ext uri="{FF2B5EF4-FFF2-40B4-BE49-F238E27FC236}">
              <a16:creationId xmlns="" xmlns:a16="http://schemas.microsoft.com/office/drawing/2014/main" id="{2BAA4DDD-FD69-495C-877A-936B7AC05368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640" name="Rectángulo 127">
          <a:extLst>
            <a:ext uri="{FF2B5EF4-FFF2-40B4-BE49-F238E27FC236}">
              <a16:creationId xmlns="" xmlns:a16="http://schemas.microsoft.com/office/drawing/2014/main" id="{BCD9D907-3B9C-4022-945D-C5AFCF3518AC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641" name="Rectángulo 131">
          <a:extLst>
            <a:ext uri="{FF2B5EF4-FFF2-40B4-BE49-F238E27FC236}">
              <a16:creationId xmlns="" xmlns:a16="http://schemas.microsoft.com/office/drawing/2014/main" id="{6576675C-F998-4137-8B6F-8556736EB123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642" name="Rectángulo 132">
          <a:extLst>
            <a:ext uri="{FF2B5EF4-FFF2-40B4-BE49-F238E27FC236}">
              <a16:creationId xmlns="" xmlns:a16="http://schemas.microsoft.com/office/drawing/2014/main" id="{84B3BE79-5408-45FF-879F-A82572FAE962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643" name="Rectángulo 133">
          <a:extLst>
            <a:ext uri="{FF2B5EF4-FFF2-40B4-BE49-F238E27FC236}">
              <a16:creationId xmlns="" xmlns:a16="http://schemas.microsoft.com/office/drawing/2014/main" id="{C7263E31-FF82-44E7-A2E2-E5CD2285DA9E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644" name="Rectángulo 136">
          <a:extLst>
            <a:ext uri="{FF2B5EF4-FFF2-40B4-BE49-F238E27FC236}">
              <a16:creationId xmlns="" xmlns:a16="http://schemas.microsoft.com/office/drawing/2014/main" id="{EBF21A65-1372-4EC6-B00A-58AF5ED43782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645" name="Rectángulo 137">
          <a:extLst>
            <a:ext uri="{FF2B5EF4-FFF2-40B4-BE49-F238E27FC236}">
              <a16:creationId xmlns="" xmlns:a16="http://schemas.microsoft.com/office/drawing/2014/main" id="{18A7C0BC-C4BB-4797-BF23-390977FB3A8F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46" name="Rectángulo 139">
          <a:extLst>
            <a:ext uri="{FF2B5EF4-FFF2-40B4-BE49-F238E27FC236}">
              <a16:creationId xmlns="" xmlns:a16="http://schemas.microsoft.com/office/drawing/2014/main" id="{05949CD2-EC3C-4F5D-A70B-0582B63F620F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647" name="Rectángulo 141">
          <a:extLst>
            <a:ext uri="{FF2B5EF4-FFF2-40B4-BE49-F238E27FC236}">
              <a16:creationId xmlns="" xmlns:a16="http://schemas.microsoft.com/office/drawing/2014/main" id="{6CE6DEAD-229C-4368-AC0A-D000B565DBCA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648" name="Rectángulo 142">
          <a:extLst>
            <a:ext uri="{FF2B5EF4-FFF2-40B4-BE49-F238E27FC236}">
              <a16:creationId xmlns="" xmlns:a16="http://schemas.microsoft.com/office/drawing/2014/main" id="{693CA6AA-F76B-4425-BB03-9A15DE3FDABC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649" name="Rectángulo 144">
          <a:extLst>
            <a:ext uri="{FF2B5EF4-FFF2-40B4-BE49-F238E27FC236}">
              <a16:creationId xmlns="" xmlns:a16="http://schemas.microsoft.com/office/drawing/2014/main" id="{88483CCE-4FF7-423B-B7E8-EB4EE8925AB4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650" name="Rectángulo 145">
          <a:extLst>
            <a:ext uri="{FF2B5EF4-FFF2-40B4-BE49-F238E27FC236}">
              <a16:creationId xmlns="" xmlns:a16="http://schemas.microsoft.com/office/drawing/2014/main" id="{3F97CE5C-DA4F-4EDD-B47B-8CBD9711BB34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651" name="Rectángulo 146">
          <a:extLst>
            <a:ext uri="{FF2B5EF4-FFF2-40B4-BE49-F238E27FC236}">
              <a16:creationId xmlns="" xmlns:a16="http://schemas.microsoft.com/office/drawing/2014/main" id="{7BA63735-96FE-4EC7-9505-B7C813AA4223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52" name="Rectángulo 52">
          <a:extLst>
            <a:ext uri="{FF2B5EF4-FFF2-40B4-BE49-F238E27FC236}">
              <a16:creationId xmlns="" xmlns:a16="http://schemas.microsoft.com/office/drawing/2014/main" id="{A917855A-DBF1-4319-9F2E-4C309C3BF0D1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53" name="Rectángulo 134">
          <a:extLst>
            <a:ext uri="{FF2B5EF4-FFF2-40B4-BE49-F238E27FC236}">
              <a16:creationId xmlns="" xmlns:a16="http://schemas.microsoft.com/office/drawing/2014/main" id="{D6B4FE16-56BD-4FCD-A811-612E18276900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54" name="Rectángulo 52">
          <a:extLst>
            <a:ext uri="{FF2B5EF4-FFF2-40B4-BE49-F238E27FC236}">
              <a16:creationId xmlns="" xmlns:a16="http://schemas.microsoft.com/office/drawing/2014/main" id="{6BAFF5F1-EE58-42D2-814C-5A5B3A1215B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55" name="Rectángulo 134">
          <a:extLst>
            <a:ext uri="{FF2B5EF4-FFF2-40B4-BE49-F238E27FC236}">
              <a16:creationId xmlns="" xmlns:a16="http://schemas.microsoft.com/office/drawing/2014/main" id="{DFBA5455-DBAF-47EA-90F7-6AD662FCA045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656" name="Rectángulo 29">
          <a:extLst>
            <a:ext uri="{FF2B5EF4-FFF2-40B4-BE49-F238E27FC236}">
              <a16:creationId xmlns="" xmlns:a16="http://schemas.microsoft.com/office/drawing/2014/main" id="{9F3942BC-477C-4EE2-B977-FEFD11138AFC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657" name="Rectángulo 35">
          <a:extLst>
            <a:ext uri="{FF2B5EF4-FFF2-40B4-BE49-F238E27FC236}">
              <a16:creationId xmlns="" xmlns:a16="http://schemas.microsoft.com/office/drawing/2014/main" id="{C4ABF575-541E-4962-9FC7-3DCD947EADA3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658" name="Rectángulo 39">
          <a:extLst>
            <a:ext uri="{FF2B5EF4-FFF2-40B4-BE49-F238E27FC236}">
              <a16:creationId xmlns="" xmlns:a16="http://schemas.microsoft.com/office/drawing/2014/main" id="{0CBFA6D9-9635-4856-99F3-ECD0EB5DC972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659" name="Rectángulo 49">
          <a:extLst>
            <a:ext uri="{FF2B5EF4-FFF2-40B4-BE49-F238E27FC236}">
              <a16:creationId xmlns="" xmlns:a16="http://schemas.microsoft.com/office/drawing/2014/main" id="{A8A97BD9-1B67-4E63-A313-FBB57BC64E39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660" name="Rectángulo 50">
          <a:extLst>
            <a:ext uri="{FF2B5EF4-FFF2-40B4-BE49-F238E27FC236}">
              <a16:creationId xmlns="" xmlns:a16="http://schemas.microsoft.com/office/drawing/2014/main" id="{2581091C-2671-4984-9106-C4D69BAB6661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661" name="Rectángulo 51">
          <a:extLst>
            <a:ext uri="{FF2B5EF4-FFF2-40B4-BE49-F238E27FC236}">
              <a16:creationId xmlns="" xmlns:a16="http://schemas.microsoft.com/office/drawing/2014/main" id="{8130E9C7-C243-4F05-BEA3-CF82D65E0C4C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662" name="Rectángulo 53">
          <a:extLst>
            <a:ext uri="{FF2B5EF4-FFF2-40B4-BE49-F238E27FC236}">
              <a16:creationId xmlns="" xmlns:a16="http://schemas.microsoft.com/office/drawing/2014/main" id="{BC9B8339-5CBC-4DBE-B9FD-DCFF4096FC49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663" name="Rectángulo 54">
          <a:extLst>
            <a:ext uri="{FF2B5EF4-FFF2-40B4-BE49-F238E27FC236}">
              <a16:creationId xmlns="" xmlns:a16="http://schemas.microsoft.com/office/drawing/2014/main" id="{68BECEF5-89AE-4749-8DF4-2C939AC66B58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664" name="Rectángulo 55">
          <a:extLst>
            <a:ext uri="{FF2B5EF4-FFF2-40B4-BE49-F238E27FC236}">
              <a16:creationId xmlns="" xmlns:a16="http://schemas.microsoft.com/office/drawing/2014/main" id="{5B3E2D4B-E945-43D6-9211-FDF0A28FC2DC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665" name="Rectángulo 59">
          <a:extLst>
            <a:ext uri="{FF2B5EF4-FFF2-40B4-BE49-F238E27FC236}">
              <a16:creationId xmlns="" xmlns:a16="http://schemas.microsoft.com/office/drawing/2014/main" id="{051E4276-261D-4ECE-8EBF-3E087B03FBB7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666" name="Rectángulo 60">
          <a:extLst>
            <a:ext uri="{FF2B5EF4-FFF2-40B4-BE49-F238E27FC236}">
              <a16:creationId xmlns="" xmlns:a16="http://schemas.microsoft.com/office/drawing/2014/main" id="{691725BD-63B3-4751-9F24-614AB438DE2C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667" name="Rectángulo 77">
          <a:extLst>
            <a:ext uri="{FF2B5EF4-FFF2-40B4-BE49-F238E27FC236}">
              <a16:creationId xmlns="" xmlns:a16="http://schemas.microsoft.com/office/drawing/2014/main" id="{998CED16-B763-404D-B331-8DA14E252C55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668" name="Rectángulo 78">
          <a:extLst>
            <a:ext uri="{FF2B5EF4-FFF2-40B4-BE49-F238E27FC236}">
              <a16:creationId xmlns="" xmlns:a16="http://schemas.microsoft.com/office/drawing/2014/main" id="{D89C07BC-981F-4A5A-A0E4-63BF87A1E88F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669" name="Rectángulo 79">
          <a:extLst>
            <a:ext uri="{FF2B5EF4-FFF2-40B4-BE49-F238E27FC236}">
              <a16:creationId xmlns="" xmlns:a16="http://schemas.microsoft.com/office/drawing/2014/main" id="{F61BAD07-5848-485F-A0E5-EFDBE07D3E59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670" name="Rectángulo 81">
          <a:extLst>
            <a:ext uri="{FF2B5EF4-FFF2-40B4-BE49-F238E27FC236}">
              <a16:creationId xmlns="" xmlns:a16="http://schemas.microsoft.com/office/drawing/2014/main" id="{C815399A-298E-4071-8608-DB2EF80AA6FC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671" name="Rectángulo 82">
          <a:extLst>
            <a:ext uri="{FF2B5EF4-FFF2-40B4-BE49-F238E27FC236}">
              <a16:creationId xmlns="" xmlns:a16="http://schemas.microsoft.com/office/drawing/2014/main" id="{F778F035-27C0-4C03-A819-B11AACC68589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672" name="Rectángulo 83">
          <a:extLst>
            <a:ext uri="{FF2B5EF4-FFF2-40B4-BE49-F238E27FC236}">
              <a16:creationId xmlns="" xmlns:a16="http://schemas.microsoft.com/office/drawing/2014/main" id="{F49C1F47-4D2B-427B-B905-B795FF6DD13D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673" name="Rectángulo 88">
          <a:extLst>
            <a:ext uri="{FF2B5EF4-FFF2-40B4-BE49-F238E27FC236}">
              <a16:creationId xmlns="" xmlns:a16="http://schemas.microsoft.com/office/drawing/2014/main" id="{D4D896E1-C704-4F0C-B0EA-A92D8166AAFD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674" name="Rectángulo 121">
          <a:extLst>
            <a:ext uri="{FF2B5EF4-FFF2-40B4-BE49-F238E27FC236}">
              <a16:creationId xmlns="" xmlns:a16="http://schemas.microsoft.com/office/drawing/2014/main" id="{BD05DA3F-0303-470F-BD42-08AD1742A227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675" name="Rectángulo 123">
          <a:extLst>
            <a:ext uri="{FF2B5EF4-FFF2-40B4-BE49-F238E27FC236}">
              <a16:creationId xmlns="" xmlns:a16="http://schemas.microsoft.com/office/drawing/2014/main" id="{6371A42C-7D41-4FC7-B261-214B69D3400F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676" name="Rectángulo 126">
          <a:extLst>
            <a:ext uri="{FF2B5EF4-FFF2-40B4-BE49-F238E27FC236}">
              <a16:creationId xmlns="" xmlns:a16="http://schemas.microsoft.com/office/drawing/2014/main" id="{DC7DF675-CC2A-4042-9E20-74CAAF003BB1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677" name="Rectángulo 127">
          <a:extLst>
            <a:ext uri="{FF2B5EF4-FFF2-40B4-BE49-F238E27FC236}">
              <a16:creationId xmlns="" xmlns:a16="http://schemas.microsoft.com/office/drawing/2014/main" id="{5A3D0B9F-4368-45D8-AFC2-AA44CDA0F3B3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678" name="Rectángulo 131">
          <a:extLst>
            <a:ext uri="{FF2B5EF4-FFF2-40B4-BE49-F238E27FC236}">
              <a16:creationId xmlns="" xmlns:a16="http://schemas.microsoft.com/office/drawing/2014/main" id="{850690EF-D4C4-4CB2-ABD7-304792275576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679" name="Rectángulo 132">
          <a:extLst>
            <a:ext uri="{FF2B5EF4-FFF2-40B4-BE49-F238E27FC236}">
              <a16:creationId xmlns="" xmlns:a16="http://schemas.microsoft.com/office/drawing/2014/main" id="{CA7042E1-34E1-4AB6-8D18-9BF5A21F2916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680" name="Rectángulo 135">
          <a:extLst>
            <a:ext uri="{FF2B5EF4-FFF2-40B4-BE49-F238E27FC236}">
              <a16:creationId xmlns="" xmlns:a16="http://schemas.microsoft.com/office/drawing/2014/main" id="{27647FBF-C36E-45F9-AA6D-A006A827593F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681" name="Rectángulo 136">
          <a:extLst>
            <a:ext uri="{FF2B5EF4-FFF2-40B4-BE49-F238E27FC236}">
              <a16:creationId xmlns="" xmlns:a16="http://schemas.microsoft.com/office/drawing/2014/main" id="{DF1437D6-3AD3-4F28-82D1-FC4BCCDBCD44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682" name="Rectángulo 137">
          <a:extLst>
            <a:ext uri="{FF2B5EF4-FFF2-40B4-BE49-F238E27FC236}">
              <a16:creationId xmlns="" xmlns:a16="http://schemas.microsoft.com/office/drawing/2014/main" id="{18443675-B4FA-4C10-A7A5-665FED70B46B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83" name="Rectángulo 139">
          <a:extLst>
            <a:ext uri="{FF2B5EF4-FFF2-40B4-BE49-F238E27FC236}">
              <a16:creationId xmlns="" xmlns:a16="http://schemas.microsoft.com/office/drawing/2014/main" id="{4CB7DF6E-FF5E-4AD6-8336-26C6F56CC35A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684" name="Rectángulo 141">
          <a:extLst>
            <a:ext uri="{FF2B5EF4-FFF2-40B4-BE49-F238E27FC236}">
              <a16:creationId xmlns="" xmlns:a16="http://schemas.microsoft.com/office/drawing/2014/main" id="{AD239709-DEA2-4619-A20D-B786857F533F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685" name="Rectángulo 142">
          <a:extLst>
            <a:ext uri="{FF2B5EF4-FFF2-40B4-BE49-F238E27FC236}">
              <a16:creationId xmlns="" xmlns:a16="http://schemas.microsoft.com/office/drawing/2014/main" id="{3DE4C69F-2F15-42DA-BDAF-61E29095192B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686" name="Rectángulo 144">
          <a:extLst>
            <a:ext uri="{FF2B5EF4-FFF2-40B4-BE49-F238E27FC236}">
              <a16:creationId xmlns="" xmlns:a16="http://schemas.microsoft.com/office/drawing/2014/main" id="{B6BC00C6-6BC8-47C8-B3A3-BFC30465E9D2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687" name="Rectángulo 145">
          <a:extLst>
            <a:ext uri="{FF2B5EF4-FFF2-40B4-BE49-F238E27FC236}">
              <a16:creationId xmlns="" xmlns:a16="http://schemas.microsoft.com/office/drawing/2014/main" id="{C975022F-FC05-4559-B1ED-495D18E3B27D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688" name="Rectángulo 146">
          <a:extLst>
            <a:ext uri="{FF2B5EF4-FFF2-40B4-BE49-F238E27FC236}">
              <a16:creationId xmlns="" xmlns:a16="http://schemas.microsoft.com/office/drawing/2014/main" id="{CA281B95-5169-47A6-B116-89D9D12909FD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89" name="Rectángulo 52">
          <a:extLst>
            <a:ext uri="{FF2B5EF4-FFF2-40B4-BE49-F238E27FC236}">
              <a16:creationId xmlns="" xmlns:a16="http://schemas.microsoft.com/office/drawing/2014/main" id="{256D0F8D-5C0E-48C4-A742-CD4E543159F0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690" name="Rectángulo 134">
          <a:extLst>
            <a:ext uri="{FF2B5EF4-FFF2-40B4-BE49-F238E27FC236}">
              <a16:creationId xmlns="" xmlns:a16="http://schemas.microsoft.com/office/drawing/2014/main" id="{F02F40A4-043D-40B5-BC27-1E50F00E66A5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691" name="Rectángulo 25">
          <a:extLst>
            <a:ext uri="{FF2B5EF4-FFF2-40B4-BE49-F238E27FC236}">
              <a16:creationId xmlns="" xmlns:a16="http://schemas.microsoft.com/office/drawing/2014/main" id="{083FA0F6-2207-4C45-90C8-C04E227FEDAC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692" name="Rectángulo 29">
          <a:extLst>
            <a:ext uri="{FF2B5EF4-FFF2-40B4-BE49-F238E27FC236}">
              <a16:creationId xmlns="" xmlns:a16="http://schemas.microsoft.com/office/drawing/2014/main" id="{0AFE143C-6486-4943-90EC-70B64CC97DC5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693" name="Rectángulo 35">
          <a:extLst>
            <a:ext uri="{FF2B5EF4-FFF2-40B4-BE49-F238E27FC236}">
              <a16:creationId xmlns="" xmlns:a16="http://schemas.microsoft.com/office/drawing/2014/main" id="{05E79544-019C-4DAB-88BA-97DE4DBB07A6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694" name="Rectángulo 39">
          <a:extLst>
            <a:ext uri="{FF2B5EF4-FFF2-40B4-BE49-F238E27FC236}">
              <a16:creationId xmlns="" xmlns:a16="http://schemas.microsoft.com/office/drawing/2014/main" id="{75EC0115-DBDB-4BEF-ACAF-CE172586304C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695" name="Rectángulo 49">
          <a:extLst>
            <a:ext uri="{FF2B5EF4-FFF2-40B4-BE49-F238E27FC236}">
              <a16:creationId xmlns="" xmlns:a16="http://schemas.microsoft.com/office/drawing/2014/main" id="{229CA41F-A3D6-4828-9ED7-DA7E64B88145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696" name="Rectángulo 50">
          <a:extLst>
            <a:ext uri="{FF2B5EF4-FFF2-40B4-BE49-F238E27FC236}">
              <a16:creationId xmlns="" xmlns:a16="http://schemas.microsoft.com/office/drawing/2014/main" id="{6BBD0526-E4CB-4E0A-80E4-0A65CE88BE7E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697" name="Rectángulo 51">
          <a:extLst>
            <a:ext uri="{FF2B5EF4-FFF2-40B4-BE49-F238E27FC236}">
              <a16:creationId xmlns="" xmlns:a16="http://schemas.microsoft.com/office/drawing/2014/main" id="{87BAD915-F46A-465E-8F20-8575632AA10B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698" name="Rectángulo 53">
          <a:extLst>
            <a:ext uri="{FF2B5EF4-FFF2-40B4-BE49-F238E27FC236}">
              <a16:creationId xmlns="" xmlns:a16="http://schemas.microsoft.com/office/drawing/2014/main" id="{67759D21-CB9D-4CB1-B91F-308D641C1927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699" name="Rectángulo 54">
          <a:extLst>
            <a:ext uri="{FF2B5EF4-FFF2-40B4-BE49-F238E27FC236}">
              <a16:creationId xmlns="" xmlns:a16="http://schemas.microsoft.com/office/drawing/2014/main" id="{A053D960-155E-4089-88A6-ACFC37B05CB4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700" name="Rectángulo 55">
          <a:extLst>
            <a:ext uri="{FF2B5EF4-FFF2-40B4-BE49-F238E27FC236}">
              <a16:creationId xmlns="" xmlns:a16="http://schemas.microsoft.com/office/drawing/2014/main" id="{6EF6FA84-C8CE-4465-B074-AF7F7DEF374D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701" name="Rectángulo 56">
          <a:extLst>
            <a:ext uri="{FF2B5EF4-FFF2-40B4-BE49-F238E27FC236}">
              <a16:creationId xmlns="" xmlns:a16="http://schemas.microsoft.com/office/drawing/2014/main" id="{99D8A88A-9B7D-40C4-8BFC-4EB1EC1723D6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702" name="Rectángulo 59">
          <a:extLst>
            <a:ext uri="{FF2B5EF4-FFF2-40B4-BE49-F238E27FC236}">
              <a16:creationId xmlns="" xmlns:a16="http://schemas.microsoft.com/office/drawing/2014/main" id="{9C036036-1CF9-44EE-AE93-FF248D8A9270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703" name="Rectángulo 60">
          <a:extLst>
            <a:ext uri="{FF2B5EF4-FFF2-40B4-BE49-F238E27FC236}">
              <a16:creationId xmlns="" xmlns:a16="http://schemas.microsoft.com/office/drawing/2014/main" id="{9E99A8FD-C1EA-40CD-94B8-08D15CDDB865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704" name="Rectángulo 77">
          <a:extLst>
            <a:ext uri="{FF2B5EF4-FFF2-40B4-BE49-F238E27FC236}">
              <a16:creationId xmlns="" xmlns:a16="http://schemas.microsoft.com/office/drawing/2014/main" id="{60BF5ADB-852B-42BE-9B19-27286CB348B1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705" name="Rectángulo 78">
          <a:extLst>
            <a:ext uri="{FF2B5EF4-FFF2-40B4-BE49-F238E27FC236}">
              <a16:creationId xmlns="" xmlns:a16="http://schemas.microsoft.com/office/drawing/2014/main" id="{63D08749-5901-4E97-922A-68C5921D667F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706" name="Rectángulo 79">
          <a:extLst>
            <a:ext uri="{FF2B5EF4-FFF2-40B4-BE49-F238E27FC236}">
              <a16:creationId xmlns="" xmlns:a16="http://schemas.microsoft.com/office/drawing/2014/main" id="{D58BF80A-4BA9-432C-8A60-8F43DBED8E6B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707" name="Rectángulo 81">
          <a:extLst>
            <a:ext uri="{FF2B5EF4-FFF2-40B4-BE49-F238E27FC236}">
              <a16:creationId xmlns="" xmlns:a16="http://schemas.microsoft.com/office/drawing/2014/main" id="{29446C78-06BA-47A6-9E80-A4E6006CC0AA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708" name="Rectángulo 82">
          <a:extLst>
            <a:ext uri="{FF2B5EF4-FFF2-40B4-BE49-F238E27FC236}">
              <a16:creationId xmlns="" xmlns:a16="http://schemas.microsoft.com/office/drawing/2014/main" id="{69508DA8-0FE7-47A8-8EF2-6679631859E8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709" name="Rectángulo 83">
          <a:extLst>
            <a:ext uri="{FF2B5EF4-FFF2-40B4-BE49-F238E27FC236}">
              <a16:creationId xmlns="" xmlns:a16="http://schemas.microsoft.com/office/drawing/2014/main" id="{B47CA46D-8127-4019-96E3-AB88964C1D48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710" name="Rectángulo 88">
          <a:extLst>
            <a:ext uri="{FF2B5EF4-FFF2-40B4-BE49-F238E27FC236}">
              <a16:creationId xmlns="" xmlns:a16="http://schemas.microsoft.com/office/drawing/2014/main" id="{43D98165-09EB-450B-9B5E-0287E323277E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711" name="Rectángulo 121">
          <a:extLst>
            <a:ext uri="{FF2B5EF4-FFF2-40B4-BE49-F238E27FC236}">
              <a16:creationId xmlns="" xmlns:a16="http://schemas.microsoft.com/office/drawing/2014/main" id="{44FA0AAD-A9A2-4081-8693-800EC59AAD00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712" name="Rectángulo 123">
          <a:extLst>
            <a:ext uri="{FF2B5EF4-FFF2-40B4-BE49-F238E27FC236}">
              <a16:creationId xmlns="" xmlns:a16="http://schemas.microsoft.com/office/drawing/2014/main" id="{AEEE2C74-B3B0-4044-B103-EDC55B56F76C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713" name="Rectángulo 126">
          <a:extLst>
            <a:ext uri="{FF2B5EF4-FFF2-40B4-BE49-F238E27FC236}">
              <a16:creationId xmlns="" xmlns:a16="http://schemas.microsoft.com/office/drawing/2014/main" id="{0C6FE926-8148-418A-B80C-B55C5F1633FC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714" name="Rectángulo 127">
          <a:extLst>
            <a:ext uri="{FF2B5EF4-FFF2-40B4-BE49-F238E27FC236}">
              <a16:creationId xmlns="" xmlns:a16="http://schemas.microsoft.com/office/drawing/2014/main" id="{68C6BFE5-E019-4AE6-8CBC-EA9F25D38AFF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715" name="Rectángulo 131">
          <a:extLst>
            <a:ext uri="{FF2B5EF4-FFF2-40B4-BE49-F238E27FC236}">
              <a16:creationId xmlns="" xmlns:a16="http://schemas.microsoft.com/office/drawing/2014/main" id="{22AAFB49-0DEA-45DF-90C8-6FD3877FE70C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716" name="Rectángulo 133">
          <a:extLst>
            <a:ext uri="{FF2B5EF4-FFF2-40B4-BE49-F238E27FC236}">
              <a16:creationId xmlns="" xmlns:a16="http://schemas.microsoft.com/office/drawing/2014/main" id="{302D2B86-672E-4B57-9ED2-FFBD18647340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717" name="Rectángulo 137">
          <a:extLst>
            <a:ext uri="{FF2B5EF4-FFF2-40B4-BE49-F238E27FC236}">
              <a16:creationId xmlns="" xmlns:a16="http://schemas.microsoft.com/office/drawing/2014/main" id="{7DAD15B6-36E2-458D-93E9-2471A4258596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18" name="Rectángulo 139">
          <a:extLst>
            <a:ext uri="{FF2B5EF4-FFF2-40B4-BE49-F238E27FC236}">
              <a16:creationId xmlns="" xmlns:a16="http://schemas.microsoft.com/office/drawing/2014/main" id="{457FC096-E969-4393-A738-E26D56D43169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719" name="Rectángulo 142">
          <a:extLst>
            <a:ext uri="{FF2B5EF4-FFF2-40B4-BE49-F238E27FC236}">
              <a16:creationId xmlns="" xmlns:a16="http://schemas.microsoft.com/office/drawing/2014/main" id="{3030B933-C9AC-48F7-9F9E-C0972CB7DA1F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720" name="Rectángulo 144">
          <a:extLst>
            <a:ext uri="{FF2B5EF4-FFF2-40B4-BE49-F238E27FC236}">
              <a16:creationId xmlns="" xmlns:a16="http://schemas.microsoft.com/office/drawing/2014/main" id="{861224EB-BD90-4092-A7E2-B6B915C3CD38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721" name="Rectángulo 145">
          <a:extLst>
            <a:ext uri="{FF2B5EF4-FFF2-40B4-BE49-F238E27FC236}">
              <a16:creationId xmlns="" xmlns:a16="http://schemas.microsoft.com/office/drawing/2014/main" id="{30671240-A056-46AA-AEF0-13A1D8CF8D6E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722" name="Rectángulo 146">
          <a:extLst>
            <a:ext uri="{FF2B5EF4-FFF2-40B4-BE49-F238E27FC236}">
              <a16:creationId xmlns="" xmlns:a16="http://schemas.microsoft.com/office/drawing/2014/main" id="{A8E1D010-BEF0-4398-86F4-C462442A48F0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723" name="Rectángulo 148">
          <a:extLst>
            <a:ext uri="{FF2B5EF4-FFF2-40B4-BE49-F238E27FC236}">
              <a16:creationId xmlns="" xmlns:a16="http://schemas.microsoft.com/office/drawing/2014/main" id="{0166019F-D834-4266-974F-BE28826EA181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24" name="Rectángulo 52">
          <a:extLst>
            <a:ext uri="{FF2B5EF4-FFF2-40B4-BE49-F238E27FC236}">
              <a16:creationId xmlns="" xmlns:a16="http://schemas.microsoft.com/office/drawing/2014/main" id="{CFD36D2D-8059-4D42-98B0-001506E1B54A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25" name="Rectángulo 134">
          <a:extLst>
            <a:ext uri="{FF2B5EF4-FFF2-40B4-BE49-F238E27FC236}">
              <a16:creationId xmlns="" xmlns:a16="http://schemas.microsoft.com/office/drawing/2014/main" id="{FDB7D9E8-1E2A-4F73-AEE7-116EDA9D767D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26" name="Rectángulo 52">
          <a:extLst>
            <a:ext uri="{FF2B5EF4-FFF2-40B4-BE49-F238E27FC236}">
              <a16:creationId xmlns="" xmlns:a16="http://schemas.microsoft.com/office/drawing/2014/main" id="{5D7B0B68-70E4-4E7A-B0F5-540A4B88850E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27" name="Rectángulo 134">
          <a:extLst>
            <a:ext uri="{FF2B5EF4-FFF2-40B4-BE49-F238E27FC236}">
              <a16:creationId xmlns="" xmlns:a16="http://schemas.microsoft.com/office/drawing/2014/main" id="{CD6497AA-2E35-4B3B-A5D9-EA3C7DAF0DE0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728" name="Rectángulo 49">
          <a:extLst>
            <a:ext uri="{FF2B5EF4-FFF2-40B4-BE49-F238E27FC236}">
              <a16:creationId xmlns="" xmlns:a16="http://schemas.microsoft.com/office/drawing/2014/main" id="{9F0D5827-D8F8-4A74-B283-52751F680433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729" name="Rectángulo 51">
          <a:extLst>
            <a:ext uri="{FF2B5EF4-FFF2-40B4-BE49-F238E27FC236}">
              <a16:creationId xmlns="" xmlns:a16="http://schemas.microsoft.com/office/drawing/2014/main" id="{F188D103-AB6C-49E5-A52C-FFBE6F4901BF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730" name="Rectángulo 54">
          <a:extLst>
            <a:ext uri="{FF2B5EF4-FFF2-40B4-BE49-F238E27FC236}">
              <a16:creationId xmlns="" xmlns:a16="http://schemas.microsoft.com/office/drawing/2014/main" id="{0BC921DF-3410-4C8D-ACB2-CA4B5A8D8DFB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731" name="Rectángulo 55">
          <a:extLst>
            <a:ext uri="{FF2B5EF4-FFF2-40B4-BE49-F238E27FC236}">
              <a16:creationId xmlns="" xmlns:a16="http://schemas.microsoft.com/office/drawing/2014/main" id="{F7EF5AAB-9490-4110-841A-1F7AFCB31FA4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732" name="Rectángulo 56">
          <a:extLst>
            <a:ext uri="{FF2B5EF4-FFF2-40B4-BE49-F238E27FC236}">
              <a16:creationId xmlns="" xmlns:a16="http://schemas.microsoft.com/office/drawing/2014/main" id="{2844259B-9644-4A50-9564-0C6BBB42E7B7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733" name="Rectángulo 60">
          <a:extLst>
            <a:ext uri="{FF2B5EF4-FFF2-40B4-BE49-F238E27FC236}">
              <a16:creationId xmlns="" xmlns:a16="http://schemas.microsoft.com/office/drawing/2014/main" id="{F7C5FF2D-A47F-4988-A69B-46955DD23DC2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734" name="Rectángulo 77">
          <a:extLst>
            <a:ext uri="{FF2B5EF4-FFF2-40B4-BE49-F238E27FC236}">
              <a16:creationId xmlns="" xmlns:a16="http://schemas.microsoft.com/office/drawing/2014/main" id="{51FFFEFF-AF14-4F1D-93FB-47BB2F99DF85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735" name="Rectángulo 78">
          <a:extLst>
            <a:ext uri="{FF2B5EF4-FFF2-40B4-BE49-F238E27FC236}">
              <a16:creationId xmlns="" xmlns:a16="http://schemas.microsoft.com/office/drawing/2014/main" id="{35334D73-D6B5-4166-B2F8-B8B12AB3A4B2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736" name="Rectángulo 79">
          <a:extLst>
            <a:ext uri="{FF2B5EF4-FFF2-40B4-BE49-F238E27FC236}">
              <a16:creationId xmlns="" xmlns:a16="http://schemas.microsoft.com/office/drawing/2014/main" id="{AAF29D8D-CA3A-417F-AEAE-A33BC692029B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737" name="Rectángulo 81">
          <a:extLst>
            <a:ext uri="{FF2B5EF4-FFF2-40B4-BE49-F238E27FC236}">
              <a16:creationId xmlns="" xmlns:a16="http://schemas.microsoft.com/office/drawing/2014/main" id="{953080EE-A78D-42AA-8960-78CB1AF94B01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738" name="Rectángulo 82">
          <a:extLst>
            <a:ext uri="{FF2B5EF4-FFF2-40B4-BE49-F238E27FC236}">
              <a16:creationId xmlns="" xmlns:a16="http://schemas.microsoft.com/office/drawing/2014/main" id="{1BFE4FFF-8086-4773-8DFE-331F42C3DE30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739" name="Rectángulo 83">
          <a:extLst>
            <a:ext uri="{FF2B5EF4-FFF2-40B4-BE49-F238E27FC236}">
              <a16:creationId xmlns="" xmlns:a16="http://schemas.microsoft.com/office/drawing/2014/main" id="{9572D811-B752-447E-8C20-45B1996B684C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740" name="Rectángulo 88">
          <a:extLst>
            <a:ext uri="{FF2B5EF4-FFF2-40B4-BE49-F238E27FC236}">
              <a16:creationId xmlns="" xmlns:a16="http://schemas.microsoft.com/office/drawing/2014/main" id="{D1D0F680-76EB-460B-B48A-D89A546DA7A0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741" name="Rectángulo 131">
          <a:extLst>
            <a:ext uri="{FF2B5EF4-FFF2-40B4-BE49-F238E27FC236}">
              <a16:creationId xmlns="" xmlns:a16="http://schemas.microsoft.com/office/drawing/2014/main" id="{4E982CE3-66C1-4119-A215-73B5C2B9CFF4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742" name="Rectángulo 132">
          <a:extLst>
            <a:ext uri="{FF2B5EF4-FFF2-40B4-BE49-F238E27FC236}">
              <a16:creationId xmlns="" xmlns:a16="http://schemas.microsoft.com/office/drawing/2014/main" id="{08F62629-1991-4725-9362-98C3BBEEDA0F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743" name="Rectángulo 136">
          <a:extLst>
            <a:ext uri="{FF2B5EF4-FFF2-40B4-BE49-F238E27FC236}">
              <a16:creationId xmlns="" xmlns:a16="http://schemas.microsoft.com/office/drawing/2014/main" id="{0F0FB399-E03C-4B09-A23A-39E3C9C5B177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744" name="Rectángulo 137">
          <a:extLst>
            <a:ext uri="{FF2B5EF4-FFF2-40B4-BE49-F238E27FC236}">
              <a16:creationId xmlns="" xmlns:a16="http://schemas.microsoft.com/office/drawing/2014/main" id="{29A2ABC8-7A12-42A5-A130-43A618D7618B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45" name="Rectángulo 139">
          <a:extLst>
            <a:ext uri="{FF2B5EF4-FFF2-40B4-BE49-F238E27FC236}">
              <a16:creationId xmlns="" xmlns:a16="http://schemas.microsoft.com/office/drawing/2014/main" id="{15412A93-F24B-4C24-A62E-E6E2C23C75D6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746" name="Rectángulo 141">
          <a:extLst>
            <a:ext uri="{FF2B5EF4-FFF2-40B4-BE49-F238E27FC236}">
              <a16:creationId xmlns="" xmlns:a16="http://schemas.microsoft.com/office/drawing/2014/main" id="{C419F19E-17A1-468D-A40F-A8BFD29E7D6A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747" name="Rectángulo 142">
          <a:extLst>
            <a:ext uri="{FF2B5EF4-FFF2-40B4-BE49-F238E27FC236}">
              <a16:creationId xmlns="" xmlns:a16="http://schemas.microsoft.com/office/drawing/2014/main" id="{0304CCF8-9713-44C2-B033-EAFDEE527F60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748" name="Rectángulo 144">
          <a:extLst>
            <a:ext uri="{FF2B5EF4-FFF2-40B4-BE49-F238E27FC236}">
              <a16:creationId xmlns="" xmlns:a16="http://schemas.microsoft.com/office/drawing/2014/main" id="{EEA74FED-0B10-443F-94FE-AE57D359761F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749" name="Rectángulo 145">
          <a:extLst>
            <a:ext uri="{FF2B5EF4-FFF2-40B4-BE49-F238E27FC236}">
              <a16:creationId xmlns="" xmlns:a16="http://schemas.microsoft.com/office/drawing/2014/main" id="{B051C56A-548E-4B07-B4BA-DCBE2885C477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750" name="Rectángulo 146">
          <a:extLst>
            <a:ext uri="{FF2B5EF4-FFF2-40B4-BE49-F238E27FC236}">
              <a16:creationId xmlns="" xmlns:a16="http://schemas.microsoft.com/office/drawing/2014/main" id="{789731EA-C864-4AC5-BBFE-221C723995FA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51" name="Rectángulo 52">
          <a:extLst>
            <a:ext uri="{FF2B5EF4-FFF2-40B4-BE49-F238E27FC236}">
              <a16:creationId xmlns="" xmlns:a16="http://schemas.microsoft.com/office/drawing/2014/main" id="{C3706BC8-FF66-4960-BE6F-7997F1C1836D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52" name="Rectángulo 134">
          <a:extLst>
            <a:ext uri="{FF2B5EF4-FFF2-40B4-BE49-F238E27FC236}">
              <a16:creationId xmlns="" xmlns:a16="http://schemas.microsoft.com/office/drawing/2014/main" id="{D443CD18-4F42-4B3D-8B4C-4A4AB19AB28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753" name="Rectángulo 35">
          <a:extLst>
            <a:ext uri="{FF2B5EF4-FFF2-40B4-BE49-F238E27FC236}">
              <a16:creationId xmlns="" xmlns:a16="http://schemas.microsoft.com/office/drawing/2014/main" id="{466B956E-A253-42B8-AA2E-DA8C9C90133C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754" name="Rectángulo 39">
          <a:extLst>
            <a:ext uri="{FF2B5EF4-FFF2-40B4-BE49-F238E27FC236}">
              <a16:creationId xmlns="" xmlns:a16="http://schemas.microsoft.com/office/drawing/2014/main" id="{568099B4-A853-4384-B61E-C10F02C7C953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755" name="Rectángulo 49">
          <a:extLst>
            <a:ext uri="{FF2B5EF4-FFF2-40B4-BE49-F238E27FC236}">
              <a16:creationId xmlns="" xmlns:a16="http://schemas.microsoft.com/office/drawing/2014/main" id="{F89C8A6C-D66E-4446-B7BF-5A61E1EFCC21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756" name="Rectángulo 50">
          <a:extLst>
            <a:ext uri="{FF2B5EF4-FFF2-40B4-BE49-F238E27FC236}">
              <a16:creationId xmlns="" xmlns:a16="http://schemas.microsoft.com/office/drawing/2014/main" id="{449B307D-91AA-4920-A9E7-FBA52CF84D60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757" name="Rectángulo 51">
          <a:extLst>
            <a:ext uri="{FF2B5EF4-FFF2-40B4-BE49-F238E27FC236}">
              <a16:creationId xmlns="" xmlns:a16="http://schemas.microsoft.com/office/drawing/2014/main" id="{030FBD65-235B-45E4-852E-2882E9381CCC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758" name="Rectángulo 53">
          <a:extLst>
            <a:ext uri="{FF2B5EF4-FFF2-40B4-BE49-F238E27FC236}">
              <a16:creationId xmlns="" xmlns:a16="http://schemas.microsoft.com/office/drawing/2014/main" id="{554DE4EF-246E-4341-97A1-B8E142A90989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759" name="Rectángulo 54">
          <a:extLst>
            <a:ext uri="{FF2B5EF4-FFF2-40B4-BE49-F238E27FC236}">
              <a16:creationId xmlns="" xmlns:a16="http://schemas.microsoft.com/office/drawing/2014/main" id="{CCD85AEF-8EBF-4C8C-86AA-2B2216B8C37D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760" name="Rectángulo 55">
          <a:extLst>
            <a:ext uri="{FF2B5EF4-FFF2-40B4-BE49-F238E27FC236}">
              <a16:creationId xmlns="" xmlns:a16="http://schemas.microsoft.com/office/drawing/2014/main" id="{866654F4-C0B2-42D3-B5D5-15973338024D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761" name="Rectángulo 56">
          <a:extLst>
            <a:ext uri="{FF2B5EF4-FFF2-40B4-BE49-F238E27FC236}">
              <a16:creationId xmlns="" xmlns:a16="http://schemas.microsoft.com/office/drawing/2014/main" id="{8606993E-5C09-4848-AF58-AAC62FBC3045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762" name="Rectángulo 59">
          <a:extLst>
            <a:ext uri="{FF2B5EF4-FFF2-40B4-BE49-F238E27FC236}">
              <a16:creationId xmlns="" xmlns:a16="http://schemas.microsoft.com/office/drawing/2014/main" id="{46559FB4-5ADA-4288-B7BD-3650F9E8FAE6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763" name="Rectángulo 60">
          <a:extLst>
            <a:ext uri="{FF2B5EF4-FFF2-40B4-BE49-F238E27FC236}">
              <a16:creationId xmlns="" xmlns:a16="http://schemas.microsoft.com/office/drawing/2014/main" id="{3047BC91-1BE7-4CC9-A4E4-BA40E938B469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764" name="Rectángulo 77">
          <a:extLst>
            <a:ext uri="{FF2B5EF4-FFF2-40B4-BE49-F238E27FC236}">
              <a16:creationId xmlns="" xmlns:a16="http://schemas.microsoft.com/office/drawing/2014/main" id="{FC9ACF8D-9E3E-47DE-BA69-0BFBEA86F37E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765" name="Rectángulo 78">
          <a:extLst>
            <a:ext uri="{FF2B5EF4-FFF2-40B4-BE49-F238E27FC236}">
              <a16:creationId xmlns="" xmlns:a16="http://schemas.microsoft.com/office/drawing/2014/main" id="{C27D1ECA-5170-4F58-A05A-0BAD6DC862FB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766" name="Rectángulo 79">
          <a:extLst>
            <a:ext uri="{FF2B5EF4-FFF2-40B4-BE49-F238E27FC236}">
              <a16:creationId xmlns="" xmlns:a16="http://schemas.microsoft.com/office/drawing/2014/main" id="{C01DFFAC-5036-4D45-8FD0-2B437D1175A6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767" name="Rectángulo 81">
          <a:extLst>
            <a:ext uri="{FF2B5EF4-FFF2-40B4-BE49-F238E27FC236}">
              <a16:creationId xmlns="" xmlns:a16="http://schemas.microsoft.com/office/drawing/2014/main" id="{7E57F87B-1734-4F12-AF32-D615FB827018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768" name="Rectángulo 82">
          <a:extLst>
            <a:ext uri="{FF2B5EF4-FFF2-40B4-BE49-F238E27FC236}">
              <a16:creationId xmlns="" xmlns:a16="http://schemas.microsoft.com/office/drawing/2014/main" id="{0B9A42E4-B8B1-4D0D-878E-6D3A5AC431DB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769" name="Rectángulo 83">
          <a:extLst>
            <a:ext uri="{FF2B5EF4-FFF2-40B4-BE49-F238E27FC236}">
              <a16:creationId xmlns="" xmlns:a16="http://schemas.microsoft.com/office/drawing/2014/main" id="{7B3374DB-B885-4B14-AB17-1FEA875B68B9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770" name="Rectángulo 88">
          <a:extLst>
            <a:ext uri="{FF2B5EF4-FFF2-40B4-BE49-F238E27FC236}">
              <a16:creationId xmlns="" xmlns:a16="http://schemas.microsoft.com/office/drawing/2014/main" id="{41A2A62C-7D67-4449-8F53-1A8E6162942F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771" name="Rectángulo 123">
          <a:extLst>
            <a:ext uri="{FF2B5EF4-FFF2-40B4-BE49-F238E27FC236}">
              <a16:creationId xmlns="" xmlns:a16="http://schemas.microsoft.com/office/drawing/2014/main" id="{1AC75ACA-1244-4B60-A9E0-79D2F6207437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772" name="Rectángulo 126">
          <a:extLst>
            <a:ext uri="{FF2B5EF4-FFF2-40B4-BE49-F238E27FC236}">
              <a16:creationId xmlns="" xmlns:a16="http://schemas.microsoft.com/office/drawing/2014/main" id="{A4234736-EBA2-4556-A65D-206E165F36BF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773" name="Rectángulo 127">
          <a:extLst>
            <a:ext uri="{FF2B5EF4-FFF2-40B4-BE49-F238E27FC236}">
              <a16:creationId xmlns="" xmlns:a16="http://schemas.microsoft.com/office/drawing/2014/main" id="{9437A1EC-A8D8-4AE9-A055-40FA2345FD8C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774" name="Rectángulo 131">
          <a:extLst>
            <a:ext uri="{FF2B5EF4-FFF2-40B4-BE49-F238E27FC236}">
              <a16:creationId xmlns="" xmlns:a16="http://schemas.microsoft.com/office/drawing/2014/main" id="{88D996FA-7696-4041-8F00-93E7BAD206FC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775" name="Rectángulo 132">
          <a:extLst>
            <a:ext uri="{FF2B5EF4-FFF2-40B4-BE49-F238E27FC236}">
              <a16:creationId xmlns="" xmlns:a16="http://schemas.microsoft.com/office/drawing/2014/main" id="{13BB3230-8EE5-48FC-B99C-06A2929ABCD2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776" name="Rectángulo 133">
          <a:extLst>
            <a:ext uri="{FF2B5EF4-FFF2-40B4-BE49-F238E27FC236}">
              <a16:creationId xmlns="" xmlns:a16="http://schemas.microsoft.com/office/drawing/2014/main" id="{22F1D468-82CB-48F0-812A-96259CAB1BCE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777" name="Rectángulo 135">
          <a:extLst>
            <a:ext uri="{FF2B5EF4-FFF2-40B4-BE49-F238E27FC236}">
              <a16:creationId xmlns="" xmlns:a16="http://schemas.microsoft.com/office/drawing/2014/main" id="{01FB6C0A-EBE0-4B7E-B44C-FF5D13B3EF73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778" name="Rectángulo 136">
          <a:extLst>
            <a:ext uri="{FF2B5EF4-FFF2-40B4-BE49-F238E27FC236}">
              <a16:creationId xmlns="" xmlns:a16="http://schemas.microsoft.com/office/drawing/2014/main" id="{A8E34245-8418-4B51-9B4A-46F12D96D27B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779" name="Rectángulo 137">
          <a:extLst>
            <a:ext uri="{FF2B5EF4-FFF2-40B4-BE49-F238E27FC236}">
              <a16:creationId xmlns="" xmlns:a16="http://schemas.microsoft.com/office/drawing/2014/main" id="{8CC1F853-A540-4EB3-A1B5-7CE1256CB242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80" name="Rectángulo 139">
          <a:extLst>
            <a:ext uri="{FF2B5EF4-FFF2-40B4-BE49-F238E27FC236}">
              <a16:creationId xmlns="" xmlns:a16="http://schemas.microsoft.com/office/drawing/2014/main" id="{26A88FBC-B452-4D2E-B3E8-9F2E1D26DBA4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781" name="Rectángulo 141">
          <a:extLst>
            <a:ext uri="{FF2B5EF4-FFF2-40B4-BE49-F238E27FC236}">
              <a16:creationId xmlns="" xmlns:a16="http://schemas.microsoft.com/office/drawing/2014/main" id="{F93BFA04-59CF-45C4-A754-966F709DC5DE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782" name="Rectángulo 142">
          <a:extLst>
            <a:ext uri="{FF2B5EF4-FFF2-40B4-BE49-F238E27FC236}">
              <a16:creationId xmlns="" xmlns:a16="http://schemas.microsoft.com/office/drawing/2014/main" id="{E75B5900-D575-4925-A724-906E37C49EA6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783" name="Rectángulo 144">
          <a:extLst>
            <a:ext uri="{FF2B5EF4-FFF2-40B4-BE49-F238E27FC236}">
              <a16:creationId xmlns="" xmlns:a16="http://schemas.microsoft.com/office/drawing/2014/main" id="{13715238-F21B-4E9D-823D-B74812699DAA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784" name="Rectángulo 145">
          <a:extLst>
            <a:ext uri="{FF2B5EF4-FFF2-40B4-BE49-F238E27FC236}">
              <a16:creationId xmlns="" xmlns:a16="http://schemas.microsoft.com/office/drawing/2014/main" id="{252C2475-F4D5-46E4-B6B8-39EE647E1A01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785" name="Rectángulo 146">
          <a:extLst>
            <a:ext uri="{FF2B5EF4-FFF2-40B4-BE49-F238E27FC236}">
              <a16:creationId xmlns="" xmlns:a16="http://schemas.microsoft.com/office/drawing/2014/main" id="{CE74D06E-7492-467A-B12A-AEA759C21D95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786" name="Rectángulo 148">
          <a:extLst>
            <a:ext uri="{FF2B5EF4-FFF2-40B4-BE49-F238E27FC236}">
              <a16:creationId xmlns="" xmlns:a16="http://schemas.microsoft.com/office/drawing/2014/main" id="{E0157F15-82FF-4330-95D9-8E2FE98EF1E7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87" name="Rectángulo 52">
          <a:extLst>
            <a:ext uri="{FF2B5EF4-FFF2-40B4-BE49-F238E27FC236}">
              <a16:creationId xmlns="" xmlns:a16="http://schemas.microsoft.com/office/drawing/2014/main" id="{89FA7E86-1CA0-46B7-98FF-6FC4B2B71E3A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88" name="Rectángulo 134">
          <a:extLst>
            <a:ext uri="{FF2B5EF4-FFF2-40B4-BE49-F238E27FC236}">
              <a16:creationId xmlns="" xmlns:a16="http://schemas.microsoft.com/office/drawing/2014/main" id="{6A021AED-569E-4FCC-B6F7-42397B4F8DF0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89" name="Rectángulo 52">
          <a:extLst>
            <a:ext uri="{FF2B5EF4-FFF2-40B4-BE49-F238E27FC236}">
              <a16:creationId xmlns="" xmlns:a16="http://schemas.microsoft.com/office/drawing/2014/main" id="{EA274B4A-BEB2-4559-B1A6-ABE468C15541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790" name="Rectángulo 134">
          <a:extLst>
            <a:ext uri="{FF2B5EF4-FFF2-40B4-BE49-F238E27FC236}">
              <a16:creationId xmlns="" xmlns:a16="http://schemas.microsoft.com/office/drawing/2014/main" id="{8BB63688-BFF0-467C-A861-55FA76AB77E3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791" name="Rectángulo 49">
          <a:extLst>
            <a:ext uri="{FF2B5EF4-FFF2-40B4-BE49-F238E27FC236}">
              <a16:creationId xmlns="" xmlns:a16="http://schemas.microsoft.com/office/drawing/2014/main" id="{A1C25103-1C91-42F3-9E1F-0CE763495DEA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792" name="Rectángulo 51">
          <a:extLst>
            <a:ext uri="{FF2B5EF4-FFF2-40B4-BE49-F238E27FC236}">
              <a16:creationId xmlns="" xmlns:a16="http://schemas.microsoft.com/office/drawing/2014/main" id="{522CF624-679C-4CB8-B9C2-B2F16D1DD20D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793" name="Rectángulo 54">
          <a:extLst>
            <a:ext uri="{FF2B5EF4-FFF2-40B4-BE49-F238E27FC236}">
              <a16:creationId xmlns="" xmlns:a16="http://schemas.microsoft.com/office/drawing/2014/main" id="{712D1FAB-0209-4019-A25D-30D2645BC7D2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794" name="Rectángulo 55">
          <a:extLst>
            <a:ext uri="{FF2B5EF4-FFF2-40B4-BE49-F238E27FC236}">
              <a16:creationId xmlns="" xmlns:a16="http://schemas.microsoft.com/office/drawing/2014/main" id="{E74E0497-FB74-4184-873D-4A5A2DAB1F11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795" name="Rectángulo 56">
          <a:extLst>
            <a:ext uri="{FF2B5EF4-FFF2-40B4-BE49-F238E27FC236}">
              <a16:creationId xmlns="" xmlns:a16="http://schemas.microsoft.com/office/drawing/2014/main" id="{F7F464BC-1365-4F1F-B21A-2309E3F9E4E1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796" name="Rectángulo 59">
          <a:extLst>
            <a:ext uri="{FF2B5EF4-FFF2-40B4-BE49-F238E27FC236}">
              <a16:creationId xmlns="" xmlns:a16="http://schemas.microsoft.com/office/drawing/2014/main" id="{16C486B4-7AB1-4D77-98EB-9253F8A2104E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797" name="Rectángulo 60">
          <a:extLst>
            <a:ext uri="{FF2B5EF4-FFF2-40B4-BE49-F238E27FC236}">
              <a16:creationId xmlns="" xmlns:a16="http://schemas.microsoft.com/office/drawing/2014/main" id="{BD76E237-E061-4F5B-AC38-B92082D2E3C3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798" name="Rectángulo 78">
          <a:extLst>
            <a:ext uri="{FF2B5EF4-FFF2-40B4-BE49-F238E27FC236}">
              <a16:creationId xmlns="" xmlns:a16="http://schemas.microsoft.com/office/drawing/2014/main" id="{67738807-C80E-4462-BF7F-CFEB84CCC9EE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799" name="Rectángulo 79">
          <a:extLst>
            <a:ext uri="{FF2B5EF4-FFF2-40B4-BE49-F238E27FC236}">
              <a16:creationId xmlns="" xmlns:a16="http://schemas.microsoft.com/office/drawing/2014/main" id="{C5BCADE2-9DEB-4692-90C5-BEDBB8FEDAB4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800" name="Rectángulo 127">
          <a:extLst>
            <a:ext uri="{FF2B5EF4-FFF2-40B4-BE49-F238E27FC236}">
              <a16:creationId xmlns="" xmlns:a16="http://schemas.microsoft.com/office/drawing/2014/main" id="{4BF8237A-D68B-4887-A855-83B7333AC704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801" name="Rectángulo 131">
          <a:extLst>
            <a:ext uri="{FF2B5EF4-FFF2-40B4-BE49-F238E27FC236}">
              <a16:creationId xmlns="" xmlns:a16="http://schemas.microsoft.com/office/drawing/2014/main" id="{21E22E31-0AB4-4897-826C-71C775C32808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802" name="Rectángulo 136">
          <a:extLst>
            <a:ext uri="{FF2B5EF4-FFF2-40B4-BE49-F238E27FC236}">
              <a16:creationId xmlns="" xmlns:a16="http://schemas.microsoft.com/office/drawing/2014/main" id="{BC10AA07-EF38-4EA4-AA79-BB46011CE97C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803" name="Rectángulo 137">
          <a:extLst>
            <a:ext uri="{FF2B5EF4-FFF2-40B4-BE49-F238E27FC236}">
              <a16:creationId xmlns="" xmlns:a16="http://schemas.microsoft.com/office/drawing/2014/main" id="{004C3ECD-BFD3-416A-B83D-A77FABDEBE03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04" name="Rectángulo 139">
          <a:extLst>
            <a:ext uri="{FF2B5EF4-FFF2-40B4-BE49-F238E27FC236}">
              <a16:creationId xmlns="" xmlns:a16="http://schemas.microsoft.com/office/drawing/2014/main" id="{8A20F645-1565-40FC-BE63-139423B74A52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805" name="Rectángulo 140">
          <a:extLst>
            <a:ext uri="{FF2B5EF4-FFF2-40B4-BE49-F238E27FC236}">
              <a16:creationId xmlns="" xmlns:a16="http://schemas.microsoft.com/office/drawing/2014/main" id="{CFFAF189-E192-4390-9A8A-26AF981E0B51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806" name="Rectángulo 141">
          <a:extLst>
            <a:ext uri="{FF2B5EF4-FFF2-40B4-BE49-F238E27FC236}">
              <a16:creationId xmlns="" xmlns:a16="http://schemas.microsoft.com/office/drawing/2014/main" id="{264C14E8-EC0C-4C5D-9EAA-0E025493EE32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807" name="Rectángulo 142">
          <a:extLst>
            <a:ext uri="{FF2B5EF4-FFF2-40B4-BE49-F238E27FC236}">
              <a16:creationId xmlns="" xmlns:a16="http://schemas.microsoft.com/office/drawing/2014/main" id="{1A83D573-EB28-43CF-9753-F8856D36FBFD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808" name="Rectángulo 145">
          <a:extLst>
            <a:ext uri="{FF2B5EF4-FFF2-40B4-BE49-F238E27FC236}">
              <a16:creationId xmlns="" xmlns:a16="http://schemas.microsoft.com/office/drawing/2014/main" id="{39C92B21-6547-4606-9E52-B92F722F70F5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809" name="Rectángulo 146">
          <a:extLst>
            <a:ext uri="{FF2B5EF4-FFF2-40B4-BE49-F238E27FC236}">
              <a16:creationId xmlns="" xmlns:a16="http://schemas.microsoft.com/office/drawing/2014/main" id="{05667984-FEB0-4400-B32C-4CE87EA410B2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10" name="Rectángulo 52">
          <a:extLst>
            <a:ext uri="{FF2B5EF4-FFF2-40B4-BE49-F238E27FC236}">
              <a16:creationId xmlns="" xmlns:a16="http://schemas.microsoft.com/office/drawing/2014/main" id="{948DED80-5EAF-4A7E-B8BE-0077F668D06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11" name="Rectángulo 134">
          <a:extLst>
            <a:ext uri="{FF2B5EF4-FFF2-40B4-BE49-F238E27FC236}">
              <a16:creationId xmlns="" xmlns:a16="http://schemas.microsoft.com/office/drawing/2014/main" id="{4B4F2E93-E1FE-40EB-BBDC-4BA7ECDA6761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12" name="Rectángulo 52">
          <a:extLst>
            <a:ext uri="{FF2B5EF4-FFF2-40B4-BE49-F238E27FC236}">
              <a16:creationId xmlns="" xmlns:a16="http://schemas.microsoft.com/office/drawing/2014/main" id="{FA8457DC-65C8-4023-BB98-B3A36BB33DCC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13" name="Rectángulo 134">
          <a:extLst>
            <a:ext uri="{FF2B5EF4-FFF2-40B4-BE49-F238E27FC236}">
              <a16:creationId xmlns="" xmlns:a16="http://schemas.microsoft.com/office/drawing/2014/main" id="{85E66A51-3707-4B63-8333-F05458D870B8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814" name="Rectángulo 35">
          <a:extLst>
            <a:ext uri="{FF2B5EF4-FFF2-40B4-BE49-F238E27FC236}">
              <a16:creationId xmlns="" xmlns:a16="http://schemas.microsoft.com/office/drawing/2014/main" id="{E86258F7-7240-4F59-9848-6C7B00FCAFE7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815" name="Rectángulo 49">
          <a:extLst>
            <a:ext uri="{FF2B5EF4-FFF2-40B4-BE49-F238E27FC236}">
              <a16:creationId xmlns="" xmlns:a16="http://schemas.microsoft.com/office/drawing/2014/main" id="{697435DC-5B25-45D6-B2E0-9B4EE3B95CF2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816" name="Rectángulo 51">
          <a:extLst>
            <a:ext uri="{FF2B5EF4-FFF2-40B4-BE49-F238E27FC236}">
              <a16:creationId xmlns="" xmlns:a16="http://schemas.microsoft.com/office/drawing/2014/main" id="{DE66BC1B-B983-4E5E-A202-46606B60B4F6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817" name="Rectángulo 54">
          <a:extLst>
            <a:ext uri="{FF2B5EF4-FFF2-40B4-BE49-F238E27FC236}">
              <a16:creationId xmlns="" xmlns:a16="http://schemas.microsoft.com/office/drawing/2014/main" id="{37E6A51C-91A6-437B-9DEA-5C8EF8CA7BD4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818" name="Rectángulo 55">
          <a:extLst>
            <a:ext uri="{FF2B5EF4-FFF2-40B4-BE49-F238E27FC236}">
              <a16:creationId xmlns="" xmlns:a16="http://schemas.microsoft.com/office/drawing/2014/main" id="{961BA8F1-E293-433A-A644-4B0DAB4F9ECA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819" name="Rectángulo 56">
          <a:extLst>
            <a:ext uri="{FF2B5EF4-FFF2-40B4-BE49-F238E27FC236}">
              <a16:creationId xmlns="" xmlns:a16="http://schemas.microsoft.com/office/drawing/2014/main" id="{A64137EA-BEEC-492E-AFC6-5A20D28AA889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820" name="Rectángulo 58">
          <a:extLst>
            <a:ext uri="{FF2B5EF4-FFF2-40B4-BE49-F238E27FC236}">
              <a16:creationId xmlns="" xmlns:a16="http://schemas.microsoft.com/office/drawing/2014/main" id="{A466B6EF-B3CB-4D2E-B7C2-218733F8A176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821" name="Rectángulo 59">
          <a:extLst>
            <a:ext uri="{FF2B5EF4-FFF2-40B4-BE49-F238E27FC236}">
              <a16:creationId xmlns="" xmlns:a16="http://schemas.microsoft.com/office/drawing/2014/main" id="{527A05ED-DCCB-4D9F-B2F9-96B090BCF0EB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822" name="Rectángulo 60">
          <a:extLst>
            <a:ext uri="{FF2B5EF4-FFF2-40B4-BE49-F238E27FC236}">
              <a16:creationId xmlns="" xmlns:a16="http://schemas.microsoft.com/office/drawing/2014/main" id="{03184E89-339A-4E90-AE42-3488F1D56D7F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823" name="Rectángulo 78">
          <a:extLst>
            <a:ext uri="{FF2B5EF4-FFF2-40B4-BE49-F238E27FC236}">
              <a16:creationId xmlns="" xmlns:a16="http://schemas.microsoft.com/office/drawing/2014/main" id="{27195360-8A6C-4A50-BEA0-35D0A93BE4EE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824" name="Rectángulo 79">
          <a:extLst>
            <a:ext uri="{FF2B5EF4-FFF2-40B4-BE49-F238E27FC236}">
              <a16:creationId xmlns="" xmlns:a16="http://schemas.microsoft.com/office/drawing/2014/main" id="{0B376530-596F-446F-9247-AEC05363A55B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825" name="Rectángulo 126">
          <a:extLst>
            <a:ext uri="{FF2B5EF4-FFF2-40B4-BE49-F238E27FC236}">
              <a16:creationId xmlns="" xmlns:a16="http://schemas.microsoft.com/office/drawing/2014/main" id="{1D4D2470-D8D4-4D7E-AB86-59E4F82BD35E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826" name="Rectángulo 127">
          <a:extLst>
            <a:ext uri="{FF2B5EF4-FFF2-40B4-BE49-F238E27FC236}">
              <a16:creationId xmlns="" xmlns:a16="http://schemas.microsoft.com/office/drawing/2014/main" id="{AECED8AB-CB19-414D-9E7D-B370F637850C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827" name="Rectángulo 131">
          <a:extLst>
            <a:ext uri="{FF2B5EF4-FFF2-40B4-BE49-F238E27FC236}">
              <a16:creationId xmlns="" xmlns:a16="http://schemas.microsoft.com/office/drawing/2014/main" id="{B9334835-2F4C-4D28-B056-9AB6F8FBB45A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828" name="Rectángulo 132">
          <a:extLst>
            <a:ext uri="{FF2B5EF4-FFF2-40B4-BE49-F238E27FC236}">
              <a16:creationId xmlns="" xmlns:a16="http://schemas.microsoft.com/office/drawing/2014/main" id="{8AEC6945-ADBB-42FC-AFC0-25980BAB4B7C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829" name="Rectángulo 136">
          <a:extLst>
            <a:ext uri="{FF2B5EF4-FFF2-40B4-BE49-F238E27FC236}">
              <a16:creationId xmlns="" xmlns:a16="http://schemas.microsoft.com/office/drawing/2014/main" id="{1F40C1BC-E2CC-4A8C-95A7-48B365448227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830" name="Rectángulo 137">
          <a:extLst>
            <a:ext uri="{FF2B5EF4-FFF2-40B4-BE49-F238E27FC236}">
              <a16:creationId xmlns="" xmlns:a16="http://schemas.microsoft.com/office/drawing/2014/main" id="{51238AE2-555F-447B-BF16-866A206DF8A7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31" name="Rectángulo 139">
          <a:extLst>
            <a:ext uri="{FF2B5EF4-FFF2-40B4-BE49-F238E27FC236}">
              <a16:creationId xmlns="" xmlns:a16="http://schemas.microsoft.com/office/drawing/2014/main" id="{63D2C3B1-32B0-4A43-9517-22310A55A391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832" name="Rectángulo 140">
          <a:extLst>
            <a:ext uri="{FF2B5EF4-FFF2-40B4-BE49-F238E27FC236}">
              <a16:creationId xmlns="" xmlns:a16="http://schemas.microsoft.com/office/drawing/2014/main" id="{AE63FD69-025F-4129-82CE-AB23853E9ECC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833" name="Rectángulo 141">
          <a:extLst>
            <a:ext uri="{FF2B5EF4-FFF2-40B4-BE49-F238E27FC236}">
              <a16:creationId xmlns="" xmlns:a16="http://schemas.microsoft.com/office/drawing/2014/main" id="{6D8B00AA-A053-44B9-B63F-F5943E184832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834" name="Rectángulo 142">
          <a:extLst>
            <a:ext uri="{FF2B5EF4-FFF2-40B4-BE49-F238E27FC236}">
              <a16:creationId xmlns="" xmlns:a16="http://schemas.microsoft.com/office/drawing/2014/main" id="{56AA423C-1958-4F7D-90A4-B2981A3697ED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835" name="Rectángulo 145">
          <a:extLst>
            <a:ext uri="{FF2B5EF4-FFF2-40B4-BE49-F238E27FC236}">
              <a16:creationId xmlns="" xmlns:a16="http://schemas.microsoft.com/office/drawing/2014/main" id="{BCF68B4E-E57D-44DF-88BC-AFCF2C5CC9C3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836" name="Rectángulo 146">
          <a:extLst>
            <a:ext uri="{FF2B5EF4-FFF2-40B4-BE49-F238E27FC236}">
              <a16:creationId xmlns="" xmlns:a16="http://schemas.microsoft.com/office/drawing/2014/main" id="{3DC531B3-DA56-4FA8-ACDB-B8BA28B9F397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37" name="Rectángulo 52">
          <a:extLst>
            <a:ext uri="{FF2B5EF4-FFF2-40B4-BE49-F238E27FC236}">
              <a16:creationId xmlns="" xmlns:a16="http://schemas.microsoft.com/office/drawing/2014/main" id="{59A22E14-D73A-4CF0-9388-9D5FD6F989D9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38" name="Rectángulo 134">
          <a:extLst>
            <a:ext uri="{FF2B5EF4-FFF2-40B4-BE49-F238E27FC236}">
              <a16:creationId xmlns="" xmlns:a16="http://schemas.microsoft.com/office/drawing/2014/main" id="{164AFBC2-FEC0-4A88-A566-90BFAE942FE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839" name="Rectángulo 49">
          <a:extLst>
            <a:ext uri="{FF2B5EF4-FFF2-40B4-BE49-F238E27FC236}">
              <a16:creationId xmlns="" xmlns:a16="http://schemas.microsoft.com/office/drawing/2014/main" id="{F9750FC8-18CD-4904-B0D6-7E9890702466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840" name="Rectángulo 50">
          <a:extLst>
            <a:ext uri="{FF2B5EF4-FFF2-40B4-BE49-F238E27FC236}">
              <a16:creationId xmlns="" xmlns:a16="http://schemas.microsoft.com/office/drawing/2014/main" id="{832B539D-CC43-4F61-A824-A23995862C4A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841" name="Rectángulo 51">
          <a:extLst>
            <a:ext uri="{FF2B5EF4-FFF2-40B4-BE49-F238E27FC236}">
              <a16:creationId xmlns="" xmlns:a16="http://schemas.microsoft.com/office/drawing/2014/main" id="{90D5723B-957D-4002-A84E-6EF49E2F29C1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842" name="Rectángulo 54">
          <a:extLst>
            <a:ext uri="{FF2B5EF4-FFF2-40B4-BE49-F238E27FC236}">
              <a16:creationId xmlns="" xmlns:a16="http://schemas.microsoft.com/office/drawing/2014/main" id="{EF219582-0194-4CF3-A1B4-AE381D99E2D1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843" name="Rectángulo 55">
          <a:extLst>
            <a:ext uri="{FF2B5EF4-FFF2-40B4-BE49-F238E27FC236}">
              <a16:creationId xmlns="" xmlns:a16="http://schemas.microsoft.com/office/drawing/2014/main" id="{B44AC146-2252-47E5-A5D6-E94A8C997DAD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844" name="Rectángulo 56">
          <a:extLst>
            <a:ext uri="{FF2B5EF4-FFF2-40B4-BE49-F238E27FC236}">
              <a16:creationId xmlns="" xmlns:a16="http://schemas.microsoft.com/office/drawing/2014/main" id="{F3C2158F-CDC5-441C-AD1C-B141EBC4482F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845" name="Rectángulo 58">
          <a:extLst>
            <a:ext uri="{FF2B5EF4-FFF2-40B4-BE49-F238E27FC236}">
              <a16:creationId xmlns="" xmlns:a16="http://schemas.microsoft.com/office/drawing/2014/main" id="{CBD3C9DD-5B09-48E0-825A-F0961EBEF401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846" name="Rectángulo 59">
          <a:extLst>
            <a:ext uri="{FF2B5EF4-FFF2-40B4-BE49-F238E27FC236}">
              <a16:creationId xmlns="" xmlns:a16="http://schemas.microsoft.com/office/drawing/2014/main" id="{3B8C80C2-3247-466C-B088-556BB88FB2B4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847" name="Rectángulo 60">
          <a:extLst>
            <a:ext uri="{FF2B5EF4-FFF2-40B4-BE49-F238E27FC236}">
              <a16:creationId xmlns="" xmlns:a16="http://schemas.microsoft.com/office/drawing/2014/main" id="{959CA8D5-CFF3-4913-9195-9F08FAED1DF4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848" name="Rectángulo 78">
          <a:extLst>
            <a:ext uri="{FF2B5EF4-FFF2-40B4-BE49-F238E27FC236}">
              <a16:creationId xmlns="" xmlns:a16="http://schemas.microsoft.com/office/drawing/2014/main" id="{15725F81-6FF3-42CB-AD2A-F846B61D3255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849" name="Rectángulo 79">
          <a:extLst>
            <a:ext uri="{FF2B5EF4-FFF2-40B4-BE49-F238E27FC236}">
              <a16:creationId xmlns="" xmlns:a16="http://schemas.microsoft.com/office/drawing/2014/main" id="{401D8F5D-0272-443C-B7E6-9AC4970F8661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850" name="Rectángulo 119">
          <a:extLst>
            <a:ext uri="{FF2B5EF4-FFF2-40B4-BE49-F238E27FC236}">
              <a16:creationId xmlns="" xmlns:a16="http://schemas.microsoft.com/office/drawing/2014/main" id="{795A15B3-A994-4020-8E57-636FBBEDECD8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851" name="Rectángulo 131">
          <a:extLst>
            <a:ext uri="{FF2B5EF4-FFF2-40B4-BE49-F238E27FC236}">
              <a16:creationId xmlns="" xmlns:a16="http://schemas.microsoft.com/office/drawing/2014/main" id="{C321C7EC-3891-41BE-B77D-02A743EEF0B7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852" name="Rectángulo 133">
          <a:extLst>
            <a:ext uri="{FF2B5EF4-FFF2-40B4-BE49-F238E27FC236}">
              <a16:creationId xmlns="" xmlns:a16="http://schemas.microsoft.com/office/drawing/2014/main" id="{7362526D-ACB6-4FC6-9D61-80F708ABE4D4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853" name="Rectángulo 136">
          <a:extLst>
            <a:ext uri="{FF2B5EF4-FFF2-40B4-BE49-F238E27FC236}">
              <a16:creationId xmlns="" xmlns:a16="http://schemas.microsoft.com/office/drawing/2014/main" id="{437176D3-0A73-40B8-8BE2-3A4AF16C61A9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854" name="Rectángulo 137">
          <a:extLst>
            <a:ext uri="{FF2B5EF4-FFF2-40B4-BE49-F238E27FC236}">
              <a16:creationId xmlns="" xmlns:a16="http://schemas.microsoft.com/office/drawing/2014/main" id="{3E916D7B-5DCF-403A-845C-5A3659ABB168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55" name="Rectángulo 139">
          <a:extLst>
            <a:ext uri="{FF2B5EF4-FFF2-40B4-BE49-F238E27FC236}">
              <a16:creationId xmlns="" xmlns:a16="http://schemas.microsoft.com/office/drawing/2014/main" id="{5025E800-A97B-46CF-8E88-7EF7DA85EE4F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856" name="Rectángulo 140">
          <a:extLst>
            <a:ext uri="{FF2B5EF4-FFF2-40B4-BE49-F238E27FC236}">
              <a16:creationId xmlns="" xmlns:a16="http://schemas.microsoft.com/office/drawing/2014/main" id="{70DF4FDF-768A-4073-9E1C-087ADF7D39FE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857" name="Rectángulo 141">
          <a:extLst>
            <a:ext uri="{FF2B5EF4-FFF2-40B4-BE49-F238E27FC236}">
              <a16:creationId xmlns="" xmlns:a16="http://schemas.microsoft.com/office/drawing/2014/main" id="{7D0A2CD8-0D7A-404B-B808-6CF153830401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858" name="Rectángulo 142">
          <a:extLst>
            <a:ext uri="{FF2B5EF4-FFF2-40B4-BE49-F238E27FC236}">
              <a16:creationId xmlns="" xmlns:a16="http://schemas.microsoft.com/office/drawing/2014/main" id="{1D2AD4B9-948F-4C67-9A3A-AF8F5F6B9B95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859" name="Rectángulo 145">
          <a:extLst>
            <a:ext uri="{FF2B5EF4-FFF2-40B4-BE49-F238E27FC236}">
              <a16:creationId xmlns="" xmlns:a16="http://schemas.microsoft.com/office/drawing/2014/main" id="{A6AA7141-003E-4703-8074-57E5C4CC0616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860" name="Rectángulo 146">
          <a:extLst>
            <a:ext uri="{FF2B5EF4-FFF2-40B4-BE49-F238E27FC236}">
              <a16:creationId xmlns="" xmlns:a16="http://schemas.microsoft.com/office/drawing/2014/main" id="{9B490092-E072-4354-99F4-FB315AA80DCA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861" name="Rectángulo 148">
          <a:extLst>
            <a:ext uri="{FF2B5EF4-FFF2-40B4-BE49-F238E27FC236}">
              <a16:creationId xmlns="" xmlns:a16="http://schemas.microsoft.com/office/drawing/2014/main" id="{8849FAD3-4722-4F23-BC9B-607525E4FF30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62" name="Rectángulo 52">
          <a:extLst>
            <a:ext uri="{FF2B5EF4-FFF2-40B4-BE49-F238E27FC236}">
              <a16:creationId xmlns="" xmlns:a16="http://schemas.microsoft.com/office/drawing/2014/main" id="{C9885DE0-275C-48B5-9329-5EC55FCECF4E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63" name="Rectángulo 134">
          <a:extLst>
            <a:ext uri="{FF2B5EF4-FFF2-40B4-BE49-F238E27FC236}">
              <a16:creationId xmlns="" xmlns:a16="http://schemas.microsoft.com/office/drawing/2014/main" id="{EA6019D6-C74F-4EA1-ADD0-F825CC93E100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64" name="Rectángulo 52">
          <a:extLst>
            <a:ext uri="{FF2B5EF4-FFF2-40B4-BE49-F238E27FC236}">
              <a16:creationId xmlns="" xmlns:a16="http://schemas.microsoft.com/office/drawing/2014/main" id="{14C7FD17-9925-46D8-AC05-84AE99503E58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65" name="Rectángulo 134">
          <a:extLst>
            <a:ext uri="{FF2B5EF4-FFF2-40B4-BE49-F238E27FC236}">
              <a16:creationId xmlns="" xmlns:a16="http://schemas.microsoft.com/office/drawing/2014/main" id="{A17A7D25-5008-4869-8CB7-9F0DDF19D06D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866" name="Rectángulo 25">
          <a:extLst>
            <a:ext uri="{FF2B5EF4-FFF2-40B4-BE49-F238E27FC236}">
              <a16:creationId xmlns="" xmlns:a16="http://schemas.microsoft.com/office/drawing/2014/main" id="{2E5D859A-ED59-4196-8793-70DBD0EC726B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867" name="Rectángulo 35">
          <a:extLst>
            <a:ext uri="{FF2B5EF4-FFF2-40B4-BE49-F238E27FC236}">
              <a16:creationId xmlns="" xmlns:a16="http://schemas.microsoft.com/office/drawing/2014/main" id="{8A6FEA9F-9CA4-45A5-A69E-505DDBA6B2EA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868" name="Rectángulo 49">
          <a:extLst>
            <a:ext uri="{FF2B5EF4-FFF2-40B4-BE49-F238E27FC236}">
              <a16:creationId xmlns="" xmlns:a16="http://schemas.microsoft.com/office/drawing/2014/main" id="{A7071915-1C4F-4BAA-9D95-B65297CEBDCE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869" name="Rectángulo 50">
          <a:extLst>
            <a:ext uri="{FF2B5EF4-FFF2-40B4-BE49-F238E27FC236}">
              <a16:creationId xmlns="" xmlns:a16="http://schemas.microsoft.com/office/drawing/2014/main" id="{78C76E80-3C32-494C-ADF7-13A40FF38F68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870" name="Rectángulo 51">
          <a:extLst>
            <a:ext uri="{FF2B5EF4-FFF2-40B4-BE49-F238E27FC236}">
              <a16:creationId xmlns="" xmlns:a16="http://schemas.microsoft.com/office/drawing/2014/main" id="{C17DEE61-9DDE-4AC7-A8C0-A61A2FB3F58D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871" name="Rectángulo 54">
          <a:extLst>
            <a:ext uri="{FF2B5EF4-FFF2-40B4-BE49-F238E27FC236}">
              <a16:creationId xmlns="" xmlns:a16="http://schemas.microsoft.com/office/drawing/2014/main" id="{F687B66E-D932-4AB4-844B-96F39EEDDA8B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872" name="Rectángulo 55">
          <a:extLst>
            <a:ext uri="{FF2B5EF4-FFF2-40B4-BE49-F238E27FC236}">
              <a16:creationId xmlns="" xmlns:a16="http://schemas.microsoft.com/office/drawing/2014/main" id="{3B35F1B1-5502-42D4-AB5C-FE6300E93511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873" name="Rectángulo 56">
          <a:extLst>
            <a:ext uri="{FF2B5EF4-FFF2-40B4-BE49-F238E27FC236}">
              <a16:creationId xmlns="" xmlns:a16="http://schemas.microsoft.com/office/drawing/2014/main" id="{CBD121F3-AA8E-452B-9B9D-D8EB6282B891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874" name="Rectángulo 58">
          <a:extLst>
            <a:ext uri="{FF2B5EF4-FFF2-40B4-BE49-F238E27FC236}">
              <a16:creationId xmlns="" xmlns:a16="http://schemas.microsoft.com/office/drawing/2014/main" id="{0E26E21A-47A3-4058-9B87-6958DB189448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875" name="Rectángulo 59">
          <a:extLst>
            <a:ext uri="{FF2B5EF4-FFF2-40B4-BE49-F238E27FC236}">
              <a16:creationId xmlns="" xmlns:a16="http://schemas.microsoft.com/office/drawing/2014/main" id="{1FFC40DD-CF59-44FF-8C34-D49758A36600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876" name="Rectángulo 60">
          <a:extLst>
            <a:ext uri="{FF2B5EF4-FFF2-40B4-BE49-F238E27FC236}">
              <a16:creationId xmlns="" xmlns:a16="http://schemas.microsoft.com/office/drawing/2014/main" id="{DA7AD0FB-9428-461C-8634-FF8BE73FFD99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877" name="Rectángulo 78">
          <a:extLst>
            <a:ext uri="{FF2B5EF4-FFF2-40B4-BE49-F238E27FC236}">
              <a16:creationId xmlns="" xmlns:a16="http://schemas.microsoft.com/office/drawing/2014/main" id="{CFD6BE5C-2A76-4B47-B311-76A29166BE87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878" name="Rectángulo 79">
          <a:extLst>
            <a:ext uri="{FF2B5EF4-FFF2-40B4-BE49-F238E27FC236}">
              <a16:creationId xmlns="" xmlns:a16="http://schemas.microsoft.com/office/drawing/2014/main" id="{9B1BBF14-A700-4DA1-9A94-E57695EA1B7F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879" name="Rectángulo 119">
          <a:extLst>
            <a:ext uri="{FF2B5EF4-FFF2-40B4-BE49-F238E27FC236}">
              <a16:creationId xmlns="" xmlns:a16="http://schemas.microsoft.com/office/drawing/2014/main" id="{1E0AFFC2-EE07-457A-B246-511713B46E58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880" name="Rectángulo 122">
          <a:extLst>
            <a:ext uri="{FF2B5EF4-FFF2-40B4-BE49-F238E27FC236}">
              <a16:creationId xmlns="" xmlns:a16="http://schemas.microsoft.com/office/drawing/2014/main" id="{F45FD54E-B6A7-4410-AB4C-A9C49A924898}"/>
            </a:ext>
          </a:extLst>
        </xdr:cNvPr>
        <xdr:cNvSpPr/>
      </xdr:nvSpPr>
      <xdr:spPr>
        <a:xfrm>
          <a:off x="4401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881" name="Rectángulo 126">
          <a:extLst>
            <a:ext uri="{FF2B5EF4-FFF2-40B4-BE49-F238E27FC236}">
              <a16:creationId xmlns="" xmlns:a16="http://schemas.microsoft.com/office/drawing/2014/main" id="{156ABD5A-1805-40C5-B35D-F12C4AF0E019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882" name="Rectángulo 127">
          <a:extLst>
            <a:ext uri="{FF2B5EF4-FFF2-40B4-BE49-F238E27FC236}">
              <a16:creationId xmlns="" xmlns:a16="http://schemas.microsoft.com/office/drawing/2014/main" id="{17DD9039-8720-4F49-8363-88E13394A0F5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883" name="Rectángulo 131">
          <a:extLst>
            <a:ext uri="{FF2B5EF4-FFF2-40B4-BE49-F238E27FC236}">
              <a16:creationId xmlns="" xmlns:a16="http://schemas.microsoft.com/office/drawing/2014/main" id="{7C2A3FDE-CD59-4096-AB8E-FF932E01DB42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884" name="Rectángulo 132">
          <a:extLst>
            <a:ext uri="{FF2B5EF4-FFF2-40B4-BE49-F238E27FC236}">
              <a16:creationId xmlns="" xmlns:a16="http://schemas.microsoft.com/office/drawing/2014/main" id="{402C1634-38F7-47DA-AD2F-0D36EB937608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885" name="Rectángulo 136">
          <a:extLst>
            <a:ext uri="{FF2B5EF4-FFF2-40B4-BE49-F238E27FC236}">
              <a16:creationId xmlns="" xmlns:a16="http://schemas.microsoft.com/office/drawing/2014/main" id="{A05DEE5D-9983-4594-9A74-10CBBF1FF537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886" name="Rectángulo 137">
          <a:extLst>
            <a:ext uri="{FF2B5EF4-FFF2-40B4-BE49-F238E27FC236}">
              <a16:creationId xmlns="" xmlns:a16="http://schemas.microsoft.com/office/drawing/2014/main" id="{6D1C14BD-EDC9-4E65-B3D5-CC54C62409D4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87" name="Rectángulo 139">
          <a:extLst>
            <a:ext uri="{FF2B5EF4-FFF2-40B4-BE49-F238E27FC236}">
              <a16:creationId xmlns="" xmlns:a16="http://schemas.microsoft.com/office/drawing/2014/main" id="{503A3ED9-431A-4358-8E10-B73FD1F7B4F2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888" name="Rectángulo 140">
          <a:extLst>
            <a:ext uri="{FF2B5EF4-FFF2-40B4-BE49-F238E27FC236}">
              <a16:creationId xmlns="" xmlns:a16="http://schemas.microsoft.com/office/drawing/2014/main" id="{EC85A19D-C9B4-4CB2-9A67-0A34B6B2C0CF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889" name="Rectángulo 141">
          <a:extLst>
            <a:ext uri="{FF2B5EF4-FFF2-40B4-BE49-F238E27FC236}">
              <a16:creationId xmlns="" xmlns:a16="http://schemas.microsoft.com/office/drawing/2014/main" id="{640CE268-5F1C-4EF2-B122-443EC857A6A1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890" name="Rectángulo 142">
          <a:extLst>
            <a:ext uri="{FF2B5EF4-FFF2-40B4-BE49-F238E27FC236}">
              <a16:creationId xmlns="" xmlns:a16="http://schemas.microsoft.com/office/drawing/2014/main" id="{73E5CA47-D91F-4D42-A28B-B87A618CD778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891" name="Rectángulo 145">
          <a:extLst>
            <a:ext uri="{FF2B5EF4-FFF2-40B4-BE49-F238E27FC236}">
              <a16:creationId xmlns="" xmlns:a16="http://schemas.microsoft.com/office/drawing/2014/main" id="{2CFC3AEE-DFC3-4151-968D-F9A05B83E7FA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892" name="Rectángulo 146">
          <a:extLst>
            <a:ext uri="{FF2B5EF4-FFF2-40B4-BE49-F238E27FC236}">
              <a16:creationId xmlns="" xmlns:a16="http://schemas.microsoft.com/office/drawing/2014/main" id="{A06298DA-7EAC-4270-9206-3232A6A88DA1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93" name="Rectángulo 52">
          <a:extLst>
            <a:ext uri="{FF2B5EF4-FFF2-40B4-BE49-F238E27FC236}">
              <a16:creationId xmlns="" xmlns:a16="http://schemas.microsoft.com/office/drawing/2014/main" id="{2B46CEC9-304E-4E74-B5C9-86ABBCC7FCF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94" name="Rectángulo 134">
          <a:extLst>
            <a:ext uri="{FF2B5EF4-FFF2-40B4-BE49-F238E27FC236}">
              <a16:creationId xmlns="" xmlns:a16="http://schemas.microsoft.com/office/drawing/2014/main" id="{A374BE9C-83E6-43B1-9987-E19BD9994B0D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95" name="Rectángulo 52">
          <a:extLst>
            <a:ext uri="{FF2B5EF4-FFF2-40B4-BE49-F238E27FC236}">
              <a16:creationId xmlns="" xmlns:a16="http://schemas.microsoft.com/office/drawing/2014/main" id="{9854B0F9-1F6A-4127-9D10-9DF5E4754534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896" name="Rectángulo 134">
          <a:extLst>
            <a:ext uri="{FF2B5EF4-FFF2-40B4-BE49-F238E27FC236}">
              <a16:creationId xmlns="" xmlns:a16="http://schemas.microsoft.com/office/drawing/2014/main" id="{12F7A1C8-0B6C-4E75-932A-94674AB7A7B3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897" name="Rectángulo 23">
          <a:extLst>
            <a:ext uri="{FF2B5EF4-FFF2-40B4-BE49-F238E27FC236}">
              <a16:creationId xmlns="" xmlns:a16="http://schemas.microsoft.com/office/drawing/2014/main" id="{14417B69-8ACF-4D0D-A7D5-4955EFE8D902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898" name="Rectángulo 26">
          <a:extLst>
            <a:ext uri="{FF2B5EF4-FFF2-40B4-BE49-F238E27FC236}">
              <a16:creationId xmlns="" xmlns:a16="http://schemas.microsoft.com/office/drawing/2014/main" id="{1C7E1ADA-2C6B-4D9E-9491-3285F1DADD1B}"/>
            </a:ext>
          </a:extLst>
        </xdr:cNvPr>
        <xdr:cNvSpPr/>
      </xdr:nvSpPr>
      <xdr:spPr>
        <a:xfrm>
          <a:off x="4401879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899" name="Rectángulo 35">
          <a:extLst>
            <a:ext uri="{FF2B5EF4-FFF2-40B4-BE49-F238E27FC236}">
              <a16:creationId xmlns="" xmlns:a16="http://schemas.microsoft.com/office/drawing/2014/main" id="{F59549AA-ADAC-4E1E-AAD7-4E7FC7D549A4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900" name="Rectángulo 49">
          <a:extLst>
            <a:ext uri="{FF2B5EF4-FFF2-40B4-BE49-F238E27FC236}">
              <a16:creationId xmlns="" xmlns:a16="http://schemas.microsoft.com/office/drawing/2014/main" id="{CBA3272C-4755-4732-9689-B1B803FE6894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901" name="Rectángulo 50">
          <a:extLst>
            <a:ext uri="{FF2B5EF4-FFF2-40B4-BE49-F238E27FC236}">
              <a16:creationId xmlns="" xmlns:a16="http://schemas.microsoft.com/office/drawing/2014/main" id="{518CCF97-B6AD-444B-9F39-B135E5E3E586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902" name="Rectángulo 51">
          <a:extLst>
            <a:ext uri="{FF2B5EF4-FFF2-40B4-BE49-F238E27FC236}">
              <a16:creationId xmlns="" xmlns:a16="http://schemas.microsoft.com/office/drawing/2014/main" id="{E0CD7D16-3B75-42E8-B4C9-E7CB946BBE0D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903" name="Rectángulo 54">
          <a:extLst>
            <a:ext uri="{FF2B5EF4-FFF2-40B4-BE49-F238E27FC236}">
              <a16:creationId xmlns="" xmlns:a16="http://schemas.microsoft.com/office/drawing/2014/main" id="{79D4FC4D-2C49-4DB7-8939-C18E64983C7C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904" name="Rectángulo 55">
          <a:extLst>
            <a:ext uri="{FF2B5EF4-FFF2-40B4-BE49-F238E27FC236}">
              <a16:creationId xmlns="" xmlns:a16="http://schemas.microsoft.com/office/drawing/2014/main" id="{EE55F3D9-72A8-4D4B-85B4-0082FF37462E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905" name="Rectángulo 56">
          <a:extLst>
            <a:ext uri="{FF2B5EF4-FFF2-40B4-BE49-F238E27FC236}">
              <a16:creationId xmlns="" xmlns:a16="http://schemas.microsoft.com/office/drawing/2014/main" id="{C58F2ACE-2C6B-4253-BA47-43128F6E3CB3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906" name="Rectángulo 58">
          <a:extLst>
            <a:ext uri="{FF2B5EF4-FFF2-40B4-BE49-F238E27FC236}">
              <a16:creationId xmlns="" xmlns:a16="http://schemas.microsoft.com/office/drawing/2014/main" id="{F40FCA83-1ACB-4AC4-9E93-97FCBF85E17F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907" name="Rectángulo 59">
          <a:extLst>
            <a:ext uri="{FF2B5EF4-FFF2-40B4-BE49-F238E27FC236}">
              <a16:creationId xmlns="" xmlns:a16="http://schemas.microsoft.com/office/drawing/2014/main" id="{F7E056A4-FD62-4C7A-80C6-4DD488389FD1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908" name="Rectángulo 60">
          <a:extLst>
            <a:ext uri="{FF2B5EF4-FFF2-40B4-BE49-F238E27FC236}">
              <a16:creationId xmlns="" xmlns:a16="http://schemas.microsoft.com/office/drawing/2014/main" id="{EEBE4244-F470-4266-8F70-0C65CE77775A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909" name="Rectángulo 78">
          <a:extLst>
            <a:ext uri="{FF2B5EF4-FFF2-40B4-BE49-F238E27FC236}">
              <a16:creationId xmlns="" xmlns:a16="http://schemas.microsoft.com/office/drawing/2014/main" id="{58F50BDF-B80C-4B72-995A-EB0AD4220B22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910" name="Rectángulo 79">
          <a:extLst>
            <a:ext uri="{FF2B5EF4-FFF2-40B4-BE49-F238E27FC236}">
              <a16:creationId xmlns="" xmlns:a16="http://schemas.microsoft.com/office/drawing/2014/main" id="{D67B4D21-B79E-444F-A425-9D31F373393D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911" name="Rectángulo 119">
          <a:extLst>
            <a:ext uri="{FF2B5EF4-FFF2-40B4-BE49-F238E27FC236}">
              <a16:creationId xmlns="" xmlns:a16="http://schemas.microsoft.com/office/drawing/2014/main" id="{F8730581-B20A-4706-B4C7-B404DA43094D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912" name="Rectángulo 126">
          <a:extLst>
            <a:ext uri="{FF2B5EF4-FFF2-40B4-BE49-F238E27FC236}">
              <a16:creationId xmlns="" xmlns:a16="http://schemas.microsoft.com/office/drawing/2014/main" id="{3E11544B-8A03-489C-8D9C-4992FAD66557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913" name="Rectángulo 127">
          <a:extLst>
            <a:ext uri="{FF2B5EF4-FFF2-40B4-BE49-F238E27FC236}">
              <a16:creationId xmlns="" xmlns:a16="http://schemas.microsoft.com/office/drawing/2014/main" id="{76B1FAB9-4E5B-44F6-9127-3707CE74E1D2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914" name="Rectángulo 131">
          <a:extLst>
            <a:ext uri="{FF2B5EF4-FFF2-40B4-BE49-F238E27FC236}">
              <a16:creationId xmlns="" xmlns:a16="http://schemas.microsoft.com/office/drawing/2014/main" id="{B7D9E47C-E337-4A7C-9309-32644BFC1DFE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915" name="Rectángulo 132">
          <a:extLst>
            <a:ext uri="{FF2B5EF4-FFF2-40B4-BE49-F238E27FC236}">
              <a16:creationId xmlns="" xmlns:a16="http://schemas.microsoft.com/office/drawing/2014/main" id="{A8D4E39B-3ABB-4D4A-A171-320CE9F9C354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916" name="Rectángulo 136">
          <a:extLst>
            <a:ext uri="{FF2B5EF4-FFF2-40B4-BE49-F238E27FC236}">
              <a16:creationId xmlns="" xmlns:a16="http://schemas.microsoft.com/office/drawing/2014/main" id="{96B011B0-48EC-4E53-A501-3D9D71FEF6C7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917" name="Rectángulo 137">
          <a:extLst>
            <a:ext uri="{FF2B5EF4-FFF2-40B4-BE49-F238E27FC236}">
              <a16:creationId xmlns="" xmlns:a16="http://schemas.microsoft.com/office/drawing/2014/main" id="{F9C3699F-3667-4716-BE82-195A844E9FE9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18" name="Rectángulo 139">
          <a:extLst>
            <a:ext uri="{FF2B5EF4-FFF2-40B4-BE49-F238E27FC236}">
              <a16:creationId xmlns="" xmlns:a16="http://schemas.microsoft.com/office/drawing/2014/main" id="{11A0374D-3C51-4EAC-BC2D-410DA500AD93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919" name="Rectángulo 140">
          <a:extLst>
            <a:ext uri="{FF2B5EF4-FFF2-40B4-BE49-F238E27FC236}">
              <a16:creationId xmlns="" xmlns:a16="http://schemas.microsoft.com/office/drawing/2014/main" id="{BA0B179F-C89A-459A-8DD1-8F7072BEF649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920" name="Rectángulo 141">
          <a:extLst>
            <a:ext uri="{FF2B5EF4-FFF2-40B4-BE49-F238E27FC236}">
              <a16:creationId xmlns="" xmlns:a16="http://schemas.microsoft.com/office/drawing/2014/main" id="{49079B5E-C1AE-413E-91D8-21AAFE173497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921" name="Rectángulo 142">
          <a:extLst>
            <a:ext uri="{FF2B5EF4-FFF2-40B4-BE49-F238E27FC236}">
              <a16:creationId xmlns="" xmlns:a16="http://schemas.microsoft.com/office/drawing/2014/main" id="{E5CB9508-0EFE-4C13-B1B7-45514567F00B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922" name="Rectángulo 144">
          <a:extLst>
            <a:ext uri="{FF2B5EF4-FFF2-40B4-BE49-F238E27FC236}">
              <a16:creationId xmlns="" xmlns:a16="http://schemas.microsoft.com/office/drawing/2014/main" id="{A6C1D08C-20F4-485D-8C52-96D4729A8EE7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923" name="Rectángulo 145">
          <a:extLst>
            <a:ext uri="{FF2B5EF4-FFF2-40B4-BE49-F238E27FC236}">
              <a16:creationId xmlns="" xmlns:a16="http://schemas.microsoft.com/office/drawing/2014/main" id="{496467D2-4BF6-468B-87F9-5CF0390DF796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924" name="Rectángulo 146">
          <a:extLst>
            <a:ext uri="{FF2B5EF4-FFF2-40B4-BE49-F238E27FC236}">
              <a16:creationId xmlns="" xmlns:a16="http://schemas.microsoft.com/office/drawing/2014/main" id="{C88F842F-F105-4F60-84C9-93B0D2109957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25" name="Rectángulo 52">
          <a:extLst>
            <a:ext uri="{FF2B5EF4-FFF2-40B4-BE49-F238E27FC236}">
              <a16:creationId xmlns="" xmlns:a16="http://schemas.microsoft.com/office/drawing/2014/main" id="{F930F1B5-FF15-4370-B638-6284D9FC032E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26" name="Rectángulo 134">
          <a:extLst>
            <a:ext uri="{FF2B5EF4-FFF2-40B4-BE49-F238E27FC236}">
              <a16:creationId xmlns="" xmlns:a16="http://schemas.microsoft.com/office/drawing/2014/main" id="{4D730475-0DB9-4E33-8FBD-6D6C88677DD7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927" name="Rectángulo 23">
          <a:extLst>
            <a:ext uri="{FF2B5EF4-FFF2-40B4-BE49-F238E27FC236}">
              <a16:creationId xmlns="" xmlns:a16="http://schemas.microsoft.com/office/drawing/2014/main" id="{0E2E9460-EA35-49CF-912E-B4734CA2EEB1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928" name="Rectángulo 35">
          <a:extLst>
            <a:ext uri="{FF2B5EF4-FFF2-40B4-BE49-F238E27FC236}">
              <a16:creationId xmlns="" xmlns:a16="http://schemas.microsoft.com/office/drawing/2014/main" id="{D72B0070-C2E2-49C6-A962-9F5DA8723E7C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929" name="Rectángulo 38">
          <a:extLst>
            <a:ext uri="{FF2B5EF4-FFF2-40B4-BE49-F238E27FC236}">
              <a16:creationId xmlns="" xmlns:a16="http://schemas.microsoft.com/office/drawing/2014/main" id="{43B1A8EA-0536-4A9F-8193-BFBC8999A95D}"/>
            </a:ext>
          </a:extLst>
        </xdr:cNvPr>
        <xdr:cNvSpPr/>
      </xdr:nvSpPr>
      <xdr:spPr>
        <a:xfrm>
          <a:off x="1725354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930" name="Rectángulo 49">
          <a:extLst>
            <a:ext uri="{FF2B5EF4-FFF2-40B4-BE49-F238E27FC236}">
              <a16:creationId xmlns="" xmlns:a16="http://schemas.microsoft.com/office/drawing/2014/main" id="{6438E4A8-A37A-46A0-9D97-6FA96F753939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931" name="Rectángulo 51">
          <a:extLst>
            <a:ext uri="{FF2B5EF4-FFF2-40B4-BE49-F238E27FC236}">
              <a16:creationId xmlns="" xmlns:a16="http://schemas.microsoft.com/office/drawing/2014/main" id="{8456F062-1E90-4309-BE7A-5F967EC9623E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932" name="Rectángulo 54">
          <a:extLst>
            <a:ext uri="{FF2B5EF4-FFF2-40B4-BE49-F238E27FC236}">
              <a16:creationId xmlns="" xmlns:a16="http://schemas.microsoft.com/office/drawing/2014/main" id="{8CBBD9B1-B261-4B45-925C-9FA0617C7365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933" name="Rectángulo 55">
          <a:extLst>
            <a:ext uri="{FF2B5EF4-FFF2-40B4-BE49-F238E27FC236}">
              <a16:creationId xmlns="" xmlns:a16="http://schemas.microsoft.com/office/drawing/2014/main" id="{788D5D11-F126-4DA2-A7EC-774AA441A4DB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934" name="Rectángulo 56">
          <a:extLst>
            <a:ext uri="{FF2B5EF4-FFF2-40B4-BE49-F238E27FC236}">
              <a16:creationId xmlns="" xmlns:a16="http://schemas.microsoft.com/office/drawing/2014/main" id="{59D94058-A7DE-4312-B917-A99DFAD6C237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935" name="Rectángulo 58">
          <a:extLst>
            <a:ext uri="{FF2B5EF4-FFF2-40B4-BE49-F238E27FC236}">
              <a16:creationId xmlns="" xmlns:a16="http://schemas.microsoft.com/office/drawing/2014/main" id="{3BF29F44-E1F6-4587-986D-73E02D8A97EA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936" name="Rectángulo 59">
          <a:extLst>
            <a:ext uri="{FF2B5EF4-FFF2-40B4-BE49-F238E27FC236}">
              <a16:creationId xmlns="" xmlns:a16="http://schemas.microsoft.com/office/drawing/2014/main" id="{DA241FFD-2193-4F95-BF13-46FE63314BC7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937" name="Rectángulo 60">
          <a:extLst>
            <a:ext uri="{FF2B5EF4-FFF2-40B4-BE49-F238E27FC236}">
              <a16:creationId xmlns="" xmlns:a16="http://schemas.microsoft.com/office/drawing/2014/main" id="{54A672C9-AC89-40D8-B692-9662D5268744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938" name="Rectángulo 78">
          <a:extLst>
            <a:ext uri="{FF2B5EF4-FFF2-40B4-BE49-F238E27FC236}">
              <a16:creationId xmlns="" xmlns:a16="http://schemas.microsoft.com/office/drawing/2014/main" id="{15705874-F544-4000-A79D-7D7F3CE74E75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939" name="Rectángulo 79">
          <a:extLst>
            <a:ext uri="{FF2B5EF4-FFF2-40B4-BE49-F238E27FC236}">
              <a16:creationId xmlns="" xmlns:a16="http://schemas.microsoft.com/office/drawing/2014/main" id="{9351D323-A842-461D-ADD2-259E35E18A8B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940" name="Rectángulo 119">
          <a:extLst>
            <a:ext uri="{FF2B5EF4-FFF2-40B4-BE49-F238E27FC236}">
              <a16:creationId xmlns="" xmlns:a16="http://schemas.microsoft.com/office/drawing/2014/main" id="{1518CFFA-C480-46FC-8B9D-CE0DFFAB97C2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941" name="Rectángulo 131">
          <a:extLst>
            <a:ext uri="{FF2B5EF4-FFF2-40B4-BE49-F238E27FC236}">
              <a16:creationId xmlns="" xmlns:a16="http://schemas.microsoft.com/office/drawing/2014/main" id="{D6E60761-86BF-4378-AAE2-5BDC9B555CA6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942" name="Rectángulo 133">
          <a:extLst>
            <a:ext uri="{FF2B5EF4-FFF2-40B4-BE49-F238E27FC236}">
              <a16:creationId xmlns="" xmlns:a16="http://schemas.microsoft.com/office/drawing/2014/main" id="{BEE43E40-B0B6-48C9-86BC-E56890DD90C7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943" name="Rectángulo 136">
          <a:extLst>
            <a:ext uri="{FF2B5EF4-FFF2-40B4-BE49-F238E27FC236}">
              <a16:creationId xmlns="" xmlns:a16="http://schemas.microsoft.com/office/drawing/2014/main" id="{40A5F253-04BC-4E95-9E71-BC86F65A729B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944" name="Rectángulo 137">
          <a:extLst>
            <a:ext uri="{FF2B5EF4-FFF2-40B4-BE49-F238E27FC236}">
              <a16:creationId xmlns="" xmlns:a16="http://schemas.microsoft.com/office/drawing/2014/main" id="{DDC66465-BE7B-487C-B32F-33925F05FC3E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45" name="Rectángulo 139">
          <a:extLst>
            <a:ext uri="{FF2B5EF4-FFF2-40B4-BE49-F238E27FC236}">
              <a16:creationId xmlns="" xmlns:a16="http://schemas.microsoft.com/office/drawing/2014/main" id="{81473B25-D750-422A-8EDE-948952ED250C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946" name="Rectángulo 140">
          <a:extLst>
            <a:ext uri="{FF2B5EF4-FFF2-40B4-BE49-F238E27FC236}">
              <a16:creationId xmlns="" xmlns:a16="http://schemas.microsoft.com/office/drawing/2014/main" id="{AB68B3F5-AD68-4617-898A-6C89CEC20149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947" name="Rectángulo 141">
          <a:extLst>
            <a:ext uri="{FF2B5EF4-FFF2-40B4-BE49-F238E27FC236}">
              <a16:creationId xmlns="" xmlns:a16="http://schemas.microsoft.com/office/drawing/2014/main" id="{575E5689-F3A9-465B-905E-6ECB862AEC18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948" name="Rectángulo 142">
          <a:extLst>
            <a:ext uri="{FF2B5EF4-FFF2-40B4-BE49-F238E27FC236}">
              <a16:creationId xmlns="" xmlns:a16="http://schemas.microsoft.com/office/drawing/2014/main" id="{DE763CD1-6EDC-48B6-BF0D-F141ADA86103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949" name="Rectángulo 145">
          <a:extLst>
            <a:ext uri="{FF2B5EF4-FFF2-40B4-BE49-F238E27FC236}">
              <a16:creationId xmlns="" xmlns:a16="http://schemas.microsoft.com/office/drawing/2014/main" id="{082A8E87-F7AB-45C9-8C04-BA12952B7C92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950" name="Rectángulo 146">
          <a:extLst>
            <a:ext uri="{FF2B5EF4-FFF2-40B4-BE49-F238E27FC236}">
              <a16:creationId xmlns="" xmlns:a16="http://schemas.microsoft.com/office/drawing/2014/main" id="{6AC2CE9A-EF55-4D85-973E-D2951A71DC5D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951" name="Rectángulo 148">
          <a:extLst>
            <a:ext uri="{FF2B5EF4-FFF2-40B4-BE49-F238E27FC236}">
              <a16:creationId xmlns="" xmlns:a16="http://schemas.microsoft.com/office/drawing/2014/main" id="{C369F293-D8A4-4416-A742-5C3FD87B4411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52" name="Rectángulo 52">
          <a:extLst>
            <a:ext uri="{FF2B5EF4-FFF2-40B4-BE49-F238E27FC236}">
              <a16:creationId xmlns="" xmlns:a16="http://schemas.microsoft.com/office/drawing/2014/main" id="{7535117B-53F0-4564-8541-4EC29436678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53" name="Rectángulo 134">
          <a:extLst>
            <a:ext uri="{FF2B5EF4-FFF2-40B4-BE49-F238E27FC236}">
              <a16:creationId xmlns="" xmlns:a16="http://schemas.microsoft.com/office/drawing/2014/main" id="{14CDEDAB-7748-4D23-BF71-AA93EB6CF0B5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54" name="Rectángulo 52">
          <a:extLst>
            <a:ext uri="{FF2B5EF4-FFF2-40B4-BE49-F238E27FC236}">
              <a16:creationId xmlns="" xmlns:a16="http://schemas.microsoft.com/office/drawing/2014/main" id="{63B57B56-656C-48C0-8D3E-17828BEF2C0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55" name="Rectángulo 134">
          <a:extLst>
            <a:ext uri="{FF2B5EF4-FFF2-40B4-BE49-F238E27FC236}">
              <a16:creationId xmlns="" xmlns:a16="http://schemas.microsoft.com/office/drawing/2014/main" id="{11B7A5F6-5060-4C64-A3F3-264C0A5BC28F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956" name="Rectángulo 22">
          <a:extLst>
            <a:ext uri="{FF2B5EF4-FFF2-40B4-BE49-F238E27FC236}">
              <a16:creationId xmlns="" xmlns:a16="http://schemas.microsoft.com/office/drawing/2014/main" id="{506C2425-D057-40C4-AC24-12FD69D3DEBA}"/>
            </a:ext>
          </a:extLst>
        </xdr:cNvPr>
        <xdr:cNvSpPr/>
      </xdr:nvSpPr>
      <xdr:spPr>
        <a:xfrm>
          <a:off x="45733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957" name="Rectángulo 23">
          <a:extLst>
            <a:ext uri="{FF2B5EF4-FFF2-40B4-BE49-F238E27FC236}">
              <a16:creationId xmlns="" xmlns:a16="http://schemas.microsoft.com/office/drawing/2014/main" id="{DF59EAEB-4B85-45BB-9DC7-0ECA61104D71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958" name="Rectángulo 24">
          <a:extLst>
            <a:ext uri="{FF2B5EF4-FFF2-40B4-BE49-F238E27FC236}">
              <a16:creationId xmlns="" xmlns:a16="http://schemas.microsoft.com/office/drawing/2014/main" id="{C785EAA3-A40D-403E-A525-E01BD3232182}"/>
            </a:ext>
          </a:extLst>
        </xdr:cNvPr>
        <xdr:cNvSpPr/>
      </xdr:nvSpPr>
      <xdr:spPr>
        <a:xfrm>
          <a:off x="45352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959" name="Rectángulo 25">
          <a:extLst>
            <a:ext uri="{FF2B5EF4-FFF2-40B4-BE49-F238E27FC236}">
              <a16:creationId xmlns="" xmlns:a16="http://schemas.microsoft.com/office/drawing/2014/main" id="{CF880FF8-CA70-41FF-9CEB-FDA0CF7C2066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960" name="Rectángulo 26">
          <a:extLst>
            <a:ext uri="{FF2B5EF4-FFF2-40B4-BE49-F238E27FC236}">
              <a16:creationId xmlns="" xmlns:a16="http://schemas.microsoft.com/office/drawing/2014/main" id="{8F01A208-6934-4561-84DA-C3E6F13EA241}"/>
            </a:ext>
          </a:extLst>
        </xdr:cNvPr>
        <xdr:cNvSpPr/>
      </xdr:nvSpPr>
      <xdr:spPr>
        <a:xfrm>
          <a:off x="4401879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961" name="Rectángulo 29">
          <a:extLst>
            <a:ext uri="{FF2B5EF4-FFF2-40B4-BE49-F238E27FC236}">
              <a16:creationId xmlns="" xmlns:a16="http://schemas.microsoft.com/office/drawing/2014/main" id="{C88CA516-5532-4011-9B2A-A21DCC100C72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962" name="Rectángulo 30">
          <a:extLst>
            <a:ext uri="{FF2B5EF4-FFF2-40B4-BE49-F238E27FC236}">
              <a16:creationId xmlns="" xmlns:a16="http://schemas.microsoft.com/office/drawing/2014/main" id="{CA8AD47B-6C9A-4A2A-85A8-D96E28EB0929}"/>
            </a:ext>
          </a:extLst>
        </xdr:cNvPr>
        <xdr:cNvSpPr/>
      </xdr:nvSpPr>
      <xdr:spPr>
        <a:xfrm>
          <a:off x="45161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963" name="Rectángulo 35">
          <a:extLst>
            <a:ext uri="{FF2B5EF4-FFF2-40B4-BE49-F238E27FC236}">
              <a16:creationId xmlns="" xmlns:a16="http://schemas.microsoft.com/office/drawing/2014/main" id="{66F52A79-C830-41EE-8569-F9BBA2B5334D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964" name="Rectángulo 39">
          <a:extLst>
            <a:ext uri="{FF2B5EF4-FFF2-40B4-BE49-F238E27FC236}">
              <a16:creationId xmlns="" xmlns:a16="http://schemas.microsoft.com/office/drawing/2014/main" id="{160B7B2E-26FA-4CF7-8FEA-A482615A8753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965" name="Rectángulo 49">
          <a:extLst>
            <a:ext uri="{FF2B5EF4-FFF2-40B4-BE49-F238E27FC236}">
              <a16:creationId xmlns="" xmlns:a16="http://schemas.microsoft.com/office/drawing/2014/main" id="{86996087-7F74-4746-A26A-762A13679041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966" name="Rectángulo 50">
          <a:extLst>
            <a:ext uri="{FF2B5EF4-FFF2-40B4-BE49-F238E27FC236}">
              <a16:creationId xmlns="" xmlns:a16="http://schemas.microsoft.com/office/drawing/2014/main" id="{E4798B86-6A62-4545-A949-45966BF1CD20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967" name="Rectángulo 51">
          <a:extLst>
            <a:ext uri="{FF2B5EF4-FFF2-40B4-BE49-F238E27FC236}">
              <a16:creationId xmlns="" xmlns:a16="http://schemas.microsoft.com/office/drawing/2014/main" id="{6B13D3D7-4538-4AC2-B69E-1C4CE8946CF8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968" name="Rectángulo 53">
          <a:extLst>
            <a:ext uri="{FF2B5EF4-FFF2-40B4-BE49-F238E27FC236}">
              <a16:creationId xmlns="" xmlns:a16="http://schemas.microsoft.com/office/drawing/2014/main" id="{4984F49B-3604-4045-B44A-54FD2A68BE8D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969" name="Rectángulo 54">
          <a:extLst>
            <a:ext uri="{FF2B5EF4-FFF2-40B4-BE49-F238E27FC236}">
              <a16:creationId xmlns="" xmlns:a16="http://schemas.microsoft.com/office/drawing/2014/main" id="{FD8F1F01-1043-4893-B78B-BD9BA12E9B87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970" name="Rectángulo 55">
          <a:extLst>
            <a:ext uri="{FF2B5EF4-FFF2-40B4-BE49-F238E27FC236}">
              <a16:creationId xmlns="" xmlns:a16="http://schemas.microsoft.com/office/drawing/2014/main" id="{1DDF5A58-70DB-4239-B719-66AD6F5A3AC9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971" name="Rectángulo 56">
          <a:extLst>
            <a:ext uri="{FF2B5EF4-FFF2-40B4-BE49-F238E27FC236}">
              <a16:creationId xmlns="" xmlns:a16="http://schemas.microsoft.com/office/drawing/2014/main" id="{78849BA3-F093-493D-9510-5A44B6C50962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972" name="Rectángulo 58">
          <a:extLst>
            <a:ext uri="{FF2B5EF4-FFF2-40B4-BE49-F238E27FC236}">
              <a16:creationId xmlns="" xmlns:a16="http://schemas.microsoft.com/office/drawing/2014/main" id="{B689E186-6D58-48B6-AFCB-66E515C95794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973" name="Rectángulo 59">
          <a:extLst>
            <a:ext uri="{FF2B5EF4-FFF2-40B4-BE49-F238E27FC236}">
              <a16:creationId xmlns="" xmlns:a16="http://schemas.microsoft.com/office/drawing/2014/main" id="{1C8B8C43-4A57-433B-BBFA-16AF0DE97A67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974" name="Rectángulo 60">
          <a:extLst>
            <a:ext uri="{FF2B5EF4-FFF2-40B4-BE49-F238E27FC236}">
              <a16:creationId xmlns="" xmlns:a16="http://schemas.microsoft.com/office/drawing/2014/main" id="{70B60B79-8CA9-482E-81D3-C8FA9FAB5D0F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975" name="Rectángulo 77">
          <a:extLst>
            <a:ext uri="{FF2B5EF4-FFF2-40B4-BE49-F238E27FC236}">
              <a16:creationId xmlns="" xmlns:a16="http://schemas.microsoft.com/office/drawing/2014/main" id="{D2E742A9-4F79-4FDF-8911-E3424061A3E8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976" name="Rectángulo 78">
          <a:extLst>
            <a:ext uri="{FF2B5EF4-FFF2-40B4-BE49-F238E27FC236}">
              <a16:creationId xmlns="" xmlns:a16="http://schemas.microsoft.com/office/drawing/2014/main" id="{2A436DEA-D3A3-4012-95BE-AA2440936FB5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977" name="Rectángulo 79">
          <a:extLst>
            <a:ext uri="{FF2B5EF4-FFF2-40B4-BE49-F238E27FC236}">
              <a16:creationId xmlns="" xmlns:a16="http://schemas.microsoft.com/office/drawing/2014/main" id="{5E8EB84D-B054-4F73-AC6B-8FFD0027F5DD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978" name="Rectángulo 81">
          <a:extLst>
            <a:ext uri="{FF2B5EF4-FFF2-40B4-BE49-F238E27FC236}">
              <a16:creationId xmlns="" xmlns:a16="http://schemas.microsoft.com/office/drawing/2014/main" id="{58097DFA-0BB3-40EB-8C28-CE3AD37D2267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979" name="Rectángulo 82">
          <a:extLst>
            <a:ext uri="{FF2B5EF4-FFF2-40B4-BE49-F238E27FC236}">
              <a16:creationId xmlns="" xmlns:a16="http://schemas.microsoft.com/office/drawing/2014/main" id="{CF1239E5-6DFD-41DE-9F5F-AEDD1B8B21A9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980" name="Rectángulo 83">
          <a:extLst>
            <a:ext uri="{FF2B5EF4-FFF2-40B4-BE49-F238E27FC236}">
              <a16:creationId xmlns="" xmlns:a16="http://schemas.microsoft.com/office/drawing/2014/main" id="{ED03CDC1-27EE-4BB4-8A28-C0E5B58CFF42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981" name="Rectángulo 88">
          <a:extLst>
            <a:ext uri="{FF2B5EF4-FFF2-40B4-BE49-F238E27FC236}">
              <a16:creationId xmlns="" xmlns:a16="http://schemas.microsoft.com/office/drawing/2014/main" id="{FA5109F8-BF2F-4E56-BD99-2783B86473E8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982" name="Rectángulo 118">
          <a:extLst>
            <a:ext uri="{FF2B5EF4-FFF2-40B4-BE49-F238E27FC236}">
              <a16:creationId xmlns="" xmlns:a16="http://schemas.microsoft.com/office/drawing/2014/main" id="{23158CC6-5A1A-4C26-8DCB-B2B21B4E5331}"/>
            </a:ext>
          </a:extLst>
        </xdr:cNvPr>
        <xdr:cNvSpPr/>
      </xdr:nvSpPr>
      <xdr:spPr>
        <a:xfrm>
          <a:off x="45733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983" name="Rectángulo 119">
          <a:extLst>
            <a:ext uri="{FF2B5EF4-FFF2-40B4-BE49-F238E27FC236}">
              <a16:creationId xmlns="" xmlns:a16="http://schemas.microsoft.com/office/drawing/2014/main" id="{9EEFC83B-4466-49D3-A923-FFB6733937BA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984" name="Rectángulo 121">
          <a:extLst>
            <a:ext uri="{FF2B5EF4-FFF2-40B4-BE49-F238E27FC236}">
              <a16:creationId xmlns="" xmlns:a16="http://schemas.microsoft.com/office/drawing/2014/main" id="{77D2D0E5-B7B5-4945-A2FF-1AB8C9D12E85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985" name="Rectángulo 122">
          <a:extLst>
            <a:ext uri="{FF2B5EF4-FFF2-40B4-BE49-F238E27FC236}">
              <a16:creationId xmlns="" xmlns:a16="http://schemas.microsoft.com/office/drawing/2014/main" id="{24DF60B3-9A22-4AC5-A4DE-91A83444A8BA}"/>
            </a:ext>
          </a:extLst>
        </xdr:cNvPr>
        <xdr:cNvSpPr/>
      </xdr:nvSpPr>
      <xdr:spPr>
        <a:xfrm>
          <a:off x="4401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986" name="Rectángulo 123">
          <a:extLst>
            <a:ext uri="{FF2B5EF4-FFF2-40B4-BE49-F238E27FC236}">
              <a16:creationId xmlns="" xmlns:a16="http://schemas.microsoft.com/office/drawing/2014/main" id="{E14C3A13-0F1E-446D-88ED-6984A65270DE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987" name="Rectángulo 124">
          <a:extLst>
            <a:ext uri="{FF2B5EF4-FFF2-40B4-BE49-F238E27FC236}">
              <a16:creationId xmlns="" xmlns:a16="http://schemas.microsoft.com/office/drawing/2014/main" id="{F1860A5A-69E0-4220-A404-CE41CFC65FA2}"/>
            </a:ext>
          </a:extLst>
        </xdr:cNvPr>
        <xdr:cNvSpPr/>
      </xdr:nvSpPr>
      <xdr:spPr>
        <a:xfrm>
          <a:off x="45161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988" name="Rectángulo 126">
          <a:extLst>
            <a:ext uri="{FF2B5EF4-FFF2-40B4-BE49-F238E27FC236}">
              <a16:creationId xmlns="" xmlns:a16="http://schemas.microsoft.com/office/drawing/2014/main" id="{A1766BA4-5C44-4BB3-A94F-FDDCBDD212D7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989" name="Rectángulo 127">
          <a:extLst>
            <a:ext uri="{FF2B5EF4-FFF2-40B4-BE49-F238E27FC236}">
              <a16:creationId xmlns="" xmlns:a16="http://schemas.microsoft.com/office/drawing/2014/main" id="{6F816156-8DB0-4F5F-80C7-88E9433E411E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990" name="Rectángulo 131">
          <a:extLst>
            <a:ext uri="{FF2B5EF4-FFF2-40B4-BE49-F238E27FC236}">
              <a16:creationId xmlns="" xmlns:a16="http://schemas.microsoft.com/office/drawing/2014/main" id="{A17B7D69-8366-4EDD-BFF6-28261B21B74D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991" name="Rectángulo 132">
          <a:extLst>
            <a:ext uri="{FF2B5EF4-FFF2-40B4-BE49-F238E27FC236}">
              <a16:creationId xmlns="" xmlns:a16="http://schemas.microsoft.com/office/drawing/2014/main" id="{C2B76DFC-43FA-425A-B4AF-54DFD7E537C7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992" name="Rectángulo 135">
          <a:extLst>
            <a:ext uri="{FF2B5EF4-FFF2-40B4-BE49-F238E27FC236}">
              <a16:creationId xmlns="" xmlns:a16="http://schemas.microsoft.com/office/drawing/2014/main" id="{6611BCB7-1534-4294-BF72-9752FE552CB9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993" name="Rectángulo 136">
          <a:extLst>
            <a:ext uri="{FF2B5EF4-FFF2-40B4-BE49-F238E27FC236}">
              <a16:creationId xmlns="" xmlns:a16="http://schemas.microsoft.com/office/drawing/2014/main" id="{4E310CE1-2F4C-434E-B9BA-991B6B046B89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994" name="Rectángulo 137">
          <a:extLst>
            <a:ext uri="{FF2B5EF4-FFF2-40B4-BE49-F238E27FC236}">
              <a16:creationId xmlns="" xmlns:a16="http://schemas.microsoft.com/office/drawing/2014/main" id="{C0B854EF-83DE-46C5-A8F7-F21E3D4580BE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995" name="Rectángulo 139">
          <a:extLst>
            <a:ext uri="{FF2B5EF4-FFF2-40B4-BE49-F238E27FC236}">
              <a16:creationId xmlns="" xmlns:a16="http://schemas.microsoft.com/office/drawing/2014/main" id="{3D99CACA-5382-445F-A764-B290B7820260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996" name="Rectángulo 140">
          <a:extLst>
            <a:ext uri="{FF2B5EF4-FFF2-40B4-BE49-F238E27FC236}">
              <a16:creationId xmlns="" xmlns:a16="http://schemas.microsoft.com/office/drawing/2014/main" id="{2618F8E3-0763-40FC-80A5-EF8F94FC5012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997" name="Rectángulo 141">
          <a:extLst>
            <a:ext uri="{FF2B5EF4-FFF2-40B4-BE49-F238E27FC236}">
              <a16:creationId xmlns="" xmlns:a16="http://schemas.microsoft.com/office/drawing/2014/main" id="{9522BFF6-80EC-4CB8-9F96-457217CFD2CB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998" name="Rectángulo 142">
          <a:extLst>
            <a:ext uri="{FF2B5EF4-FFF2-40B4-BE49-F238E27FC236}">
              <a16:creationId xmlns="" xmlns:a16="http://schemas.microsoft.com/office/drawing/2014/main" id="{81723734-5CAD-423D-8381-7CDF74B99223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999" name="Rectángulo 144">
          <a:extLst>
            <a:ext uri="{FF2B5EF4-FFF2-40B4-BE49-F238E27FC236}">
              <a16:creationId xmlns="" xmlns:a16="http://schemas.microsoft.com/office/drawing/2014/main" id="{49FE740E-EEE3-442D-97E7-5A14252D95F9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000" name="Rectángulo 145">
          <a:extLst>
            <a:ext uri="{FF2B5EF4-FFF2-40B4-BE49-F238E27FC236}">
              <a16:creationId xmlns="" xmlns:a16="http://schemas.microsoft.com/office/drawing/2014/main" id="{B110B68F-6936-4C21-A812-1D7C13E7CEEF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001" name="Rectángulo 146">
          <a:extLst>
            <a:ext uri="{FF2B5EF4-FFF2-40B4-BE49-F238E27FC236}">
              <a16:creationId xmlns="" xmlns:a16="http://schemas.microsoft.com/office/drawing/2014/main" id="{D50AB344-67A5-4C84-91C6-723340D5A951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02" name="Rectángulo 52">
          <a:extLst>
            <a:ext uri="{FF2B5EF4-FFF2-40B4-BE49-F238E27FC236}">
              <a16:creationId xmlns="" xmlns:a16="http://schemas.microsoft.com/office/drawing/2014/main" id="{0566E484-F08C-48B0-BA47-99CC5556CE95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03" name="Rectángulo 134">
          <a:extLst>
            <a:ext uri="{FF2B5EF4-FFF2-40B4-BE49-F238E27FC236}">
              <a16:creationId xmlns="" xmlns:a16="http://schemas.microsoft.com/office/drawing/2014/main" id="{EB9FC39A-4F8C-4B2D-AB4F-BCA46001E116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04" name="Rectángulo 52">
          <a:extLst>
            <a:ext uri="{FF2B5EF4-FFF2-40B4-BE49-F238E27FC236}">
              <a16:creationId xmlns="" xmlns:a16="http://schemas.microsoft.com/office/drawing/2014/main" id="{B4EB0176-A68B-4DB7-8B63-BD25BD71A97C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05" name="Rectángulo 134">
          <a:extLst>
            <a:ext uri="{FF2B5EF4-FFF2-40B4-BE49-F238E27FC236}">
              <a16:creationId xmlns="" xmlns:a16="http://schemas.microsoft.com/office/drawing/2014/main" id="{AF167718-BBB0-43AA-BD81-D6AAFD79EC4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1006" name="Rectángulo 22">
          <a:extLst>
            <a:ext uri="{FF2B5EF4-FFF2-40B4-BE49-F238E27FC236}">
              <a16:creationId xmlns="" xmlns:a16="http://schemas.microsoft.com/office/drawing/2014/main" id="{E398D216-6AEC-43BD-922E-B8543156BBDF}"/>
            </a:ext>
          </a:extLst>
        </xdr:cNvPr>
        <xdr:cNvSpPr/>
      </xdr:nvSpPr>
      <xdr:spPr>
        <a:xfrm>
          <a:off x="45733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007" name="Rectángulo 23">
          <a:extLst>
            <a:ext uri="{FF2B5EF4-FFF2-40B4-BE49-F238E27FC236}">
              <a16:creationId xmlns="" xmlns:a16="http://schemas.microsoft.com/office/drawing/2014/main" id="{CB87DCB3-CD08-4688-A344-FF5B394E5829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1008" name="Rectángulo 24">
          <a:extLst>
            <a:ext uri="{FF2B5EF4-FFF2-40B4-BE49-F238E27FC236}">
              <a16:creationId xmlns="" xmlns:a16="http://schemas.microsoft.com/office/drawing/2014/main" id="{E96E882F-81B6-4E67-BA37-37A9D6E2D410}"/>
            </a:ext>
          </a:extLst>
        </xdr:cNvPr>
        <xdr:cNvSpPr/>
      </xdr:nvSpPr>
      <xdr:spPr>
        <a:xfrm>
          <a:off x="45352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009" name="Rectángulo 25">
          <a:extLst>
            <a:ext uri="{FF2B5EF4-FFF2-40B4-BE49-F238E27FC236}">
              <a16:creationId xmlns="" xmlns:a16="http://schemas.microsoft.com/office/drawing/2014/main" id="{E5ED5144-0F12-450C-BFD9-C277CDA50E3C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1010" name="Rectángulo 26">
          <a:extLst>
            <a:ext uri="{FF2B5EF4-FFF2-40B4-BE49-F238E27FC236}">
              <a16:creationId xmlns="" xmlns:a16="http://schemas.microsoft.com/office/drawing/2014/main" id="{DAD2AF91-2B57-4FF3-B3FF-B95144206BDB}"/>
            </a:ext>
          </a:extLst>
        </xdr:cNvPr>
        <xdr:cNvSpPr/>
      </xdr:nvSpPr>
      <xdr:spPr>
        <a:xfrm>
          <a:off x="4401879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011" name="Rectángulo 29">
          <a:extLst>
            <a:ext uri="{FF2B5EF4-FFF2-40B4-BE49-F238E27FC236}">
              <a16:creationId xmlns="" xmlns:a16="http://schemas.microsoft.com/office/drawing/2014/main" id="{E8C998C2-D983-4AC9-8DBE-B05978AE89DB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1012" name="Rectángulo 30">
          <a:extLst>
            <a:ext uri="{FF2B5EF4-FFF2-40B4-BE49-F238E27FC236}">
              <a16:creationId xmlns="" xmlns:a16="http://schemas.microsoft.com/office/drawing/2014/main" id="{0D67E7CF-E439-4C3C-948C-8C8FA19470B5}"/>
            </a:ext>
          </a:extLst>
        </xdr:cNvPr>
        <xdr:cNvSpPr/>
      </xdr:nvSpPr>
      <xdr:spPr>
        <a:xfrm>
          <a:off x="45161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013" name="Rectángulo 35">
          <a:extLst>
            <a:ext uri="{FF2B5EF4-FFF2-40B4-BE49-F238E27FC236}">
              <a16:creationId xmlns="" xmlns:a16="http://schemas.microsoft.com/office/drawing/2014/main" id="{126053B1-5A7E-463A-94FD-2B551B216DB5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1014" name="Rectángulo 38">
          <a:extLst>
            <a:ext uri="{FF2B5EF4-FFF2-40B4-BE49-F238E27FC236}">
              <a16:creationId xmlns="" xmlns:a16="http://schemas.microsoft.com/office/drawing/2014/main" id="{C3E26283-EC36-40FC-9393-BF4DDD8977B6}"/>
            </a:ext>
          </a:extLst>
        </xdr:cNvPr>
        <xdr:cNvSpPr/>
      </xdr:nvSpPr>
      <xdr:spPr>
        <a:xfrm>
          <a:off x="1725354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015" name="Rectángulo 39">
          <a:extLst>
            <a:ext uri="{FF2B5EF4-FFF2-40B4-BE49-F238E27FC236}">
              <a16:creationId xmlns="" xmlns:a16="http://schemas.microsoft.com/office/drawing/2014/main" id="{B00C5CB3-71D2-4638-9397-7A03B982C19D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016" name="Rectángulo 49">
          <a:extLst>
            <a:ext uri="{FF2B5EF4-FFF2-40B4-BE49-F238E27FC236}">
              <a16:creationId xmlns="" xmlns:a16="http://schemas.microsoft.com/office/drawing/2014/main" id="{EE2A4833-5EB1-4976-A796-2688219195D3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017" name="Rectángulo 50">
          <a:extLst>
            <a:ext uri="{FF2B5EF4-FFF2-40B4-BE49-F238E27FC236}">
              <a16:creationId xmlns="" xmlns:a16="http://schemas.microsoft.com/office/drawing/2014/main" id="{F1AC10F6-976C-40E1-AFDC-66A6700232A5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018" name="Rectángulo 51">
          <a:extLst>
            <a:ext uri="{FF2B5EF4-FFF2-40B4-BE49-F238E27FC236}">
              <a16:creationId xmlns="" xmlns:a16="http://schemas.microsoft.com/office/drawing/2014/main" id="{93D45EC7-697A-4538-8101-872310F16536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019" name="Rectángulo 53">
          <a:extLst>
            <a:ext uri="{FF2B5EF4-FFF2-40B4-BE49-F238E27FC236}">
              <a16:creationId xmlns="" xmlns:a16="http://schemas.microsoft.com/office/drawing/2014/main" id="{D1D3B8BC-E98E-42A7-9903-D87DF0A6B5DC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020" name="Rectángulo 54">
          <a:extLst>
            <a:ext uri="{FF2B5EF4-FFF2-40B4-BE49-F238E27FC236}">
              <a16:creationId xmlns="" xmlns:a16="http://schemas.microsoft.com/office/drawing/2014/main" id="{C8B6102B-600B-4B7C-8514-879008187C9C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021" name="Rectángulo 55">
          <a:extLst>
            <a:ext uri="{FF2B5EF4-FFF2-40B4-BE49-F238E27FC236}">
              <a16:creationId xmlns="" xmlns:a16="http://schemas.microsoft.com/office/drawing/2014/main" id="{059CD1C3-F774-4585-A881-48397D84B587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022" name="Rectángulo 56">
          <a:extLst>
            <a:ext uri="{FF2B5EF4-FFF2-40B4-BE49-F238E27FC236}">
              <a16:creationId xmlns="" xmlns:a16="http://schemas.microsoft.com/office/drawing/2014/main" id="{BD54FF6A-9AC8-4880-9A42-6DE76ECBFA4E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023" name="Rectángulo 58">
          <a:extLst>
            <a:ext uri="{FF2B5EF4-FFF2-40B4-BE49-F238E27FC236}">
              <a16:creationId xmlns="" xmlns:a16="http://schemas.microsoft.com/office/drawing/2014/main" id="{22DBC1FC-EF42-497C-AEA8-4BEBA254EAF3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024" name="Rectángulo 59">
          <a:extLst>
            <a:ext uri="{FF2B5EF4-FFF2-40B4-BE49-F238E27FC236}">
              <a16:creationId xmlns="" xmlns:a16="http://schemas.microsoft.com/office/drawing/2014/main" id="{F33A2A87-4B46-4133-BE21-6F2FD5B58F0D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025" name="Rectángulo 60">
          <a:extLst>
            <a:ext uri="{FF2B5EF4-FFF2-40B4-BE49-F238E27FC236}">
              <a16:creationId xmlns="" xmlns:a16="http://schemas.microsoft.com/office/drawing/2014/main" id="{59DD5A53-26EC-4C56-9640-CB37F2B79166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026" name="Rectángulo 77">
          <a:extLst>
            <a:ext uri="{FF2B5EF4-FFF2-40B4-BE49-F238E27FC236}">
              <a16:creationId xmlns="" xmlns:a16="http://schemas.microsoft.com/office/drawing/2014/main" id="{3672B1CD-500C-421C-84F7-1FDE0A66B88D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027" name="Rectángulo 78">
          <a:extLst>
            <a:ext uri="{FF2B5EF4-FFF2-40B4-BE49-F238E27FC236}">
              <a16:creationId xmlns="" xmlns:a16="http://schemas.microsoft.com/office/drawing/2014/main" id="{1872EA19-5D03-4590-8029-8749758362B2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028" name="Rectángulo 79">
          <a:extLst>
            <a:ext uri="{FF2B5EF4-FFF2-40B4-BE49-F238E27FC236}">
              <a16:creationId xmlns="" xmlns:a16="http://schemas.microsoft.com/office/drawing/2014/main" id="{EAFEF62C-6633-4CF3-8205-0FA1786A7E17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029" name="Rectángulo 81">
          <a:extLst>
            <a:ext uri="{FF2B5EF4-FFF2-40B4-BE49-F238E27FC236}">
              <a16:creationId xmlns="" xmlns:a16="http://schemas.microsoft.com/office/drawing/2014/main" id="{B4F8F596-2003-4AB8-B904-5D795E6F06D1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030" name="Rectángulo 82">
          <a:extLst>
            <a:ext uri="{FF2B5EF4-FFF2-40B4-BE49-F238E27FC236}">
              <a16:creationId xmlns="" xmlns:a16="http://schemas.microsoft.com/office/drawing/2014/main" id="{587F7186-5A3B-45EE-A705-4CCB9AF891E6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031" name="Rectángulo 83">
          <a:extLst>
            <a:ext uri="{FF2B5EF4-FFF2-40B4-BE49-F238E27FC236}">
              <a16:creationId xmlns="" xmlns:a16="http://schemas.microsoft.com/office/drawing/2014/main" id="{3E7D3767-0443-43ED-8646-13C3944045CB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032" name="Rectángulo 88">
          <a:extLst>
            <a:ext uri="{FF2B5EF4-FFF2-40B4-BE49-F238E27FC236}">
              <a16:creationId xmlns="" xmlns:a16="http://schemas.microsoft.com/office/drawing/2014/main" id="{29446322-87C2-41A6-927C-9222021972E5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1033" name="Rectángulo 118">
          <a:extLst>
            <a:ext uri="{FF2B5EF4-FFF2-40B4-BE49-F238E27FC236}">
              <a16:creationId xmlns="" xmlns:a16="http://schemas.microsoft.com/office/drawing/2014/main" id="{4F7D2B6E-D098-4CDC-A39A-3A489B8FB781}"/>
            </a:ext>
          </a:extLst>
        </xdr:cNvPr>
        <xdr:cNvSpPr/>
      </xdr:nvSpPr>
      <xdr:spPr>
        <a:xfrm>
          <a:off x="45733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034" name="Rectángulo 119">
          <a:extLst>
            <a:ext uri="{FF2B5EF4-FFF2-40B4-BE49-F238E27FC236}">
              <a16:creationId xmlns="" xmlns:a16="http://schemas.microsoft.com/office/drawing/2014/main" id="{70C5AF9D-977A-4307-AF52-27726CD32CFF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035" name="Rectángulo 121">
          <a:extLst>
            <a:ext uri="{FF2B5EF4-FFF2-40B4-BE49-F238E27FC236}">
              <a16:creationId xmlns="" xmlns:a16="http://schemas.microsoft.com/office/drawing/2014/main" id="{0FC8DC54-9620-425D-8BAC-D63D8E7F3AC4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1036" name="Rectángulo 122">
          <a:extLst>
            <a:ext uri="{FF2B5EF4-FFF2-40B4-BE49-F238E27FC236}">
              <a16:creationId xmlns="" xmlns:a16="http://schemas.microsoft.com/office/drawing/2014/main" id="{6E006205-8124-48EF-AAFB-46D60ADF317F}"/>
            </a:ext>
          </a:extLst>
        </xdr:cNvPr>
        <xdr:cNvSpPr/>
      </xdr:nvSpPr>
      <xdr:spPr>
        <a:xfrm>
          <a:off x="4401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037" name="Rectángulo 123">
          <a:extLst>
            <a:ext uri="{FF2B5EF4-FFF2-40B4-BE49-F238E27FC236}">
              <a16:creationId xmlns="" xmlns:a16="http://schemas.microsoft.com/office/drawing/2014/main" id="{E3624938-ACEB-4261-AE98-C9BDBDE78432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1038" name="Rectángulo 124">
          <a:extLst>
            <a:ext uri="{FF2B5EF4-FFF2-40B4-BE49-F238E27FC236}">
              <a16:creationId xmlns="" xmlns:a16="http://schemas.microsoft.com/office/drawing/2014/main" id="{5FB62D9D-D184-47D0-8A40-A7568B15907C}"/>
            </a:ext>
          </a:extLst>
        </xdr:cNvPr>
        <xdr:cNvSpPr/>
      </xdr:nvSpPr>
      <xdr:spPr>
        <a:xfrm>
          <a:off x="45161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039" name="Rectángulo 126">
          <a:extLst>
            <a:ext uri="{FF2B5EF4-FFF2-40B4-BE49-F238E27FC236}">
              <a16:creationId xmlns="" xmlns:a16="http://schemas.microsoft.com/office/drawing/2014/main" id="{BB086FD4-7285-4465-BA9D-CD4356FEDF2D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040" name="Rectángulo 127">
          <a:extLst>
            <a:ext uri="{FF2B5EF4-FFF2-40B4-BE49-F238E27FC236}">
              <a16:creationId xmlns="" xmlns:a16="http://schemas.microsoft.com/office/drawing/2014/main" id="{6CDAB5FC-3E41-411A-9B23-7ED4BBF93C78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041" name="Rectángulo 131">
          <a:extLst>
            <a:ext uri="{FF2B5EF4-FFF2-40B4-BE49-F238E27FC236}">
              <a16:creationId xmlns="" xmlns:a16="http://schemas.microsoft.com/office/drawing/2014/main" id="{6CB9508F-F461-4D1A-9F2F-D359FFC3710F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042" name="Rectángulo 132">
          <a:extLst>
            <a:ext uri="{FF2B5EF4-FFF2-40B4-BE49-F238E27FC236}">
              <a16:creationId xmlns="" xmlns:a16="http://schemas.microsoft.com/office/drawing/2014/main" id="{11162460-9A74-4B30-88B8-85C23C23A455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043" name="Rectángulo 135">
          <a:extLst>
            <a:ext uri="{FF2B5EF4-FFF2-40B4-BE49-F238E27FC236}">
              <a16:creationId xmlns="" xmlns:a16="http://schemas.microsoft.com/office/drawing/2014/main" id="{306603B0-C849-4186-BB2A-9472B4D5EEC0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044" name="Rectángulo 136">
          <a:extLst>
            <a:ext uri="{FF2B5EF4-FFF2-40B4-BE49-F238E27FC236}">
              <a16:creationId xmlns="" xmlns:a16="http://schemas.microsoft.com/office/drawing/2014/main" id="{7607361D-AD3D-4B79-9C63-D9B5E383DC61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045" name="Rectángulo 137">
          <a:extLst>
            <a:ext uri="{FF2B5EF4-FFF2-40B4-BE49-F238E27FC236}">
              <a16:creationId xmlns="" xmlns:a16="http://schemas.microsoft.com/office/drawing/2014/main" id="{56CB6755-6E53-4A4A-AECB-B30C02E273D0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46" name="Rectángulo 139">
          <a:extLst>
            <a:ext uri="{FF2B5EF4-FFF2-40B4-BE49-F238E27FC236}">
              <a16:creationId xmlns="" xmlns:a16="http://schemas.microsoft.com/office/drawing/2014/main" id="{6C2AE19C-CC03-4C70-BD04-72F8A732B730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047" name="Rectángulo 140">
          <a:extLst>
            <a:ext uri="{FF2B5EF4-FFF2-40B4-BE49-F238E27FC236}">
              <a16:creationId xmlns="" xmlns:a16="http://schemas.microsoft.com/office/drawing/2014/main" id="{9649AE30-826E-4093-9BCA-4D658956B624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048" name="Rectángulo 141">
          <a:extLst>
            <a:ext uri="{FF2B5EF4-FFF2-40B4-BE49-F238E27FC236}">
              <a16:creationId xmlns="" xmlns:a16="http://schemas.microsoft.com/office/drawing/2014/main" id="{85B74362-AF40-4622-8163-8428F7184300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049" name="Rectángulo 142">
          <a:extLst>
            <a:ext uri="{FF2B5EF4-FFF2-40B4-BE49-F238E27FC236}">
              <a16:creationId xmlns="" xmlns:a16="http://schemas.microsoft.com/office/drawing/2014/main" id="{EA3F9DC8-DF84-4CD2-90D9-112F0BBC098B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050" name="Rectángulo 144">
          <a:extLst>
            <a:ext uri="{FF2B5EF4-FFF2-40B4-BE49-F238E27FC236}">
              <a16:creationId xmlns="" xmlns:a16="http://schemas.microsoft.com/office/drawing/2014/main" id="{75C2D409-2F17-4F87-B4AB-0BEA360AD595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051" name="Rectángulo 145">
          <a:extLst>
            <a:ext uri="{FF2B5EF4-FFF2-40B4-BE49-F238E27FC236}">
              <a16:creationId xmlns="" xmlns:a16="http://schemas.microsoft.com/office/drawing/2014/main" id="{0EB51F76-B1C8-4725-8A1C-C391CE60AE21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052" name="Rectángulo 146">
          <a:extLst>
            <a:ext uri="{FF2B5EF4-FFF2-40B4-BE49-F238E27FC236}">
              <a16:creationId xmlns="" xmlns:a16="http://schemas.microsoft.com/office/drawing/2014/main" id="{9859AEEC-7E58-4497-A727-64AC7B966C8F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53" name="Rectángulo 52">
          <a:extLst>
            <a:ext uri="{FF2B5EF4-FFF2-40B4-BE49-F238E27FC236}">
              <a16:creationId xmlns="" xmlns:a16="http://schemas.microsoft.com/office/drawing/2014/main" id="{E146B801-7C7D-44A5-9F0C-8C8BA606D679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54" name="Rectángulo 134">
          <a:extLst>
            <a:ext uri="{FF2B5EF4-FFF2-40B4-BE49-F238E27FC236}">
              <a16:creationId xmlns="" xmlns:a16="http://schemas.microsoft.com/office/drawing/2014/main" id="{31D5E6EE-CD06-45E8-8D8C-54C5FF29BA0D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055" name="Rectángulo 23">
          <a:extLst>
            <a:ext uri="{FF2B5EF4-FFF2-40B4-BE49-F238E27FC236}">
              <a16:creationId xmlns="" xmlns:a16="http://schemas.microsoft.com/office/drawing/2014/main" id="{1CE846AE-5FC7-4E0C-AD92-56F00BCDBA34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056" name="Rectángulo 25">
          <a:extLst>
            <a:ext uri="{FF2B5EF4-FFF2-40B4-BE49-F238E27FC236}">
              <a16:creationId xmlns="" xmlns:a16="http://schemas.microsoft.com/office/drawing/2014/main" id="{D1E98DB6-2489-411F-900B-53FB24979842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057" name="Rectángulo 29">
          <a:extLst>
            <a:ext uri="{FF2B5EF4-FFF2-40B4-BE49-F238E27FC236}">
              <a16:creationId xmlns="" xmlns:a16="http://schemas.microsoft.com/office/drawing/2014/main" id="{8E36C48A-4973-4E5A-9561-146D07D5B059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058" name="Rectángulo 35">
          <a:extLst>
            <a:ext uri="{FF2B5EF4-FFF2-40B4-BE49-F238E27FC236}">
              <a16:creationId xmlns="" xmlns:a16="http://schemas.microsoft.com/office/drawing/2014/main" id="{C40D449C-B933-4419-B42C-FBE2FD3C2C78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059" name="Rectángulo 39">
          <a:extLst>
            <a:ext uri="{FF2B5EF4-FFF2-40B4-BE49-F238E27FC236}">
              <a16:creationId xmlns="" xmlns:a16="http://schemas.microsoft.com/office/drawing/2014/main" id="{6FFBE9C8-46F3-4A4D-9B81-86176DC5E784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060" name="Rectángulo 49">
          <a:extLst>
            <a:ext uri="{FF2B5EF4-FFF2-40B4-BE49-F238E27FC236}">
              <a16:creationId xmlns="" xmlns:a16="http://schemas.microsoft.com/office/drawing/2014/main" id="{C80B07B1-1C07-432B-9382-CDC6A99479DF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061" name="Rectángulo 50">
          <a:extLst>
            <a:ext uri="{FF2B5EF4-FFF2-40B4-BE49-F238E27FC236}">
              <a16:creationId xmlns="" xmlns:a16="http://schemas.microsoft.com/office/drawing/2014/main" id="{57E40019-71E6-43A2-B78F-A68B7912DB6E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062" name="Rectángulo 51">
          <a:extLst>
            <a:ext uri="{FF2B5EF4-FFF2-40B4-BE49-F238E27FC236}">
              <a16:creationId xmlns="" xmlns:a16="http://schemas.microsoft.com/office/drawing/2014/main" id="{1F7AA0D2-8E37-4DBB-8DC6-0DF30FE25502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063" name="Rectángulo 53">
          <a:extLst>
            <a:ext uri="{FF2B5EF4-FFF2-40B4-BE49-F238E27FC236}">
              <a16:creationId xmlns="" xmlns:a16="http://schemas.microsoft.com/office/drawing/2014/main" id="{76696DAF-4E1C-4598-9E99-DE4D857CBEE6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064" name="Rectángulo 54">
          <a:extLst>
            <a:ext uri="{FF2B5EF4-FFF2-40B4-BE49-F238E27FC236}">
              <a16:creationId xmlns="" xmlns:a16="http://schemas.microsoft.com/office/drawing/2014/main" id="{EDD2DCF6-F15D-49B0-B8DE-6DD27F827AF5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065" name="Rectángulo 55">
          <a:extLst>
            <a:ext uri="{FF2B5EF4-FFF2-40B4-BE49-F238E27FC236}">
              <a16:creationId xmlns="" xmlns:a16="http://schemas.microsoft.com/office/drawing/2014/main" id="{9B192C10-EABC-4D33-B16F-8284B2D573B3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066" name="Rectángulo 56">
          <a:extLst>
            <a:ext uri="{FF2B5EF4-FFF2-40B4-BE49-F238E27FC236}">
              <a16:creationId xmlns="" xmlns:a16="http://schemas.microsoft.com/office/drawing/2014/main" id="{959F6FEC-FA18-49AF-B0BC-2F14FBD9D70B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067" name="Rectángulo 58">
          <a:extLst>
            <a:ext uri="{FF2B5EF4-FFF2-40B4-BE49-F238E27FC236}">
              <a16:creationId xmlns="" xmlns:a16="http://schemas.microsoft.com/office/drawing/2014/main" id="{83AFE562-4F65-4C17-B949-64C983BA1127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068" name="Rectángulo 59">
          <a:extLst>
            <a:ext uri="{FF2B5EF4-FFF2-40B4-BE49-F238E27FC236}">
              <a16:creationId xmlns="" xmlns:a16="http://schemas.microsoft.com/office/drawing/2014/main" id="{E5E7581B-1E3B-4FC0-9A2F-FC99B4E88715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1069" name="Rectángulo 60">
          <a:extLst>
            <a:ext uri="{FF2B5EF4-FFF2-40B4-BE49-F238E27FC236}">
              <a16:creationId xmlns="" xmlns:a16="http://schemas.microsoft.com/office/drawing/2014/main" id="{52C9D49E-AB9A-4CCF-9783-7A549A00A9DE}"/>
            </a:ext>
          </a:extLst>
        </xdr:cNvPr>
        <xdr:cNvSpPr/>
      </xdr:nvSpPr>
      <xdr:spPr>
        <a:xfrm>
          <a:off x="62687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070" name="Rectángulo 77">
          <a:extLst>
            <a:ext uri="{FF2B5EF4-FFF2-40B4-BE49-F238E27FC236}">
              <a16:creationId xmlns="" xmlns:a16="http://schemas.microsoft.com/office/drawing/2014/main" id="{A7C20D1D-6638-4D02-B14F-433C494DD822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071" name="Rectángulo 78">
          <a:extLst>
            <a:ext uri="{FF2B5EF4-FFF2-40B4-BE49-F238E27FC236}">
              <a16:creationId xmlns="" xmlns:a16="http://schemas.microsoft.com/office/drawing/2014/main" id="{032FF31B-23D0-461B-BCD4-45ACD08E23DD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072" name="Rectángulo 79">
          <a:extLst>
            <a:ext uri="{FF2B5EF4-FFF2-40B4-BE49-F238E27FC236}">
              <a16:creationId xmlns="" xmlns:a16="http://schemas.microsoft.com/office/drawing/2014/main" id="{0FD9BEA9-D21D-4838-8062-8B3926723352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073" name="Rectángulo 81">
          <a:extLst>
            <a:ext uri="{FF2B5EF4-FFF2-40B4-BE49-F238E27FC236}">
              <a16:creationId xmlns="" xmlns:a16="http://schemas.microsoft.com/office/drawing/2014/main" id="{4F15720F-66BE-4291-BAE5-1BBFBB66AA34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074" name="Rectángulo 82">
          <a:extLst>
            <a:ext uri="{FF2B5EF4-FFF2-40B4-BE49-F238E27FC236}">
              <a16:creationId xmlns="" xmlns:a16="http://schemas.microsoft.com/office/drawing/2014/main" id="{00EAD51C-DA0A-4359-842B-B033BBE1C425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075" name="Rectángulo 83">
          <a:extLst>
            <a:ext uri="{FF2B5EF4-FFF2-40B4-BE49-F238E27FC236}">
              <a16:creationId xmlns="" xmlns:a16="http://schemas.microsoft.com/office/drawing/2014/main" id="{11DB6312-4ED4-4C1B-B384-3E82212533A1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076" name="Rectángulo 119">
          <a:extLst>
            <a:ext uri="{FF2B5EF4-FFF2-40B4-BE49-F238E27FC236}">
              <a16:creationId xmlns="" xmlns:a16="http://schemas.microsoft.com/office/drawing/2014/main" id="{2DAF98DE-923E-414E-B929-74F63E868CB3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077" name="Rectángulo 121">
          <a:extLst>
            <a:ext uri="{FF2B5EF4-FFF2-40B4-BE49-F238E27FC236}">
              <a16:creationId xmlns="" xmlns:a16="http://schemas.microsoft.com/office/drawing/2014/main" id="{AF9B2F16-F2E1-46F7-9C10-CC9BFF50F939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078" name="Rectángulo 123">
          <a:extLst>
            <a:ext uri="{FF2B5EF4-FFF2-40B4-BE49-F238E27FC236}">
              <a16:creationId xmlns="" xmlns:a16="http://schemas.microsoft.com/office/drawing/2014/main" id="{22C7BE45-E91C-4322-895A-2A554F5A921A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079" name="Rectángulo 126">
          <a:extLst>
            <a:ext uri="{FF2B5EF4-FFF2-40B4-BE49-F238E27FC236}">
              <a16:creationId xmlns="" xmlns:a16="http://schemas.microsoft.com/office/drawing/2014/main" id="{045A16F5-0DE3-4B4A-A176-CA513D3D0CA4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201352</xdr:colOff>
      <xdr:row>14</xdr:row>
      <xdr:rowOff>0</xdr:rowOff>
    </xdr:from>
    <xdr:ext cx="184730" cy="374141"/>
    <xdr:sp macro="" textlink="">
      <xdr:nvSpPr>
        <xdr:cNvPr id="1080" name="Rectángulo 127">
          <a:extLst>
            <a:ext uri="{FF2B5EF4-FFF2-40B4-BE49-F238E27FC236}">
              <a16:creationId xmlns="" xmlns:a16="http://schemas.microsoft.com/office/drawing/2014/main" id="{03733AB0-B428-4DFB-A5A0-DBF10797A46D}"/>
            </a:ext>
          </a:extLst>
        </xdr:cNvPr>
        <xdr:cNvSpPr/>
      </xdr:nvSpPr>
      <xdr:spPr>
        <a:xfrm>
          <a:off x="1934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081" name="Rectángulo 131">
          <a:extLst>
            <a:ext uri="{FF2B5EF4-FFF2-40B4-BE49-F238E27FC236}">
              <a16:creationId xmlns="" xmlns:a16="http://schemas.microsoft.com/office/drawing/2014/main" id="{EBE3A945-777D-4B8C-B583-512BAEEF6EB2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082" name="Rectángulo 132">
          <a:extLst>
            <a:ext uri="{FF2B5EF4-FFF2-40B4-BE49-F238E27FC236}">
              <a16:creationId xmlns="" xmlns:a16="http://schemas.microsoft.com/office/drawing/2014/main" id="{EC98D369-A130-4DC9-A071-9A78B05A4E60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277552</xdr:colOff>
      <xdr:row>14</xdr:row>
      <xdr:rowOff>0</xdr:rowOff>
    </xdr:from>
    <xdr:ext cx="184730" cy="374141"/>
    <xdr:sp macro="" textlink="">
      <xdr:nvSpPr>
        <xdr:cNvPr id="1083" name="Rectángulo 135">
          <a:extLst>
            <a:ext uri="{FF2B5EF4-FFF2-40B4-BE49-F238E27FC236}">
              <a16:creationId xmlns="" xmlns:a16="http://schemas.microsoft.com/office/drawing/2014/main" id="{59B605EC-DDBB-48F0-8164-D493709C0FE4}"/>
            </a:ext>
          </a:extLst>
        </xdr:cNvPr>
        <xdr:cNvSpPr/>
      </xdr:nvSpPr>
      <xdr:spPr>
        <a:xfrm>
          <a:off x="42590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084" name="Rectángulo 136">
          <a:extLst>
            <a:ext uri="{FF2B5EF4-FFF2-40B4-BE49-F238E27FC236}">
              <a16:creationId xmlns="" xmlns:a16="http://schemas.microsoft.com/office/drawing/2014/main" id="{DECE26D8-DA59-4191-86FC-45A9B0F7127C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085" name="Rectángulo 137">
          <a:extLst>
            <a:ext uri="{FF2B5EF4-FFF2-40B4-BE49-F238E27FC236}">
              <a16:creationId xmlns="" xmlns:a16="http://schemas.microsoft.com/office/drawing/2014/main" id="{567879D8-571A-4D12-B880-64E6E9DD2098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86" name="Rectángulo 139">
          <a:extLst>
            <a:ext uri="{FF2B5EF4-FFF2-40B4-BE49-F238E27FC236}">
              <a16:creationId xmlns="" xmlns:a16="http://schemas.microsoft.com/office/drawing/2014/main" id="{D6AEA322-CE4D-4AB7-823C-5560E31B20A5}"/>
            </a:ext>
          </a:extLst>
        </xdr:cNvPr>
        <xdr:cNvSpPr/>
      </xdr:nvSpPr>
      <xdr:spPr>
        <a:xfrm>
          <a:off x="3354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77527</xdr:colOff>
      <xdr:row>14</xdr:row>
      <xdr:rowOff>0</xdr:rowOff>
    </xdr:from>
    <xdr:ext cx="184730" cy="374141"/>
    <xdr:sp macro="" textlink="">
      <xdr:nvSpPr>
        <xdr:cNvPr id="1087" name="Rectángulo 140">
          <a:extLst>
            <a:ext uri="{FF2B5EF4-FFF2-40B4-BE49-F238E27FC236}">
              <a16:creationId xmlns="" xmlns:a16="http://schemas.microsoft.com/office/drawing/2014/main" id="{4F1AB46A-483E-4428-8D3C-3FE5718DC005}"/>
            </a:ext>
          </a:extLst>
        </xdr:cNvPr>
        <xdr:cNvSpPr/>
      </xdr:nvSpPr>
      <xdr:spPr>
        <a:xfrm>
          <a:off x="46495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39427</xdr:colOff>
      <xdr:row>14</xdr:row>
      <xdr:rowOff>0</xdr:rowOff>
    </xdr:from>
    <xdr:ext cx="184730" cy="374141"/>
    <xdr:sp macro="" textlink="">
      <xdr:nvSpPr>
        <xdr:cNvPr id="1088" name="Rectángulo 141">
          <a:extLst>
            <a:ext uri="{FF2B5EF4-FFF2-40B4-BE49-F238E27FC236}">
              <a16:creationId xmlns="" xmlns:a16="http://schemas.microsoft.com/office/drawing/2014/main" id="{72361FED-77A2-42A0-A31C-5629EE048232}"/>
            </a:ext>
          </a:extLst>
        </xdr:cNvPr>
        <xdr:cNvSpPr/>
      </xdr:nvSpPr>
      <xdr:spPr>
        <a:xfrm>
          <a:off x="5201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1089" name="Rectángulo 142">
          <a:extLst>
            <a:ext uri="{FF2B5EF4-FFF2-40B4-BE49-F238E27FC236}">
              <a16:creationId xmlns="" xmlns:a16="http://schemas.microsoft.com/office/drawing/2014/main" id="{D29710EE-C730-4597-9D89-A496DA79C331}"/>
            </a:ext>
          </a:extLst>
        </xdr:cNvPr>
        <xdr:cNvSpPr/>
      </xdr:nvSpPr>
      <xdr:spPr>
        <a:xfrm>
          <a:off x="62687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306127</xdr:colOff>
      <xdr:row>14</xdr:row>
      <xdr:rowOff>0</xdr:rowOff>
    </xdr:from>
    <xdr:ext cx="184730" cy="374141"/>
    <xdr:sp macro="" textlink="">
      <xdr:nvSpPr>
        <xdr:cNvPr id="1090" name="Rectángulo 145">
          <a:extLst>
            <a:ext uri="{FF2B5EF4-FFF2-40B4-BE49-F238E27FC236}">
              <a16:creationId xmlns="" xmlns:a16="http://schemas.microsoft.com/office/drawing/2014/main" id="{3FE0E102-08E9-41EE-A72E-7A77043A7373}"/>
            </a:ext>
          </a:extLst>
        </xdr:cNvPr>
        <xdr:cNvSpPr/>
      </xdr:nvSpPr>
      <xdr:spPr>
        <a:xfrm>
          <a:off x="64688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091" name="Rectángulo 146">
          <a:extLst>
            <a:ext uri="{FF2B5EF4-FFF2-40B4-BE49-F238E27FC236}">
              <a16:creationId xmlns="" xmlns:a16="http://schemas.microsoft.com/office/drawing/2014/main" id="{9A2095B1-5ECE-462F-96D4-BF0ECA92FC49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92" name="Rectángulo 52">
          <a:extLst>
            <a:ext uri="{FF2B5EF4-FFF2-40B4-BE49-F238E27FC236}">
              <a16:creationId xmlns="" xmlns:a16="http://schemas.microsoft.com/office/drawing/2014/main" id="{3664DFED-58EF-4202-A77F-6E187C659FC9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93" name="Rectángulo 134">
          <a:extLst>
            <a:ext uri="{FF2B5EF4-FFF2-40B4-BE49-F238E27FC236}">
              <a16:creationId xmlns="" xmlns:a16="http://schemas.microsoft.com/office/drawing/2014/main" id="{83217D5D-3D55-40DA-8076-055E5F4B0DF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94" name="Rectángulo 52">
          <a:extLst>
            <a:ext uri="{FF2B5EF4-FFF2-40B4-BE49-F238E27FC236}">
              <a16:creationId xmlns="" xmlns:a16="http://schemas.microsoft.com/office/drawing/2014/main" id="{7AA5B936-42F5-4E4A-9924-CD050EF0B59A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095" name="Rectángulo 134">
          <a:extLst>
            <a:ext uri="{FF2B5EF4-FFF2-40B4-BE49-F238E27FC236}">
              <a16:creationId xmlns="" xmlns:a16="http://schemas.microsoft.com/office/drawing/2014/main" id="{AD195639-56ED-464E-A941-6FFC494CF2DE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096" name="Rectángulo 1095">
          <a:extLst>
            <a:ext uri="{FF2B5EF4-FFF2-40B4-BE49-F238E27FC236}">
              <a16:creationId xmlns="" xmlns:a16="http://schemas.microsoft.com/office/drawing/2014/main" id="{5D3EF0FA-2C14-40FB-8A9E-9B5A70A512DD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097" name="Rectángulo 1096">
          <a:extLst>
            <a:ext uri="{FF2B5EF4-FFF2-40B4-BE49-F238E27FC236}">
              <a16:creationId xmlns="" xmlns:a16="http://schemas.microsoft.com/office/drawing/2014/main" id="{D36B9AB9-0575-4577-8FB8-406488E981A7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39427</xdr:colOff>
      <xdr:row>14</xdr:row>
      <xdr:rowOff>0</xdr:rowOff>
    </xdr:from>
    <xdr:ext cx="184730" cy="374141"/>
    <xdr:sp macro="" textlink="">
      <xdr:nvSpPr>
        <xdr:cNvPr id="1098" name="Rectángulo 1097">
          <a:extLst>
            <a:ext uri="{FF2B5EF4-FFF2-40B4-BE49-F238E27FC236}">
              <a16:creationId xmlns="" xmlns:a16="http://schemas.microsoft.com/office/drawing/2014/main" id="{E5192FC9-179A-4FBC-8DD1-782B1E0FD4E0}"/>
            </a:ext>
          </a:extLst>
        </xdr:cNvPr>
        <xdr:cNvSpPr/>
      </xdr:nvSpPr>
      <xdr:spPr>
        <a:xfrm>
          <a:off x="8278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099" name="Rectángulo 1098">
          <a:extLst>
            <a:ext uri="{FF2B5EF4-FFF2-40B4-BE49-F238E27FC236}">
              <a16:creationId xmlns="" xmlns:a16="http://schemas.microsoft.com/office/drawing/2014/main" id="{14DDEA78-47DB-45FA-9335-16EC0CC6AC43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100" name="Rectángulo 1099">
          <a:extLst>
            <a:ext uri="{FF2B5EF4-FFF2-40B4-BE49-F238E27FC236}">
              <a16:creationId xmlns="" xmlns:a16="http://schemas.microsoft.com/office/drawing/2014/main" id="{1026B5A4-876E-4732-9FE8-E6845D8AB5B3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101" name="Rectángulo 1100">
          <a:extLst>
            <a:ext uri="{FF2B5EF4-FFF2-40B4-BE49-F238E27FC236}">
              <a16:creationId xmlns="" xmlns:a16="http://schemas.microsoft.com/office/drawing/2014/main" id="{76AFFCC7-BA06-4877-BC25-0E882631B0C3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102" name="Rectángulo 1101">
          <a:extLst>
            <a:ext uri="{FF2B5EF4-FFF2-40B4-BE49-F238E27FC236}">
              <a16:creationId xmlns="" xmlns:a16="http://schemas.microsoft.com/office/drawing/2014/main" id="{8B140192-220E-4A88-AF03-125501F73962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03" name="Rectángulo 1102">
          <a:extLst>
            <a:ext uri="{FF2B5EF4-FFF2-40B4-BE49-F238E27FC236}">
              <a16:creationId xmlns="" xmlns:a16="http://schemas.microsoft.com/office/drawing/2014/main" id="{15A4B63B-C9D4-4EED-BA42-CA847E8B97C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104" name="Rectángulo 1103">
          <a:extLst>
            <a:ext uri="{FF2B5EF4-FFF2-40B4-BE49-F238E27FC236}">
              <a16:creationId xmlns="" xmlns:a16="http://schemas.microsoft.com/office/drawing/2014/main" id="{8B4B8302-2F7D-4E06-9B89-7C1D2ABEF389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105" name="Rectángulo 1104">
          <a:extLst>
            <a:ext uri="{FF2B5EF4-FFF2-40B4-BE49-F238E27FC236}">
              <a16:creationId xmlns="" xmlns:a16="http://schemas.microsoft.com/office/drawing/2014/main" id="{091FFFBE-9505-424B-8FC9-71EF81A56B60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106" name="Rectángulo 1105">
          <a:extLst>
            <a:ext uri="{FF2B5EF4-FFF2-40B4-BE49-F238E27FC236}">
              <a16:creationId xmlns="" xmlns:a16="http://schemas.microsoft.com/office/drawing/2014/main" id="{CA4DE5D0-5EA9-49CA-9695-65BE57D278C3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107" name="Rectángulo 1106">
          <a:extLst>
            <a:ext uri="{FF2B5EF4-FFF2-40B4-BE49-F238E27FC236}">
              <a16:creationId xmlns="" xmlns:a16="http://schemas.microsoft.com/office/drawing/2014/main" id="{84142164-640A-4C1F-ACBC-A8CE40F14A12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108" name="Rectángulo 1107">
          <a:extLst>
            <a:ext uri="{FF2B5EF4-FFF2-40B4-BE49-F238E27FC236}">
              <a16:creationId xmlns="" xmlns:a16="http://schemas.microsoft.com/office/drawing/2014/main" id="{012C186D-FBE5-4564-8932-181C75E697BA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109" name="Rectángulo 1108">
          <a:extLst>
            <a:ext uri="{FF2B5EF4-FFF2-40B4-BE49-F238E27FC236}">
              <a16:creationId xmlns="" xmlns:a16="http://schemas.microsoft.com/office/drawing/2014/main" id="{2C95D64C-2057-4647-8759-B71CE11AD9C2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110" name="Rectángulo 1109">
          <a:extLst>
            <a:ext uri="{FF2B5EF4-FFF2-40B4-BE49-F238E27FC236}">
              <a16:creationId xmlns="" xmlns:a16="http://schemas.microsoft.com/office/drawing/2014/main" id="{17F61B8D-6FDA-43AA-B1BD-9D06C3B64702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11" name="Rectángulo 1110">
          <a:extLst>
            <a:ext uri="{FF2B5EF4-FFF2-40B4-BE49-F238E27FC236}">
              <a16:creationId xmlns="" xmlns:a16="http://schemas.microsoft.com/office/drawing/2014/main" id="{3310D93F-5C7E-4794-9A18-52ED9EE16FF8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12" name="Rectángulo 1111">
          <a:extLst>
            <a:ext uri="{FF2B5EF4-FFF2-40B4-BE49-F238E27FC236}">
              <a16:creationId xmlns="" xmlns:a16="http://schemas.microsoft.com/office/drawing/2014/main" id="{F14EE524-578D-4515-9E29-2819F867056F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113" name="Rectángulo 1112">
          <a:extLst>
            <a:ext uri="{FF2B5EF4-FFF2-40B4-BE49-F238E27FC236}">
              <a16:creationId xmlns="" xmlns:a16="http://schemas.microsoft.com/office/drawing/2014/main" id="{4F0B4083-9369-42A5-9F13-78F60D01AE6E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114" name="Rectángulo 1113">
          <a:extLst>
            <a:ext uri="{FF2B5EF4-FFF2-40B4-BE49-F238E27FC236}">
              <a16:creationId xmlns="" xmlns:a16="http://schemas.microsoft.com/office/drawing/2014/main" id="{2DCC7206-D3A1-44BC-B671-59DF57F7E872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115" name="Rectángulo 1114">
          <a:extLst>
            <a:ext uri="{FF2B5EF4-FFF2-40B4-BE49-F238E27FC236}">
              <a16:creationId xmlns="" xmlns:a16="http://schemas.microsoft.com/office/drawing/2014/main" id="{6B222842-4F6E-445E-96A9-7A0D88510512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16" name="Rectángulo 1115">
          <a:extLst>
            <a:ext uri="{FF2B5EF4-FFF2-40B4-BE49-F238E27FC236}">
              <a16:creationId xmlns="" xmlns:a16="http://schemas.microsoft.com/office/drawing/2014/main" id="{E1888BFB-E0AB-4516-BC23-6F32129D0FF8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117" name="Rectángulo 1116">
          <a:extLst>
            <a:ext uri="{FF2B5EF4-FFF2-40B4-BE49-F238E27FC236}">
              <a16:creationId xmlns="" xmlns:a16="http://schemas.microsoft.com/office/drawing/2014/main" id="{CB968FB8-0FD4-468D-8CEE-2B9A80FC3596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118" name="Rectángulo 1117">
          <a:extLst>
            <a:ext uri="{FF2B5EF4-FFF2-40B4-BE49-F238E27FC236}">
              <a16:creationId xmlns="" xmlns:a16="http://schemas.microsoft.com/office/drawing/2014/main" id="{9228CF90-0C1B-4D27-B726-937087FFA6C2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19" name="Rectángulo 1118">
          <a:extLst>
            <a:ext uri="{FF2B5EF4-FFF2-40B4-BE49-F238E27FC236}">
              <a16:creationId xmlns="" xmlns:a16="http://schemas.microsoft.com/office/drawing/2014/main" id="{ABCE1681-ADF8-4144-A05D-46137DF68212}"/>
            </a:ext>
          </a:extLst>
        </xdr:cNvPr>
        <xdr:cNvSpPr/>
      </xdr:nvSpPr>
      <xdr:spPr>
        <a:xfrm>
          <a:off x="33827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20" name="Rectángulo 1119">
          <a:extLst>
            <a:ext uri="{FF2B5EF4-FFF2-40B4-BE49-F238E27FC236}">
              <a16:creationId xmlns="" xmlns:a16="http://schemas.microsoft.com/office/drawing/2014/main" id="{A6453B5C-8E41-4264-8D1E-6091D4BBBBB0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121" name="Rectángulo 1120">
          <a:extLst>
            <a:ext uri="{FF2B5EF4-FFF2-40B4-BE49-F238E27FC236}">
              <a16:creationId xmlns="" xmlns:a16="http://schemas.microsoft.com/office/drawing/2014/main" id="{A1ED04F0-DC1F-4C23-A8BE-C7DFABE6F647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122" name="Rectángulo 1121">
          <a:extLst>
            <a:ext uri="{FF2B5EF4-FFF2-40B4-BE49-F238E27FC236}">
              <a16:creationId xmlns="" xmlns:a16="http://schemas.microsoft.com/office/drawing/2014/main" id="{509B1D5A-1A9C-49F4-B8C1-AEE258DB732E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123" name="Rectángulo 1122">
          <a:extLst>
            <a:ext uri="{FF2B5EF4-FFF2-40B4-BE49-F238E27FC236}">
              <a16:creationId xmlns="" xmlns:a16="http://schemas.microsoft.com/office/drawing/2014/main" id="{49CD2A20-A97E-4A94-A41F-266DFE2A312F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124" name="Rectángulo 1123">
          <a:extLst>
            <a:ext uri="{FF2B5EF4-FFF2-40B4-BE49-F238E27FC236}">
              <a16:creationId xmlns="" xmlns:a16="http://schemas.microsoft.com/office/drawing/2014/main" id="{7B11ED1B-3B75-40AD-B930-B970FAD7C909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25" name="Rectángulo 52">
          <a:extLst>
            <a:ext uri="{FF2B5EF4-FFF2-40B4-BE49-F238E27FC236}">
              <a16:creationId xmlns="" xmlns:a16="http://schemas.microsoft.com/office/drawing/2014/main" id="{B9DCF4EB-49F0-42D3-AA85-EF2E3F11A11E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26" name="Rectángulo 134">
          <a:extLst>
            <a:ext uri="{FF2B5EF4-FFF2-40B4-BE49-F238E27FC236}">
              <a16:creationId xmlns="" xmlns:a16="http://schemas.microsoft.com/office/drawing/2014/main" id="{544A7C3A-ECCE-48EF-8BFD-6C8967946DB8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27" name="Rectángulo 52">
          <a:extLst>
            <a:ext uri="{FF2B5EF4-FFF2-40B4-BE49-F238E27FC236}">
              <a16:creationId xmlns="" xmlns:a16="http://schemas.microsoft.com/office/drawing/2014/main" id="{5C9D2BF0-EC05-409D-8E70-405C33E7EF6C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28" name="Rectángulo 134">
          <a:extLst>
            <a:ext uri="{FF2B5EF4-FFF2-40B4-BE49-F238E27FC236}">
              <a16:creationId xmlns="" xmlns:a16="http://schemas.microsoft.com/office/drawing/2014/main" id="{A1C322C3-3808-4343-B51D-FCA1D73643C0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129" name="Rectángulo 49">
          <a:extLst>
            <a:ext uri="{FF2B5EF4-FFF2-40B4-BE49-F238E27FC236}">
              <a16:creationId xmlns="" xmlns:a16="http://schemas.microsoft.com/office/drawing/2014/main" id="{00B2FBBD-B7F1-4199-890A-D2E6711C55B2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130" name="Rectángulo 50">
          <a:extLst>
            <a:ext uri="{FF2B5EF4-FFF2-40B4-BE49-F238E27FC236}">
              <a16:creationId xmlns="" xmlns:a16="http://schemas.microsoft.com/office/drawing/2014/main" id="{82A27311-FE53-4E89-BB77-DBABA1846D32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131" name="Rectángulo 51">
          <a:extLst>
            <a:ext uri="{FF2B5EF4-FFF2-40B4-BE49-F238E27FC236}">
              <a16:creationId xmlns="" xmlns:a16="http://schemas.microsoft.com/office/drawing/2014/main" id="{BC65BAD6-23CD-4DD9-9E12-ECAE6F16E26D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132" name="Rectángulo 54">
          <a:extLst>
            <a:ext uri="{FF2B5EF4-FFF2-40B4-BE49-F238E27FC236}">
              <a16:creationId xmlns="" xmlns:a16="http://schemas.microsoft.com/office/drawing/2014/main" id="{555D9DF2-D2A6-41B6-A2BC-743199B5AB4E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133" name="Rectángulo 55">
          <a:extLst>
            <a:ext uri="{FF2B5EF4-FFF2-40B4-BE49-F238E27FC236}">
              <a16:creationId xmlns="" xmlns:a16="http://schemas.microsoft.com/office/drawing/2014/main" id="{5536ABCA-4D89-403C-8299-166327C2056F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134" name="Rectángulo 56">
          <a:extLst>
            <a:ext uri="{FF2B5EF4-FFF2-40B4-BE49-F238E27FC236}">
              <a16:creationId xmlns="" xmlns:a16="http://schemas.microsoft.com/office/drawing/2014/main" id="{DE497EDE-A86D-4B04-B6A9-F0D031AFB251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135" name="Rectángulo 59">
          <a:extLst>
            <a:ext uri="{FF2B5EF4-FFF2-40B4-BE49-F238E27FC236}">
              <a16:creationId xmlns="" xmlns:a16="http://schemas.microsoft.com/office/drawing/2014/main" id="{BBAE6999-49C6-46C7-B36A-5ABA3CD4F30B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136" name="Rectángulo 60">
          <a:extLst>
            <a:ext uri="{FF2B5EF4-FFF2-40B4-BE49-F238E27FC236}">
              <a16:creationId xmlns="" xmlns:a16="http://schemas.microsoft.com/office/drawing/2014/main" id="{7B9AB520-796B-4EC4-9E8E-917F4DA384DF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137" name="Rectángulo 77">
          <a:extLst>
            <a:ext uri="{FF2B5EF4-FFF2-40B4-BE49-F238E27FC236}">
              <a16:creationId xmlns="" xmlns:a16="http://schemas.microsoft.com/office/drawing/2014/main" id="{6EEABDBD-1771-4531-AA36-1A536943BF4E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138" name="Rectángulo 78">
          <a:extLst>
            <a:ext uri="{FF2B5EF4-FFF2-40B4-BE49-F238E27FC236}">
              <a16:creationId xmlns="" xmlns:a16="http://schemas.microsoft.com/office/drawing/2014/main" id="{EA53B714-2263-405A-ADE4-6C44531062E6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139" name="Rectángulo 79">
          <a:extLst>
            <a:ext uri="{FF2B5EF4-FFF2-40B4-BE49-F238E27FC236}">
              <a16:creationId xmlns="" xmlns:a16="http://schemas.microsoft.com/office/drawing/2014/main" id="{66377D46-E262-43B8-A1B7-9FAA671C0C25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140" name="Rectángulo 81">
          <a:extLst>
            <a:ext uri="{FF2B5EF4-FFF2-40B4-BE49-F238E27FC236}">
              <a16:creationId xmlns="" xmlns:a16="http://schemas.microsoft.com/office/drawing/2014/main" id="{745B443A-526F-432B-81DD-D6BA614232F0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141" name="Rectángulo 82">
          <a:extLst>
            <a:ext uri="{FF2B5EF4-FFF2-40B4-BE49-F238E27FC236}">
              <a16:creationId xmlns="" xmlns:a16="http://schemas.microsoft.com/office/drawing/2014/main" id="{F573E2F3-05C3-458D-B534-7AD9F3B4D714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42" name="Rectángulo 83">
          <a:extLst>
            <a:ext uri="{FF2B5EF4-FFF2-40B4-BE49-F238E27FC236}">
              <a16:creationId xmlns="" xmlns:a16="http://schemas.microsoft.com/office/drawing/2014/main" id="{9FABCFE5-DDF6-4963-9408-F9EA20A3393A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43" name="Rectángulo 88">
          <a:extLst>
            <a:ext uri="{FF2B5EF4-FFF2-40B4-BE49-F238E27FC236}">
              <a16:creationId xmlns="" xmlns:a16="http://schemas.microsoft.com/office/drawing/2014/main" id="{37961A57-2B3E-4821-81C2-03EEF2AF08E5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144" name="Rectángulo 127">
          <a:extLst>
            <a:ext uri="{FF2B5EF4-FFF2-40B4-BE49-F238E27FC236}">
              <a16:creationId xmlns="" xmlns:a16="http://schemas.microsoft.com/office/drawing/2014/main" id="{190D8AC8-4C90-4C35-9E0B-BD1970301C9B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145" name="Rectángulo 131">
          <a:extLst>
            <a:ext uri="{FF2B5EF4-FFF2-40B4-BE49-F238E27FC236}">
              <a16:creationId xmlns="" xmlns:a16="http://schemas.microsoft.com/office/drawing/2014/main" id="{E55B9C8A-6DB1-428A-A42F-398806CCE081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146" name="Rectángulo 132">
          <a:extLst>
            <a:ext uri="{FF2B5EF4-FFF2-40B4-BE49-F238E27FC236}">
              <a16:creationId xmlns="" xmlns:a16="http://schemas.microsoft.com/office/drawing/2014/main" id="{F81DEEAB-9784-42A8-811D-CFB91BA4DA13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147" name="Rectángulo 133">
          <a:extLst>
            <a:ext uri="{FF2B5EF4-FFF2-40B4-BE49-F238E27FC236}">
              <a16:creationId xmlns="" xmlns:a16="http://schemas.microsoft.com/office/drawing/2014/main" id="{8A0CCBF9-6EA3-4224-853E-CDE04A121DF9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148" name="Rectángulo 136">
          <a:extLst>
            <a:ext uri="{FF2B5EF4-FFF2-40B4-BE49-F238E27FC236}">
              <a16:creationId xmlns="" xmlns:a16="http://schemas.microsoft.com/office/drawing/2014/main" id="{5CE4ED69-60A4-4FC2-8CF1-D45F453B3877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49" name="Rectángulo 139">
          <a:extLst>
            <a:ext uri="{FF2B5EF4-FFF2-40B4-BE49-F238E27FC236}">
              <a16:creationId xmlns="" xmlns:a16="http://schemas.microsoft.com/office/drawing/2014/main" id="{37F79F65-8A59-4F0E-8169-B78C568AB32F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150" name="Rectángulo 141">
          <a:extLst>
            <a:ext uri="{FF2B5EF4-FFF2-40B4-BE49-F238E27FC236}">
              <a16:creationId xmlns="" xmlns:a16="http://schemas.microsoft.com/office/drawing/2014/main" id="{E5DB16BF-AD26-4DBC-A6BA-0B8094A4DAE3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151" name="Rectángulo 142">
          <a:extLst>
            <a:ext uri="{FF2B5EF4-FFF2-40B4-BE49-F238E27FC236}">
              <a16:creationId xmlns="" xmlns:a16="http://schemas.microsoft.com/office/drawing/2014/main" id="{5CBAAE10-2872-494D-BEC5-16EAF96B16B0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152" name="Rectángulo 144">
          <a:extLst>
            <a:ext uri="{FF2B5EF4-FFF2-40B4-BE49-F238E27FC236}">
              <a16:creationId xmlns="" xmlns:a16="http://schemas.microsoft.com/office/drawing/2014/main" id="{205ABE78-1963-48BA-8A0E-5C4F18C1434D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153" name="Rectángulo 145">
          <a:extLst>
            <a:ext uri="{FF2B5EF4-FFF2-40B4-BE49-F238E27FC236}">
              <a16:creationId xmlns="" xmlns:a16="http://schemas.microsoft.com/office/drawing/2014/main" id="{85158D18-2DEB-4191-9451-B68A26161A58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154" name="Rectángulo 146">
          <a:extLst>
            <a:ext uri="{FF2B5EF4-FFF2-40B4-BE49-F238E27FC236}">
              <a16:creationId xmlns="" xmlns:a16="http://schemas.microsoft.com/office/drawing/2014/main" id="{B29D954C-61FF-4A0E-BDF2-BEDCD19EB279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155" name="Rectángulo 148">
          <a:extLst>
            <a:ext uri="{FF2B5EF4-FFF2-40B4-BE49-F238E27FC236}">
              <a16:creationId xmlns="" xmlns:a16="http://schemas.microsoft.com/office/drawing/2014/main" id="{A70C028F-0433-4538-9C28-3B11975D03AD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56" name="Rectángulo 52">
          <a:extLst>
            <a:ext uri="{FF2B5EF4-FFF2-40B4-BE49-F238E27FC236}">
              <a16:creationId xmlns="" xmlns:a16="http://schemas.microsoft.com/office/drawing/2014/main" id="{8A7B727D-E3B4-42AA-B577-7347B245F4C3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57" name="Rectángulo 134">
          <a:extLst>
            <a:ext uri="{FF2B5EF4-FFF2-40B4-BE49-F238E27FC236}">
              <a16:creationId xmlns="" xmlns:a16="http://schemas.microsoft.com/office/drawing/2014/main" id="{25465042-AA2C-4DB1-82F7-87FDB7FCCAB5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58" name="Rectángulo 52">
          <a:extLst>
            <a:ext uri="{FF2B5EF4-FFF2-40B4-BE49-F238E27FC236}">
              <a16:creationId xmlns="" xmlns:a16="http://schemas.microsoft.com/office/drawing/2014/main" id="{B137A9D3-4F3D-4860-875F-869C1F4FA76E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59" name="Rectángulo 134">
          <a:extLst>
            <a:ext uri="{FF2B5EF4-FFF2-40B4-BE49-F238E27FC236}">
              <a16:creationId xmlns="" xmlns:a16="http://schemas.microsoft.com/office/drawing/2014/main" id="{2F6557D5-95FA-4BCF-9649-80DF0EF991C9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60" name="Rectángulo 39">
          <a:extLst>
            <a:ext uri="{FF2B5EF4-FFF2-40B4-BE49-F238E27FC236}">
              <a16:creationId xmlns="" xmlns:a16="http://schemas.microsoft.com/office/drawing/2014/main" id="{95AAAE9F-F64E-4F30-8D99-81241348B9F5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161" name="Rectángulo 49">
          <a:extLst>
            <a:ext uri="{FF2B5EF4-FFF2-40B4-BE49-F238E27FC236}">
              <a16:creationId xmlns="" xmlns:a16="http://schemas.microsoft.com/office/drawing/2014/main" id="{B5887375-70DB-4362-8761-D05F0F0256AC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162" name="Rectángulo 50">
          <a:extLst>
            <a:ext uri="{FF2B5EF4-FFF2-40B4-BE49-F238E27FC236}">
              <a16:creationId xmlns="" xmlns:a16="http://schemas.microsoft.com/office/drawing/2014/main" id="{7079D014-B515-4036-B38C-D1BB138CED6E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163" name="Rectángulo 51">
          <a:extLst>
            <a:ext uri="{FF2B5EF4-FFF2-40B4-BE49-F238E27FC236}">
              <a16:creationId xmlns="" xmlns:a16="http://schemas.microsoft.com/office/drawing/2014/main" id="{5DC2CF79-1E02-457D-879B-78720095BEEE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164" name="Rectángulo 54">
          <a:extLst>
            <a:ext uri="{FF2B5EF4-FFF2-40B4-BE49-F238E27FC236}">
              <a16:creationId xmlns="" xmlns:a16="http://schemas.microsoft.com/office/drawing/2014/main" id="{E92012EC-9481-42FC-86C6-97837B3DF7B1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165" name="Rectángulo 55">
          <a:extLst>
            <a:ext uri="{FF2B5EF4-FFF2-40B4-BE49-F238E27FC236}">
              <a16:creationId xmlns="" xmlns:a16="http://schemas.microsoft.com/office/drawing/2014/main" id="{C3BDDFB3-11FE-4E69-A0EE-25B5102CFC95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166" name="Rectángulo 56">
          <a:extLst>
            <a:ext uri="{FF2B5EF4-FFF2-40B4-BE49-F238E27FC236}">
              <a16:creationId xmlns="" xmlns:a16="http://schemas.microsoft.com/office/drawing/2014/main" id="{AC2AC88C-7435-479E-824B-0CE7F98FC401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167" name="Rectángulo 59">
          <a:extLst>
            <a:ext uri="{FF2B5EF4-FFF2-40B4-BE49-F238E27FC236}">
              <a16:creationId xmlns="" xmlns:a16="http://schemas.microsoft.com/office/drawing/2014/main" id="{2443EBC7-E05D-4AB2-979C-29CA231A63B3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168" name="Rectángulo 60">
          <a:extLst>
            <a:ext uri="{FF2B5EF4-FFF2-40B4-BE49-F238E27FC236}">
              <a16:creationId xmlns="" xmlns:a16="http://schemas.microsoft.com/office/drawing/2014/main" id="{3DBF1100-BF4D-4E46-95CD-0C570C1CEFDD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169" name="Rectángulo 77">
          <a:extLst>
            <a:ext uri="{FF2B5EF4-FFF2-40B4-BE49-F238E27FC236}">
              <a16:creationId xmlns="" xmlns:a16="http://schemas.microsoft.com/office/drawing/2014/main" id="{95751FF7-5508-4160-BE0C-7D5B09DA4F27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170" name="Rectángulo 78">
          <a:extLst>
            <a:ext uri="{FF2B5EF4-FFF2-40B4-BE49-F238E27FC236}">
              <a16:creationId xmlns="" xmlns:a16="http://schemas.microsoft.com/office/drawing/2014/main" id="{582BFE50-D97C-4D8D-9D23-AE69C8C8B502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171" name="Rectángulo 79">
          <a:extLst>
            <a:ext uri="{FF2B5EF4-FFF2-40B4-BE49-F238E27FC236}">
              <a16:creationId xmlns="" xmlns:a16="http://schemas.microsoft.com/office/drawing/2014/main" id="{4964AD2F-D729-49F0-991B-F7AF95783CEA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172" name="Rectángulo 81">
          <a:extLst>
            <a:ext uri="{FF2B5EF4-FFF2-40B4-BE49-F238E27FC236}">
              <a16:creationId xmlns="" xmlns:a16="http://schemas.microsoft.com/office/drawing/2014/main" id="{213C1C05-104E-4809-8007-F62A6BEC9C37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173" name="Rectángulo 82">
          <a:extLst>
            <a:ext uri="{FF2B5EF4-FFF2-40B4-BE49-F238E27FC236}">
              <a16:creationId xmlns="" xmlns:a16="http://schemas.microsoft.com/office/drawing/2014/main" id="{9809BC79-C0B9-4DD2-89B1-42E837DB9313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74" name="Rectángulo 83">
          <a:extLst>
            <a:ext uri="{FF2B5EF4-FFF2-40B4-BE49-F238E27FC236}">
              <a16:creationId xmlns="" xmlns:a16="http://schemas.microsoft.com/office/drawing/2014/main" id="{8F43B053-AEA5-4171-B275-54223AE27F16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75" name="Rectángulo 88">
          <a:extLst>
            <a:ext uri="{FF2B5EF4-FFF2-40B4-BE49-F238E27FC236}">
              <a16:creationId xmlns="" xmlns:a16="http://schemas.microsoft.com/office/drawing/2014/main" id="{FCE8B1C4-0C4C-4179-9232-7EC80EF85516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176" name="Rectángulo 126">
          <a:extLst>
            <a:ext uri="{FF2B5EF4-FFF2-40B4-BE49-F238E27FC236}">
              <a16:creationId xmlns="" xmlns:a16="http://schemas.microsoft.com/office/drawing/2014/main" id="{9E4638C1-AE9F-4C88-B1A5-F2AF0D43EAC5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177" name="Rectángulo 127">
          <a:extLst>
            <a:ext uri="{FF2B5EF4-FFF2-40B4-BE49-F238E27FC236}">
              <a16:creationId xmlns="" xmlns:a16="http://schemas.microsoft.com/office/drawing/2014/main" id="{5A900314-49A3-4583-B93B-429C58507DEF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178" name="Rectángulo 131">
          <a:extLst>
            <a:ext uri="{FF2B5EF4-FFF2-40B4-BE49-F238E27FC236}">
              <a16:creationId xmlns="" xmlns:a16="http://schemas.microsoft.com/office/drawing/2014/main" id="{9E17FD76-2C26-481E-A2E0-C89FF2E7DCFE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179" name="Rectángulo 132">
          <a:extLst>
            <a:ext uri="{FF2B5EF4-FFF2-40B4-BE49-F238E27FC236}">
              <a16:creationId xmlns="" xmlns:a16="http://schemas.microsoft.com/office/drawing/2014/main" id="{AFBB7341-4405-40F8-BB73-9FB14AC24912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180" name="Rectángulo 133">
          <a:extLst>
            <a:ext uri="{FF2B5EF4-FFF2-40B4-BE49-F238E27FC236}">
              <a16:creationId xmlns="" xmlns:a16="http://schemas.microsoft.com/office/drawing/2014/main" id="{9F9431FD-662B-40FE-A80E-DA81F8424CDA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181" name="Rectángulo 136">
          <a:extLst>
            <a:ext uri="{FF2B5EF4-FFF2-40B4-BE49-F238E27FC236}">
              <a16:creationId xmlns="" xmlns:a16="http://schemas.microsoft.com/office/drawing/2014/main" id="{C850E4FF-71FC-4C27-831F-0E220F0A0046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182" name="Rectángulo 137">
          <a:extLst>
            <a:ext uri="{FF2B5EF4-FFF2-40B4-BE49-F238E27FC236}">
              <a16:creationId xmlns="" xmlns:a16="http://schemas.microsoft.com/office/drawing/2014/main" id="{005395FF-C70C-4516-80E1-6222C80A97AD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83" name="Rectángulo 139">
          <a:extLst>
            <a:ext uri="{FF2B5EF4-FFF2-40B4-BE49-F238E27FC236}">
              <a16:creationId xmlns="" xmlns:a16="http://schemas.microsoft.com/office/drawing/2014/main" id="{31E9C295-48B3-4B72-B0BD-1560B38638B8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184" name="Rectángulo 141">
          <a:extLst>
            <a:ext uri="{FF2B5EF4-FFF2-40B4-BE49-F238E27FC236}">
              <a16:creationId xmlns="" xmlns:a16="http://schemas.microsoft.com/office/drawing/2014/main" id="{69AEA21A-BDF1-4938-A3BD-E1ECB24281A5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185" name="Rectángulo 142">
          <a:extLst>
            <a:ext uri="{FF2B5EF4-FFF2-40B4-BE49-F238E27FC236}">
              <a16:creationId xmlns="" xmlns:a16="http://schemas.microsoft.com/office/drawing/2014/main" id="{5020AB0E-3CCE-4EB2-99A5-A62D5A8CDBFD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186" name="Rectángulo 144">
          <a:extLst>
            <a:ext uri="{FF2B5EF4-FFF2-40B4-BE49-F238E27FC236}">
              <a16:creationId xmlns="" xmlns:a16="http://schemas.microsoft.com/office/drawing/2014/main" id="{9CAAC1B2-7C32-4E45-B601-0B41CABB0BA7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187" name="Rectángulo 145">
          <a:extLst>
            <a:ext uri="{FF2B5EF4-FFF2-40B4-BE49-F238E27FC236}">
              <a16:creationId xmlns="" xmlns:a16="http://schemas.microsoft.com/office/drawing/2014/main" id="{474CFE36-4001-465B-94D1-5E10D13F91E1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188" name="Rectángulo 146">
          <a:extLst>
            <a:ext uri="{FF2B5EF4-FFF2-40B4-BE49-F238E27FC236}">
              <a16:creationId xmlns="" xmlns:a16="http://schemas.microsoft.com/office/drawing/2014/main" id="{5553AF00-33FC-473E-9472-60C45296809D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89" name="Rectángulo 52">
          <a:extLst>
            <a:ext uri="{FF2B5EF4-FFF2-40B4-BE49-F238E27FC236}">
              <a16:creationId xmlns="" xmlns:a16="http://schemas.microsoft.com/office/drawing/2014/main" id="{2F257811-89FF-458D-8DD7-2FD083415E7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90" name="Rectángulo 134">
          <a:extLst>
            <a:ext uri="{FF2B5EF4-FFF2-40B4-BE49-F238E27FC236}">
              <a16:creationId xmlns="" xmlns:a16="http://schemas.microsoft.com/office/drawing/2014/main" id="{589DDBDF-9F77-4A21-B04B-332333FE8888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91" name="Rectángulo 52">
          <a:extLst>
            <a:ext uri="{FF2B5EF4-FFF2-40B4-BE49-F238E27FC236}">
              <a16:creationId xmlns="" xmlns:a16="http://schemas.microsoft.com/office/drawing/2014/main" id="{1F787937-944F-449F-AAEB-033F7524DE4A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192" name="Rectángulo 134">
          <a:extLst>
            <a:ext uri="{FF2B5EF4-FFF2-40B4-BE49-F238E27FC236}">
              <a16:creationId xmlns="" xmlns:a16="http://schemas.microsoft.com/office/drawing/2014/main" id="{1D32BAFB-82FF-48EC-9214-E79FE4E886A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193" name="Rectángulo 29">
          <a:extLst>
            <a:ext uri="{FF2B5EF4-FFF2-40B4-BE49-F238E27FC236}">
              <a16:creationId xmlns="" xmlns:a16="http://schemas.microsoft.com/office/drawing/2014/main" id="{E1BF8680-D59D-4CDC-BB37-DA3C13879156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194" name="Rectángulo 35">
          <a:extLst>
            <a:ext uri="{FF2B5EF4-FFF2-40B4-BE49-F238E27FC236}">
              <a16:creationId xmlns="" xmlns:a16="http://schemas.microsoft.com/office/drawing/2014/main" id="{8EB1A052-A97C-4374-A6EB-8818A1DF4CF8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195" name="Rectángulo 39">
          <a:extLst>
            <a:ext uri="{FF2B5EF4-FFF2-40B4-BE49-F238E27FC236}">
              <a16:creationId xmlns="" xmlns:a16="http://schemas.microsoft.com/office/drawing/2014/main" id="{F9256D97-BC31-4BF2-AF13-4726FA78E1D4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196" name="Rectángulo 49">
          <a:extLst>
            <a:ext uri="{FF2B5EF4-FFF2-40B4-BE49-F238E27FC236}">
              <a16:creationId xmlns="" xmlns:a16="http://schemas.microsoft.com/office/drawing/2014/main" id="{B5201128-BED7-4469-ABE6-D1DB7B8958B7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197" name="Rectángulo 50">
          <a:extLst>
            <a:ext uri="{FF2B5EF4-FFF2-40B4-BE49-F238E27FC236}">
              <a16:creationId xmlns="" xmlns:a16="http://schemas.microsoft.com/office/drawing/2014/main" id="{712B8BCB-41D0-4D39-8790-358D24CAE223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198" name="Rectángulo 51">
          <a:extLst>
            <a:ext uri="{FF2B5EF4-FFF2-40B4-BE49-F238E27FC236}">
              <a16:creationId xmlns="" xmlns:a16="http://schemas.microsoft.com/office/drawing/2014/main" id="{8EAACB7D-014E-43EC-B26E-00512585EB33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199" name="Rectángulo 53">
          <a:extLst>
            <a:ext uri="{FF2B5EF4-FFF2-40B4-BE49-F238E27FC236}">
              <a16:creationId xmlns="" xmlns:a16="http://schemas.microsoft.com/office/drawing/2014/main" id="{06E58024-27A0-44ED-92B2-63FECC5E507E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200" name="Rectángulo 54">
          <a:extLst>
            <a:ext uri="{FF2B5EF4-FFF2-40B4-BE49-F238E27FC236}">
              <a16:creationId xmlns="" xmlns:a16="http://schemas.microsoft.com/office/drawing/2014/main" id="{D881BF8E-E5E8-4B6E-9F2D-ED74E54A0121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201" name="Rectángulo 55">
          <a:extLst>
            <a:ext uri="{FF2B5EF4-FFF2-40B4-BE49-F238E27FC236}">
              <a16:creationId xmlns="" xmlns:a16="http://schemas.microsoft.com/office/drawing/2014/main" id="{2B111042-824B-4A50-9277-F8E733E17A77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202" name="Rectángulo 59">
          <a:extLst>
            <a:ext uri="{FF2B5EF4-FFF2-40B4-BE49-F238E27FC236}">
              <a16:creationId xmlns="" xmlns:a16="http://schemas.microsoft.com/office/drawing/2014/main" id="{8477B7EF-7EED-4117-AF26-96EDB260F80D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203" name="Rectángulo 60">
          <a:extLst>
            <a:ext uri="{FF2B5EF4-FFF2-40B4-BE49-F238E27FC236}">
              <a16:creationId xmlns="" xmlns:a16="http://schemas.microsoft.com/office/drawing/2014/main" id="{D1AEE79B-4DB7-4A2D-A46D-320E2E1BFC92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204" name="Rectángulo 77">
          <a:extLst>
            <a:ext uri="{FF2B5EF4-FFF2-40B4-BE49-F238E27FC236}">
              <a16:creationId xmlns="" xmlns:a16="http://schemas.microsoft.com/office/drawing/2014/main" id="{18E0170E-F7C3-4787-8EA9-4847B4BEE256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205" name="Rectángulo 78">
          <a:extLst>
            <a:ext uri="{FF2B5EF4-FFF2-40B4-BE49-F238E27FC236}">
              <a16:creationId xmlns="" xmlns:a16="http://schemas.microsoft.com/office/drawing/2014/main" id="{82029B43-7C11-4477-B8B7-BA3FC3318115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206" name="Rectángulo 79">
          <a:extLst>
            <a:ext uri="{FF2B5EF4-FFF2-40B4-BE49-F238E27FC236}">
              <a16:creationId xmlns="" xmlns:a16="http://schemas.microsoft.com/office/drawing/2014/main" id="{A4DFD5F4-C202-4B96-8A03-6E2068ABF5EA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207" name="Rectángulo 81">
          <a:extLst>
            <a:ext uri="{FF2B5EF4-FFF2-40B4-BE49-F238E27FC236}">
              <a16:creationId xmlns="" xmlns:a16="http://schemas.microsoft.com/office/drawing/2014/main" id="{96CE73DF-45CC-435A-B9CA-54B762A49563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208" name="Rectángulo 82">
          <a:extLst>
            <a:ext uri="{FF2B5EF4-FFF2-40B4-BE49-F238E27FC236}">
              <a16:creationId xmlns="" xmlns:a16="http://schemas.microsoft.com/office/drawing/2014/main" id="{1A2ABC30-5BB9-486D-8089-8775F82F8744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209" name="Rectángulo 83">
          <a:extLst>
            <a:ext uri="{FF2B5EF4-FFF2-40B4-BE49-F238E27FC236}">
              <a16:creationId xmlns="" xmlns:a16="http://schemas.microsoft.com/office/drawing/2014/main" id="{A75140AF-1C92-4DBB-8B33-ADD8C2E1E0F5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210" name="Rectángulo 88">
          <a:extLst>
            <a:ext uri="{FF2B5EF4-FFF2-40B4-BE49-F238E27FC236}">
              <a16:creationId xmlns="" xmlns:a16="http://schemas.microsoft.com/office/drawing/2014/main" id="{FCE9F0F9-D7AB-409A-A03C-110711A78C08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211" name="Rectángulo 121">
          <a:extLst>
            <a:ext uri="{FF2B5EF4-FFF2-40B4-BE49-F238E27FC236}">
              <a16:creationId xmlns="" xmlns:a16="http://schemas.microsoft.com/office/drawing/2014/main" id="{2907F58D-8999-4DE0-87F3-A274449C3F4D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212" name="Rectángulo 123">
          <a:extLst>
            <a:ext uri="{FF2B5EF4-FFF2-40B4-BE49-F238E27FC236}">
              <a16:creationId xmlns="" xmlns:a16="http://schemas.microsoft.com/office/drawing/2014/main" id="{299503D3-7B43-4F9F-9490-D839CC921162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213" name="Rectángulo 126">
          <a:extLst>
            <a:ext uri="{FF2B5EF4-FFF2-40B4-BE49-F238E27FC236}">
              <a16:creationId xmlns="" xmlns:a16="http://schemas.microsoft.com/office/drawing/2014/main" id="{A6EBC6A9-0F40-4DA0-B70D-A3CD385A6D66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214" name="Rectángulo 127">
          <a:extLst>
            <a:ext uri="{FF2B5EF4-FFF2-40B4-BE49-F238E27FC236}">
              <a16:creationId xmlns="" xmlns:a16="http://schemas.microsoft.com/office/drawing/2014/main" id="{4355257B-91A6-4682-A38A-002FF63AD375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215" name="Rectángulo 131">
          <a:extLst>
            <a:ext uri="{FF2B5EF4-FFF2-40B4-BE49-F238E27FC236}">
              <a16:creationId xmlns="" xmlns:a16="http://schemas.microsoft.com/office/drawing/2014/main" id="{353E8778-1DA9-4EDC-8367-1965C828812C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216" name="Rectángulo 132">
          <a:extLst>
            <a:ext uri="{FF2B5EF4-FFF2-40B4-BE49-F238E27FC236}">
              <a16:creationId xmlns="" xmlns:a16="http://schemas.microsoft.com/office/drawing/2014/main" id="{4C3CF00F-F058-4933-A55B-63CB069DCB06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217" name="Rectángulo 135">
          <a:extLst>
            <a:ext uri="{FF2B5EF4-FFF2-40B4-BE49-F238E27FC236}">
              <a16:creationId xmlns="" xmlns:a16="http://schemas.microsoft.com/office/drawing/2014/main" id="{EAC47D8A-B37C-4BFD-A013-F1830F8EE058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218" name="Rectángulo 136">
          <a:extLst>
            <a:ext uri="{FF2B5EF4-FFF2-40B4-BE49-F238E27FC236}">
              <a16:creationId xmlns="" xmlns:a16="http://schemas.microsoft.com/office/drawing/2014/main" id="{8AB17529-344F-4DBF-8293-ECABDDB0A093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219" name="Rectángulo 137">
          <a:extLst>
            <a:ext uri="{FF2B5EF4-FFF2-40B4-BE49-F238E27FC236}">
              <a16:creationId xmlns="" xmlns:a16="http://schemas.microsoft.com/office/drawing/2014/main" id="{623CB53A-548C-4151-AF07-8B5924A2B562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20" name="Rectángulo 139">
          <a:extLst>
            <a:ext uri="{FF2B5EF4-FFF2-40B4-BE49-F238E27FC236}">
              <a16:creationId xmlns="" xmlns:a16="http://schemas.microsoft.com/office/drawing/2014/main" id="{5488F38D-9339-43E4-8B92-33A0C692BD59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221" name="Rectángulo 141">
          <a:extLst>
            <a:ext uri="{FF2B5EF4-FFF2-40B4-BE49-F238E27FC236}">
              <a16:creationId xmlns="" xmlns:a16="http://schemas.microsoft.com/office/drawing/2014/main" id="{7A218EE4-E4F4-41C6-9BB7-A8C475138D85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222" name="Rectángulo 142">
          <a:extLst>
            <a:ext uri="{FF2B5EF4-FFF2-40B4-BE49-F238E27FC236}">
              <a16:creationId xmlns="" xmlns:a16="http://schemas.microsoft.com/office/drawing/2014/main" id="{2E3834AD-9239-4212-B8F6-1D45C6D0D507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223" name="Rectángulo 144">
          <a:extLst>
            <a:ext uri="{FF2B5EF4-FFF2-40B4-BE49-F238E27FC236}">
              <a16:creationId xmlns="" xmlns:a16="http://schemas.microsoft.com/office/drawing/2014/main" id="{A5D8A17F-31B6-488A-8AAA-32D9E1072445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224" name="Rectángulo 145">
          <a:extLst>
            <a:ext uri="{FF2B5EF4-FFF2-40B4-BE49-F238E27FC236}">
              <a16:creationId xmlns="" xmlns:a16="http://schemas.microsoft.com/office/drawing/2014/main" id="{AE7864C6-2AF8-4668-8FC1-54BA2DA81FD3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225" name="Rectángulo 146">
          <a:extLst>
            <a:ext uri="{FF2B5EF4-FFF2-40B4-BE49-F238E27FC236}">
              <a16:creationId xmlns="" xmlns:a16="http://schemas.microsoft.com/office/drawing/2014/main" id="{06DEB659-9A32-416D-BD22-989F336A7B5A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26" name="Rectángulo 52">
          <a:extLst>
            <a:ext uri="{FF2B5EF4-FFF2-40B4-BE49-F238E27FC236}">
              <a16:creationId xmlns="" xmlns:a16="http://schemas.microsoft.com/office/drawing/2014/main" id="{FFD39A0D-CACC-42DA-9B4F-5570FB2C2CE3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27" name="Rectángulo 134">
          <a:extLst>
            <a:ext uri="{FF2B5EF4-FFF2-40B4-BE49-F238E27FC236}">
              <a16:creationId xmlns="" xmlns:a16="http://schemas.microsoft.com/office/drawing/2014/main" id="{175A9E65-3CEB-41DC-A486-81C48E7C733F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228" name="Rectángulo 25">
          <a:extLst>
            <a:ext uri="{FF2B5EF4-FFF2-40B4-BE49-F238E27FC236}">
              <a16:creationId xmlns="" xmlns:a16="http://schemas.microsoft.com/office/drawing/2014/main" id="{A9823D31-0019-4950-B395-009F29761324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229" name="Rectángulo 29">
          <a:extLst>
            <a:ext uri="{FF2B5EF4-FFF2-40B4-BE49-F238E27FC236}">
              <a16:creationId xmlns="" xmlns:a16="http://schemas.microsoft.com/office/drawing/2014/main" id="{43209E20-56E6-472F-9E94-4E4C389B8FBD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230" name="Rectángulo 35">
          <a:extLst>
            <a:ext uri="{FF2B5EF4-FFF2-40B4-BE49-F238E27FC236}">
              <a16:creationId xmlns="" xmlns:a16="http://schemas.microsoft.com/office/drawing/2014/main" id="{058311AB-8394-49D1-AB34-1965E704C05D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231" name="Rectángulo 39">
          <a:extLst>
            <a:ext uri="{FF2B5EF4-FFF2-40B4-BE49-F238E27FC236}">
              <a16:creationId xmlns="" xmlns:a16="http://schemas.microsoft.com/office/drawing/2014/main" id="{B46ABD01-0F62-45E0-BFF7-813B383CA78F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232" name="Rectángulo 49">
          <a:extLst>
            <a:ext uri="{FF2B5EF4-FFF2-40B4-BE49-F238E27FC236}">
              <a16:creationId xmlns="" xmlns:a16="http://schemas.microsoft.com/office/drawing/2014/main" id="{BE20BA2A-B329-4E10-AC97-24244827AFD2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233" name="Rectángulo 50">
          <a:extLst>
            <a:ext uri="{FF2B5EF4-FFF2-40B4-BE49-F238E27FC236}">
              <a16:creationId xmlns="" xmlns:a16="http://schemas.microsoft.com/office/drawing/2014/main" id="{328E18AA-D8CE-44E3-875B-D1B6FB2FFDD7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234" name="Rectángulo 51">
          <a:extLst>
            <a:ext uri="{FF2B5EF4-FFF2-40B4-BE49-F238E27FC236}">
              <a16:creationId xmlns="" xmlns:a16="http://schemas.microsoft.com/office/drawing/2014/main" id="{4390163A-4D09-4AEF-B046-031C98655E51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235" name="Rectángulo 53">
          <a:extLst>
            <a:ext uri="{FF2B5EF4-FFF2-40B4-BE49-F238E27FC236}">
              <a16:creationId xmlns="" xmlns:a16="http://schemas.microsoft.com/office/drawing/2014/main" id="{EA620A84-3004-40CC-AF45-1D67E6305C87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236" name="Rectángulo 54">
          <a:extLst>
            <a:ext uri="{FF2B5EF4-FFF2-40B4-BE49-F238E27FC236}">
              <a16:creationId xmlns="" xmlns:a16="http://schemas.microsoft.com/office/drawing/2014/main" id="{A2D9D732-8937-4CC5-BF7E-B47EDEE9C7D0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237" name="Rectángulo 55">
          <a:extLst>
            <a:ext uri="{FF2B5EF4-FFF2-40B4-BE49-F238E27FC236}">
              <a16:creationId xmlns="" xmlns:a16="http://schemas.microsoft.com/office/drawing/2014/main" id="{6A78DC70-F439-4724-80B0-F53ED25AB944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238" name="Rectángulo 56">
          <a:extLst>
            <a:ext uri="{FF2B5EF4-FFF2-40B4-BE49-F238E27FC236}">
              <a16:creationId xmlns="" xmlns:a16="http://schemas.microsoft.com/office/drawing/2014/main" id="{04649ED8-B62F-465D-AE79-6EDF222F1728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239" name="Rectángulo 59">
          <a:extLst>
            <a:ext uri="{FF2B5EF4-FFF2-40B4-BE49-F238E27FC236}">
              <a16:creationId xmlns="" xmlns:a16="http://schemas.microsoft.com/office/drawing/2014/main" id="{5781F4FE-87C4-4166-874D-6BD7A7AA2022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240" name="Rectángulo 60">
          <a:extLst>
            <a:ext uri="{FF2B5EF4-FFF2-40B4-BE49-F238E27FC236}">
              <a16:creationId xmlns="" xmlns:a16="http://schemas.microsoft.com/office/drawing/2014/main" id="{1F5C6B31-8E6C-48E1-A0C3-614D422C467C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241" name="Rectángulo 77">
          <a:extLst>
            <a:ext uri="{FF2B5EF4-FFF2-40B4-BE49-F238E27FC236}">
              <a16:creationId xmlns="" xmlns:a16="http://schemas.microsoft.com/office/drawing/2014/main" id="{CBFA12A1-EAD7-42C2-ADF9-F202EC898DFA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242" name="Rectángulo 78">
          <a:extLst>
            <a:ext uri="{FF2B5EF4-FFF2-40B4-BE49-F238E27FC236}">
              <a16:creationId xmlns="" xmlns:a16="http://schemas.microsoft.com/office/drawing/2014/main" id="{1BC67A45-ADF6-4B70-83D1-8F472017A002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243" name="Rectángulo 79">
          <a:extLst>
            <a:ext uri="{FF2B5EF4-FFF2-40B4-BE49-F238E27FC236}">
              <a16:creationId xmlns="" xmlns:a16="http://schemas.microsoft.com/office/drawing/2014/main" id="{0A025CE0-C312-41CA-8B60-FE7E621C00ED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244" name="Rectángulo 81">
          <a:extLst>
            <a:ext uri="{FF2B5EF4-FFF2-40B4-BE49-F238E27FC236}">
              <a16:creationId xmlns="" xmlns:a16="http://schemas.microsoft.com/office/drawing/2014/main" id="{7473FFD5-5B74-49EE-9273-A3DB5E98E752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245" name="Rectángulo 82">
          <a:extLst>
            <a:ext uri="{FF2B5EF4-FFF2-40B4-BE49-F238E27FC236}">
              <a16:creationId xmlns="" xmlns:a16="http://schemas.microsoft.com/office/drawing/2014/main" id="{9C48863E-B1DD-4E5E-928A-FEF42839C42A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246" name="Rectángulo 83">
          <a:extLst>
            <a:ext uri="{FF2B5EF4-FFF2-40B4-BE49-F238E27FC236}">
              <a16:creationId xmlns="" xmlns:a16="http://schemas.microsoft.com/office/drawing/2014/main" id="{DBA10EDF-D1A0-494B-B309-D5914CB1E6C9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247" name="Rectángulo 88">
          <a:extLst>
            <a:ext uri="{FF2B5EF4-FFF2-40B4-BE49-F238E27FC236}">
              <a16:creationId xmlns="" xmlns:a16="http://schemas.microsoft.com/office/drawing/2014/main" id="{A72CE580-EE50-49C1-B7D2-1BE5BAEE2D91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248" name="Rectángulo 121">
          <a:extLst>
            <a:ext uri="{FF2B5EF4-FFF2-40B4-BE49-F238E27FC236}">
              <a16:creationId xmlns="" xmlns:a16="http://schemas.microsoft.com/office/drawing/2014/main" id="{B4E714A9-1B71-4625-AD4A-7C8BC1B25446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249" name="Rectángulo 123">
          <a:extLst>
            <a:ext uri="{FF2B5EF4-FFF2-40B4-BE49-F238E27FC236}">
              <a16:creationId xmlns="" xmlns:a16="http://schemas.microsoft.com/office/drawing/2014/main" id="{AE8C385B-BFED-4FA2-8C36-ACE5136252B5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250" name="Rectángulo 126">
          <a:extLst>
            <a:ext uri="{FF2B5EF4-FFF2-40B4-BE49-F238E27FC236}">
              <a16:creationId xmlns="" xmlns:a16="http://schemas.microsoft.com/office/drawing/2014/main" id="{5BD0AFE4-D16E-42CE-92BE-D0E1D19B6137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251" name="Rectángulo 127">
          <a:extLst>
            <a:ext uri="{FF2B5EF4-FFF2-40B4-BE49-F238E27FC236}">
              <a16:creationId xmlns="" xmlns:a16="http://schemas.microsoft.com/office/drawing/2014/main" id="{243BB77C-5A4F-4C60-A4D8-DDA20E27E170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252" name="Rectángulo 131">
          <a:extLst>
            <a:ext uri="{FF2B5EF4-FFF2-40B4-BE49-F238E27FC236}">
              <a16:creationId xmlns="" xmlns:a16="http://schemas.microsoft.com/office/drawing/2014/main" id="{4013FA5B-DDD7-4D9D-9DDA-6AF363C8BEEB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253" name="Rectángulo 133">
          <a:extLst>
            <a:ext uri="{FF2B5EF4-FFF2-40B4-BE49-F238E27FC236}">
              <a16:creationId xmlns="" xmlns:a16="http://schemas.microsoft.com/office/drawing/2014/main" id="{F8EAD35C-0FDF-447F-9CE4-ECB8C31BE697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254" name="Rectángulo 137">
          <a:extLst>
            <a:ext uri="{FF2B5EF4-FFF2-40B4-BE49-F238E27FC236}">
              <a16:creationId xmlns="" xmlns:a16="http://schemas.microsoft.com/office/drawing/2014/main" id="{FB7CC38E-9DF6-4935-99F0-025CDC881696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55" name="Rectángulo 139">
          <a:extLst>
            <a:ext uri="{FF2B5EF4-FFF2-40B4-BE49-F238E27FC236}">
              <a16:creationId xmlns="" xmlns:a16="http://schemas.microsoft.com/office/drawing/2014/main" id="{C85BF5EC-73EB-4AD1-A570-211A5094B5D2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256" name="Rectángulo 142">
          <a:extLst>
            <a:ext uri="{FF2B5EF4-FFF2-40B4-BE49-F238E27FC236}">
              <a16:creationId xmlns="" xmlns:a16="http://schemas.microsoft.com/office/drawing/2014/main" id="{1B38E38E-04AD-446F-9C9D-9334A1A99811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257" name="Rectángulo 144">
          <a:extLst>
            <a:ext uri="{FF2B5EF4-FFF2-40B4-BE49-F238E27FC236}">
              <a16:creationId xmlns="" xmlns:a16="http://schemas.microsoft.com/office/drawing/2014/main" id="{B39C0426-CCCD-4F8E-80BB-C3100FE02ED0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258" name="Rectángulo 145">
          <a:extLst>
            <a:ext uri="{FF2B5EF4-FFF2-40B4-BE49-F238E27FC236}">
              <a16:creationId xmlns="" xmlns:a16="http://schemas.microsoft.com/office/drawing/2014/main" id="{83BEE384-EFFD-4A14-AA5A-FE895B64F000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259" name="Rectángulo 146">
          <a:extLst>
            <a:ext uri="{FF2B5EF4-FFF2-40B4-BE49-F238E27FC236}">
              <a16:creationId xmlns="" xmlns:a16="http://schemas.microsoft.com/office/drawing/2014/main" id="{F2E4A223-8776-450A-BDAE-C250A5D709F0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260" name="Rectángulo 148">
          <a:extLst>
            <a:ext uri="{FF2B5EF4-FFF2-40B4-BE49-F238E27FC236}">
              <a16:creationId xmlns="" xmlns:a16="http://schemas.microsoft.com/office/drawing/2014/main" id="{B555904D-37D9-4D1C-8B67-3CEE4E5E7BB3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61" name="Rectángulo 52">
          <a:extLst>
            <a:ext uri="{FF2B5EF4-FFF2-40B4-BE49-F238E27FC236}">
              <a16:creationId xmlns="" xmlns:a16="http://schemas.microsoft.com/office/drawing/2014/main" id="{92BCCFE2-8ADB-462D-9CCC-729870DC109C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62" name="Rectángulo 134">
          <a:extLst>
            <a:ext uri="{FF2B5EF4-FFF2-40B4-BE49-F238E27FC236}">
              <a16:creationId xmlns="" xmlns:a16="http://schemas.microsoft.com/office/drawing/2014/main" id="{05B8296B-9C05-470E-8727-483CD85AC51C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63" name="Rectángulo 52">
          <a:extLst>
            <a:ext uri="{FF2B5EF4-FFF2-40B4-BE49-F238E27FC236}">
              <a16:creationId xmlns="" xmlns:a16="http://schemas.microsoft.com/office/drawing/2014/main" id="{62B5E93F-F16D-40CD-BB32-AB5DA2A45A47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64" name="Rectángulo 134">
          <a:extLst>
            <a:ext uri="{FF2B5EF4-FFF2-40B4-BE49-F238E27FC236}">
              <a16:creationId xmlns="" xmlns:a16="http://schemas.microsoft.com/office/drawing/2014/main" id="{186D9647-7430-416C-867B-9B752F5655C0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265" name="Rectángulo 49">
          <a:extLst>
            <a:ext uri="{FF2B5EF4-FFF2-40B4-BE49-F238E27FC236}">
              <a16:creationId xmlns="" xmlns:a16="http://schemas.microsoft.com/office/drawing/2014/main" id="{FE653A26-2FC4-4DAA-8346-F4300CCF482F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266" name="Rectángulo 51">
          <a:extLst>
            <a:ext uri="{FF2B5EF4-FFF2-40B4-BE49-F238E27FC236}">
              <a16:creationId xmlns="" xmlns:a16="http://schemas.microsoft.com/office/drawing/2014/main" id="{24F40729-B651-4BFE-BC0C-FC916C29D97A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267" name="Rectángulo 54">
          <a:extLst>
            <a:ext uri="{FF2B5EF4-FFF2-40B4-BE49-F238E27FC236}">
              <a16:creationId xmlns="" xmlns:a16="http://schemas.microsoft.com/office/drawing/2014/main" id="{7ECF3E0A-B5C5-47D1-B155-ECC4E3BA2C9D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268" name="Rectángulo 55">
          <a:extLst>
            <a:ext uri="{FF2B5EF4-FFF2-40B4-BE49-F238E27FC236}">
              <a16:creationId xmlns="" xmlns:a16="http://schemas.microsoft.com/office/drawing/2014/main" id="{74C45DF6-B260-4031-BCB7-5131EF9DFAF0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269" name="Rectángulo 56">
          <a:extLst>
            <a:ext uri="{FF2B5EF4-FFF2-40B4-BE49-F238E27FC236}">
              <a16:creationId xmlns="" xmlns:a16="http://schemas.microsoft.com/office/drawing/2014/main" id="{07A2A2BA-319E-4BB0-9B38-34A1E86457A1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270" name="Rectángulo 60">
          <a:extLst>
            <a:ext uri="{FF2B5EF4-FFF2-40B4-BE49-F238E27FC236}">
              <a16:creationId xmlns="" xmlns:a16="http://schemas.microsoft.com/office/drawing/2014/main" id="{CC709AD9-4B84-4840-871F-CBC8A87C315D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271" name="Rectángulo 77">
          <a:extLst>
            <a:ext uri="{FF2B5EF4-FFF2-40B4-BE49-F238E27FC236}">
              <a16:creationId xmlns="" xmlns:a16="http://schemas.microsoft.com/office/drawing/2014/main" id="{ABDD66B6-FE1B-4864-8F62-8C1F296D686D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272" name="Rectángulo 78">
          <a:extLst>
            <a:ext uri="{FF2B5EF4-FFF2-40B4-BE49-F238E27FC236}">
              <a16:creationId xmlns="" xmlns:a16="http://schemas.microsoft.com/office/drawing/2014/main" id="{0A250DEE-9F7E-4747-9F00-A10ECF848337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273" name="Rectángulo 79">
          <a:extLst>
            <a:ext uri="{FF2B5EF4-FFF2-40B4-BE49-F238E27FC236}">
              <a16:creationId xmlns="" xmlns:a16="http://schemas.microsoft.com/office/drawing/2014/main" id="{F1944AED-0057-46CA-8E1F-1658E78E342C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274" name="Rectángulo 81">
          <a:extLst>
            <a:ext uri="{FF2B5EF4-FFF2-40B4-BE49-F238E27FC236}">
              <a16:creationId xmlns="" xmlns:a16="http://schemas.microsoft.com/office/drawing/2014/main" id="{D86C03C1-932A-414F-B802-DBA1D36C8D6D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275" name="Rectángulo 82">
          <a:extLst>
            <a:ext uri="{FF2B5EF4-FFF2-40B4-BE49-F238E27FC236}">
              <a16:creationId xmlns="" xmlns:a16="http://schemas.microsoft.com/office/drawing/2014/main" id="{2A982001-1DF9-4815-AB6D-EC405A79EE47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276" name="Rectángulo 83">
          <a:extLst>
            <a:ext uri="{FF2B5EF4-FFF2-40B4-BE49-F238E27FC236}">
              <a16:creationId xmlns="" xmlns:a16="http://schemas.microsoft.com/office/drawing/2014/main" id="{4F7DAB40-B6EA-4DE9-A8FD-04440ACF3432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277" name="Rectángulo 88">
          <a:extLst>
            <a:ext uri="{FF2B5EF4-FFF2-40B4-BE49-F238E27FC236}">
              <a16:creationId xmlns="" xmlns:a16="http://schemas.microsoft.com/office/drawing/2014/main" id="{D0D3FB88-E719-4D0A-BB91-92E234E32FE6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278" name="Rectángulo 131">
          <a:extLst>
            <a:ext uri="{FF2B5EF4-FFF2-40B4-BE49-F238E27FC236}">
              <a16:creationId xmlns="" xmlns:a16="http://schemas.microsoft.com/office/drawing/2014/main" id="{94D8CFE8-5D50-477B-A618-5725290F841B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279" name="Rectángulo 132">
          <a:extLst>
            <a:ext uri="{FF2B5EF4-FFF2-40B4-BE49-F238E27FC236}">
              <a16:creationId xmlns="" xmlns:a16="http://schemas.microsoft.com/office/drawing/2014/main" id="{9A3D1565-5B8B-4D98-BF14-0F0CDF4936B3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280" name="Rectángulo 136">
          <a:extLst>
            <a:ext uri="{FF2B5EF4-FFF2-40B4-BE49-F238E27FC236}">
              <a16:creationId xmlns="" xmlns:a16="http://schemas.microsoft.com/office/drawing/2014/main" id="{E044920E-EE53-4D46-93AA-C5F7206B81D2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281" name="Rectángulo 137">
          <a:extLst>
            <a:ext uri="{FF2B5EF4-FFF2-40B4-BE49-F238E27FC236}">
              <a16:creationId xmlns="" xmlns:a16="http://schemas.microsoft.com/office/drawing/2014/main" id="{130C2AED-BB33-420E-9FAF-D1B8E4E8C1A7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82" name="Rectángulo 139">
          <a:extLst>
            <a:ext uri="{FF2B5EF4-FFF2-40B4-BE49-F238E27FC236}">
              <a16:creationId xmlns="" xmlns:a16="http://schemas.microsoft.com/office/drawing/2014/main" id="{49AD2801-8F3B-456F-B4ED-C21153A95369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283" name="Rectángulo 141">
          <a:extLst>
            <a:ext uri="{FF2B5EF4-FFF2-40B4-BE49-F238E27FC236}">
              <a16:creationId xmlns="" xmlns:a16="http://schemas.microsoft.com/office/drawing/2014/main" id="{51963F25-D0F4-43BC-9B0F-DD0334124898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284" name="Rectángulo 142">
          <a:extLst>
            <a:ext uri="{FF2B5EF4-FFF2-40B4-BE49-F238E27FC236}">
              <a16:creationId xmlns="" xmlns:a16="http://schemas.microsoft.com/office/drawing/2014/main" id="{587255B2-150E-4A5B-9882-E60ACAD1043A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285" name="Rectángulo 144">
          <a:extLst>
            <a:ext uri="{FF2B5EF4-FFF2-40B4-BE49-F238E27FC236}">
              <a16:creationId xmlns="" xmlns:a16="http://schemas.microsoft.com/office/drawing/2014/main" id="{A7B80BE2-7134-43F3-9B1F-414ECCB7DEAD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286" name="Rectángulo 145">
          <a:extLst>
            <a:ext uri="{FF2B5EF4-FFF2-40B4-BE49-F238E27FC236}">
              <a16:creationId xmlns="" xmlns:a16="http://schemas.microsoft.com/office/drawing/2014/main" id="{4232CC84-1A23-4DD8-BAB0-D053313BAD92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287" name="Rectángulo 146">
          <a:extLst>
            <a:ext uri="{FF2B5EF4-FFF2-40B4-BE49-F238E27FC236}">
              <a16:creationId xmlns="" xmlns:a16="http://schemas.microsoft.com/office/drawing/2014/main" id="{87A8EC32-EFF8-4611-AB4A-880ACA0EB012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88" name="Rectángulo 52">
          <a:extLst>
            <a:ext uri="{FF2B5EF4-FFF2-40B4-BE49-F238E27FC236}">
              <a16:creationId xmlns="" xmlns:a16="http://schemas.microsoft.com/office/drawing/2014/main" id="{4FB59129-26EB-47A9-BC77-4195CE5CC057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289" name="Rectángulo 134">
          <a:extLst>
            <a:ext uri="{FF2B5EF4-FFF2-40B4-BE49-F238E27FC236}">
              <a16:creationId xmlns="" xmlns:a16="http://schemas.microsoft.com/office/drawing/2014/main" id="{09B3EA49-0B58-4A36-B2CB-A7316AA38E46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290" name="Rectángulo 35">
          <a:extLst>
            <a:ext uri="{FF2B5EF4-FFF2-40B4-BE49-F238E27FC236}">
              <a16:creationId xmlns="" xmlns:a16="http://schemas.microsoft.com/office/drawing/2014/main" id="{14831FFE-60FC-43ED-9AAB-15C6B5D55E16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291" name="Rectángulo 39">
          <a:extLst>
            <a:ext uri="{FF2B5EF4-FFF2-40B4-BE49-F238E27FC236}">
              <a16:creationId xmlns="" xmlns:a16="http://schemas.microsoft.com/office/drawing/2014/main" id="{F169AAEB-6ABD-43B6-945C-C688E3F71A27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292" name="Rectángulo 49">
          <a:extLst>
            <a:ext uri="{FF2B5EF4-FFF2-40B4-BE49-F238E27FC236}">
              <a16:creationId xmlns="" xmlns:a16="http://schemas.microsoft.com/office/drawing/2014/main" id="{D08532FD-3D17-40CC-92B6-2F54D3CD1DB9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293" name="Rectángulo 50">
          <a:extLst>
            <a:ext uri="{FF2B5EF4-FFF2-40B4-BE49-F238E27FC236}">
              <a16:creationId xmlns="" xmlns:a16="http://schemas.microsoft.com/office/drawing/2014/main" id="{CF981622-8364-4850-BDFC-488EE2F2F4C8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294" name="Rectángulo 51">
          <a:extLst>
            <a:ext uri="{FF2B5EF4-FFF2-40B4-BE49-F238E27FC236}">
              <a16:creationId xmlns="" xmlns:a16="http://schemas.microsoft.com/office/drawing/2014/main" id="{12ECC817-BB7F-48EF-A97D-627E29C962B0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295" name="Rectángulo 53">
          <a:extLst>
            <a:ext uri="{FF2B5EF4-FFF2-40B4-BE49-F238E27FC236}">
              <a16:creationId xmlns="" xmlns:a16="http://schemas.microsoft.com/office/drawing/2014/main" id="{6BA74B9C-AABA-4D5C-AA24-4C83E42C32A7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296" name="Rectángulo 54">
          <a:extLst>
            <a:ext uri="{FF2B5EF4-FFF2-40B4-BE49-F238E27FC236}">
              <a16:creationId xmlns="" xmlns:a16="http://schemas.microsoft.com/office/drawing/2014/main" id="{79D8E561-1169-4F5A-AF77-213FE0F81BA2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297" name="Rectángulo 55">
          <a:extLst>
            <a:ext uri="{FF2B5EF4-FFF2-40B4-BE49-F238E27FC236}">
              <a16:creationId xmlns="" xmlns:a16="http://schemas.microsoft.com/office/drawing/2014/main" id="{9E02DF80-C93F-45E6-BDE8-352E0F2D5521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298" name="Rectángulo 56">
          <a:extLst>
            <a:ext uri="{FF2B5EF4-FFF2-40B4-BE49-F238E27FC236}">
              <a16:creationId xmlns="" xmlns:a16="http://schemas.microsoft.com/office/drawing/2014/main" id="{DE45CC19-3206-4881-BE10-1594111C447C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299" name="Rectángulo 59">
          <a:extLst>
            <a:ext uri="{FF2B5EF4-FFF2-40B4-BE49-F238E27FC236}">
              <a16:creationId xmlns="" xmlns:a16="http://schemas.microsoft.com/office/drawing/2014/main" id="{7F8F9B11-C5C8-41F5-9A75-C61118464A77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300" name="Rectángulo 60">
          <a:extLst>
            <a:ext uri="{FF2B5EF4-FFF2-40B4-BE49-F238E27FC236}">
              <a16:creationId xmlns="" xmlns:a16="http://schemas.microsoft.com/office/drawing/2014/main" id="{E13938D8-4ADF-4B3F-8AE1-B4F2AC57D956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301" name="Rectángulo 77">
          <a:extLst>
            <a:ext uri="{FF2B5EF4-FFF2-40B4-BE49-F238E27FC236}">
              <a16:creationId xmlns="" xmlns:a16="http://schemas.microsoft.com/office/drawing/2014/main" id="{B2F02B2C-D6EA-43CA-8B82-A210F36FC533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302" name="Rectángulo 78">
          <a:extLst>
            <a:ext uri="{FF2B5EF4-FFF2-40B4-BE49-F238E27FC236}">
              <a16:creationId xmlns="" xmlns:a16="http://schemas.microsoft.com/office/drawing/2014/main" id="{4B8A7AED-6383-41CD-92D8-1A9CAFDE7AEA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303" name="Rectángulo 79">
          <a:extLst>
            <a:ext uri="{FF2B5EF4-FFF2-40B4-BE49-F238E27FC236}">
              <a16:creationId xmlns="" xmlns:a16="http://schemas.microsoft.com/office/drawing/2014/main" id="{4BDD4289-04C4-4FE8-BC3B-8A8FA6800C5F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304" name="Rectángulo 81">
          <a:extLst>
            <a:ext uri="{FF2B5EF4-FFF2-40B4-BE49-F238E27FC236}">
              <a16:creationId xmlns="" xmlns:a16="http://schemas.microsoft.com/office/drawing/2014/main" id="{650F188D-3881-4DC5-A1C8-57DB0453E20A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305" name="Rectángulo 82">
          <a:extLst>
            <a:ext uri="{FF2B5EF4-FFF2-40B4-BE49-F238E27FC236}">
              <a16:creationId xmlns="" xmlns:a16="http://schemas.microsoft.com/office/drawing/2014/main" id="{7F28988E-AC51-4034-97A1-D37DAAD4B956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306" name="Rectángulo 83">
          <a:extLst>
            <a:ext uri="{FF2B5EF4-FFF2-40B4-BE49-F238E27FC236}">
              <a16:creationId xmlns="" xmlns:a16="http://schemas.microsoft.com/office/drawing/2014/main" id="{31CCC917-B975-477A-BD92-76D26FCB39C4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307" name="Rectángulo 88">
          <a:extLst>
            <a:ext uri="{FF2B5EF4-FFF2-40B4-BE49-F238E27FC236}">
              <a16:creationId xmlns="" xmlns:a16="http://schemas.microsoft.com/office/drawing/2014/main" id="{65A8BB7B-D48F-4D6F-8A74-D4D60B9E70A3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308" name="Rectángulo 123">
          <a:extLst>
            <a:ext uri="{FF2B5EF4-FFF2-40B4-BE49-F238E27FC236}">
              <a16:creationId xmlns="" xmlns:a16="http://schemas.microsoft.com/office/drawing/2014/main" id="{358A1636-0E26-4933-955F-520C78311E04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309" name="Rectángulo 126">
          <a:extLst>
            <a:ext uri="{FF2B5EF4-FFF2-40B4-BE49-F238E27FC236}">
              <a16:creationId xmlns="" xmlns:a16="http://schemas.microsoft.com/office/drawing/2014/main" id="{16FAFDB3-B275-4CDB-AEE2-1ADEB79C5F29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310" name="Rectángulo 127">
          <a:extLst>
            <a:ext uri="{FF2B5EF4-FFF2-40B4-BE49-F238E27FC236}">
              <a16:creationId xmlns="" xmlns:a16="http://schemas.microsoft.com/office/drawing/2014/main" id="{0238F0DC-500E-475E-87F7-32EB6A981DAB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311" name="Rectángulo 131">
          <a:extLst>
            <a:ext uri="{FF2B5EF4-FFF2-40B4-BE49-F238E27FC236}">
              <a16:creationId xmlns="" xmlns:a16="http://schemas.microsoft.com/office/drawing/2014/main" id="{8B192DD9-92C8-4E14-BE76-85DA9F4B3E94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312" name="Rectángulo 132">
          <a:extLst>
            <a:ext uri="{FF2B5EF4-FFF2-40B4-BE49-F238E27FC236}">
              <a16:creationId xmlns="" xmlns:a16="http://schemas.microsoft.com/office/drawing/2014/main" id="{0231A1D2-1DE3-458C-A4E7-C20CC541919F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313" name="Rectángulo 133">
          <a:extLst>
            <a:ext uri="{FF2B5EF4-FFF2-40B4-BE49-F238E27FC236}">
              <a16:creationId xmlns="" xmlns:a16="http://schemas.microsoft.com/office/drawing/2014/main" id="{56DC5BF0-3D70-45CA-906F-1D5AFC1B25F7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314" name="Rectángulo 135">
          <a:extLst>
            <a:ext uri="{FF2B5EF4-FFF2-40B4-BE49-F238E27FC236}">
              <a16:creationId xmlns="" xmlns:a16="http://schemas.microsoft.com/office/drawing/2014/main" id="{EB760EEA-BD94-48E7-8E7C-24187D17DFE2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315" name="Rectángulo 136">
          <a:extLst>
            <a:ext uri="{FF2B5EF4-FFF2-40B4-BE49-F238E27FC236}">
              <a16:creationId xmlns="" xmlns:a16="http://schemas.microsoft.com/office/drawing/2014/main" id="{57E112E3-9174-4BF3-91DB-B8A58B564930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316" name="Rectángulo 137">
          <a:extLst>
            <a:ext uri="{FF2B5EF4-FFF2-40B4-BE49-F238E27FC236}">
              <a16:creationId xmlns="" xmlns:a16="http://schemas.microsoft.com/office/drawing/2014/main" id="{ED3BA153-FA7A-48FC-AE5E-4459D45FD038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17" name="Rectángulo 139">
          <a:extLst>
            <a:ext uri="{FF2B5EF4-FFF2-40B4-BE49-F238E27FC236}">
              <a16:creationId xmlns="" xmlns:a16="http://schemas.microsoft.com/office/drawing/2014/main" id="{BD08885B-F5F7-4006-AAAE-7FBA22562867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318" name="Rectángulo 141">
          <a:extLst>
            <a:ext uri="{FF2B5EF4-FFF2-40B4-BE49-F238E27FC236}">
              <a16:creationId xmlns="" xmlns:a16="http://schemas.microsoft.com/office/drawing/2014/main" id="{E8B687AD-6676-4184-81DE-ECB39E470B24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319" name="Rectángulo 142">
          <a:extLst>
            <a:ext uri="{FF2B5EF4-FFF2-40B4-BE49-F238E27FC236}">
              <a16:creationId xmlns="" xmlns:a16="http://schemas.microsoft.com/office/drawing/2014/main" id="{35A9C156-E9E9-482E-8D7A-FA9D439C96D5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320" name="Rectángulo 144">
          <a:extLst>
            <a:ext uri="{FF2B5EF4-FFF2-40B4-BE49-F238E27FC236}">
              <a16:creationId xmlns="" xmlns:a16="http://schemas.microsoft.com/office/drawing/2014/main" id="{4923472A-D08F-4028-A881-8BF8F4E3E36E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321" name="Rectángulo 145">
          <a:extLst>
            <a:ext uri="{FF2B5EF4-FFF2-40B4-BE49-F238E27FC236}">
              <a16:creationId xmlns="" xmlns:a16="http://schemas.microsoft.com/office/drawing/2014/main" id="{94CDFC6A-A3EE-4E15-A1D3-5D29220EB75F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322" name="Rectángulo 146">
          <a:extLst>
            <a:ext uri="{FF2B5EF4-FFF2-40B4-BE49-F238E27FC236}">
              <a16:creationId xmlns="" xmlns:a16="http://schemas.microsoft.com/office/drawing/2014/main" id="{7D156759-CE11-4BB4-B9D2-F11B218FBD57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323" name="Rectángulo 148">
          <a:extLst>
            <a:ext uri="{FF2B5EF4-FFF2-40B4-BE49-F238E27FC236}">
              <a16:creationId xmlns="" xmlns:a16="http://schemas.microsoft.com/office/drawing/2014/main" id="{9D2CEF70-3C12-402E-AD05-5461AA352C93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24" name="Rectángulo 52">
          <a:extLst>
            <a:ext uri="{FF2B5EF4-FFF2-40B4-BE49-F238E27FC236}">
              <a16:creationId xmlns="" xmlns:a16="http://schemas.microsoft.com/office/drawing/2014/main" id="{ABB335C8-DCD3-4E85-BCEC-84EE51A19568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25" name="Rectángulo 134">
          <a:extLst>
            <a:ext uri="{FF2B5EF4-FFF2-40B4-BE49-F238E27FC236}">
              <a16:creationId xmlns="" xmlns:a16="http://schemas.microsoft.com/office/drawing/2014/main" id="{39387E0F-29F0-47D1-8F3E-F098A4937907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26" name="Rectángulo 52">
          <a:extLst>
            <a:ext uri="{FF2B5EF4-FFF2-40B4-BE49-F238E27FC236}">
              <a16:creationId xmlns="" xmlns:a16="http://schemas.microsoft.com/office/drawing/2014/main" id="{0506C9F4-E25A-441B-B291-6F19D6F699D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27" name="Rectángulo 134">
          <a:extLst>
            <a:ext uri="{FF2B5EF4-FFF2-40B4-BE49-F238E27FC236}">
              <a16:creationId xmlns="" xmlns:a16="http://schemas.microsoft.com/office/drawing/2014/main" id="{A0F9078E-FC70-4862-8A9E-6DCACA09219F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328" name="Rectángulo 49">
          <a:extLst>
            <a:ext uri="{FF2B5EF4-FFF2-40B4-BE49-F238E27FC236}">
              <a16:creationId xmlns="" xmlns:a16="http://schemas.microsoft.com/office/drawing/2014/main" id="{85B54010-185B-4E47-ADC6-0BFDB53CE5BF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329" name="Rectángulo 51">
          <a:extLst>
            <a:ext uri="{FF2B5EF4-FFF2-40B4-BE49-F238E27FC236}">
              <a16:creationId xmlns="" xmlns:a16="http://schemas.microsoft.com/office/drawing/2014/main" id="{E6236A2F-455B-41BA-BAE3-113353B850D2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330" name="Rectángulo 54">
          <a:extLst>
            <a:ext uri="{FF2B5EF4-FFF2-40B4-BE49-F238E27FC236}">
              <a16:creationId xmlns="" xmlns:a16="http://schemas.microsoft.com/office/drawing/2014/main" id="{39AC0621-AFBC-4F40-BE8B-AACCE4CBFCAF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331" name="Rectángulo 55">
          <a:extLst>
            <a:ext uri="{FF2B5EF4-FFF2-40B4-BE49-F238E27FC236}">
              <a16:creationId xmlns="" xmlns:a16="http://schemas.microsoft.com/office/drawing/2014/main" id="{67715AFE-77A7-42D5-8764-5C6BE7C8FB4F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332" name="Rectángulo 56">
          <a:extLst>
            <a:ext uri="{FF2B5EF4-FFF2-40B4-BE49-F238E27FC236}">
              <a16:creationId xmlns="" xmlns:a16="http://schemas.microsoft.com/office/drawing/2014/main" id="{A7CF15C6-36CC-416F-BDF1-18E060FE7521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333" name="Rectángulo 59">
          <a:extLst>
            <a:ext uri="{FF2B5EF4-FFF2-40B4-BE49-F238E27FC236}">
              <a16:creationId xmlns="" xmlns:a16="http://schemas.microsoft.com/office/drawing/2014/main" id="{A692FD34-7532-4598-9C63-1698EFABEBA7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334" name="Rectángulo 60">
          <a:extLst>
            <a:ext uri="{FF2B5EF4-FFF2-40B4-BE49-F238E27FC236}">
              <a16:creationId xmlns="" xmlns:a16="http://schemas.microsoft.com/office/drawing/2014/main" id="{F4A5B0F7-D14B-4308-BDDD-4673EC6DD870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335" name="Rectángulo 78">
          <a:extLst>
            <a:ext uri="{FF2B5EF4-FFF2-40B4-BE49-F238E27FC236}">
              <a16:creationId xmlns="" xmlns:a16="http://schemas.microsoft.com/office/drawing/2014/main" id="{2CF312D9-263F-44CF-B546-0381F450B1C5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336" name="Rectángulo 79">
          <a:extLst>
            <a:ext uri="{FF2B5EF4-FFF2-40B4-BE49-F238E27FC236}">
              <a16:creationId xmlns="" xmlns:a16="http://schemas.microsoft.com/office/drawing/2014/main" id="{E5DC7637-A0CB-440F-B7EA-61D20C9FC068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337" name="Rectángulo 127">
          <a:extLst>
            <a:ext uri="{FF2B5EF4-FFF2-40B4-BE49-F238E27FC236}">
              <a16:creationId xmlns="" xmlns:a16="http://schemas.microsoft.com/office/drawing/2014/main" id="{11AB43A5-BE42-47F8-9DAD-149D70373E07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338" name="Rectángulo 131">
          <a:extLst>
            <a:ext uri="{FF2B5EF4-FFF2-40B4-BE49-F238E27FC236}">
              <a16:creationId xmlns="" xmlns:a16="http://schemas.microsoft.com/office/drawing/2014/main" id="{C833B324-9F49-4F6C-B935-5EDC4DDB9988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339" name="Rectángulo 136">
          <a:extLst>
            <a:ext uri="{FF2B5EF4-FFF2-40B4-BE49-F238E27FC236}">
              <a16:creationId xmlns="" xmlns:a16="http://schemas.microsoft.com/office/drawing/2014/main" id="{4A40EA9D-FC33-4318-A789-DC83DEDD6F8B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340" name="Rectángulo 137">
          <a:extLst>
            <a:ext uri="{FF2B5EF4-FFF2-40B4-BE49-F238E27FC236}">
              <a16:creationId xmlns="" xmlns:a16="http://schemas.microsoft.com/office/drawing/2014/main" id="{CA95898A-E38F-4D87-B366-D4C392B05CB1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41" name="Rectángulo 139">
          <a:extLst>
            <a:ext uri="{FF2B5EF4-FFF2-40B4-BE49-F238E27FC236}">
              <a16:creationId xmlns="" xmlns:a16="http://schemas.microsoft.com/office/drawing/2014/main" id="{12856FD1-676B-4A39-A210-D4FD473CB82E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342" name="Rectángulo 140">
          <a:extLst>
            <a:ext uri="{FF2B5EF4-FFF2-40B4-BE49-F238E27FC236}">
              <a16:creationId xmlns="" xmlns:a16="http://schemas.microsoft.com/office/drawing/2014/main" id="{1D46C9E4-DDB3-46C9-B985-C44C48435B11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343" name="Rectángulo 141">
          <a:extLst>
            <a:ext uri="{FF2B5EF4-FFF2-40B4-BE49-F238E27FC236}">
              <a16:creationId xmlns="" xmlns:a16="http://schemas.microsoft.com/office/drawing/2014/main" id="{37A3F43C-67A2-4CCB-9D2E-D3E6C33C3A53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344" name="Rectángulo 142">
          <a:extLst>
            <a:ext uri="{FF2B5EF4-FFF2-40B4-BE49-F238E27FC236}">
              <a16:creationId xmlns="" xmlns:a16="http://schemas.microsoft.com/office/drawing/2014/main" id="{CE1D0750-C41B-4A09-9B54-EC5DC80FD41B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345" name="Rectángulo 145">
          <a:extLst>
            <a:ext uri="{FF2B5EF4-FFF2-40B4-BE49-F238E27FC236}">
              <a16:creationId xmlns="" xmlns:a16="http://schemas.microsoft.com/office/drawing/2014/main" id="{3CC8F1E7-5374-4EEE-8591-EE8BD6DEFE0E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346" name="Rectángulo 146">
          <a:extLst>
            <a:ext uri="{FF2B5EF4-FFF2-40B4-BE49-F238E27FC236}">
              <a16:creationId xmlns="" xmlns:a16="http://schemas.microsoft.com/office/drawing/2014/main" id="{B3E94791-B987-4EA3-95F8-7D6D85F577E1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47" name="Rectángulo 52">
          <a:extLst>
            <a:ext uri="{FF2B5EF4-FFF2-40B4-BE49-F238E27FC236}">
              <a16:creationId xmlns="" xmlns:a16="http://schemas.microsoft.com/office/drawing/2014/main" id="{553EC82D-68D3-4707-AECE-8992BE3ADF4F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48" name="Rectángulo 134">
          <a:extLst>
            <a:ext uri="{FF2B5EF4-FFF2-40B4-BE49-F238E27FC236}">
              <a16:creationId xmlns="" xmlns:a16="http://schemas.microsoft.com/office/drawing/2014/main" id="{8449FEA9-F4AD-494F-8E92-725C4F38D82D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49" name="Rectángulo 52">
          <a:extLst>
            <a:ext uri="{FF2B5EF4-FFF2-40B4-BE49-F238E27FC236}">
              <a16:creationId xmlns="" xmlns:a16="http://schemas.microsoft.com/office/drawing/2014/main" id="{811F1FC1-9C72-43FA-BB44-ACA6A6438800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50" name="Rectángulo 134">
          <a:extLst>
            <a:ext uri="{FF2B5EF4-FFF2-40B4-BE49-F238E27FC236}">
              <a16:creationId xmlns="" xmlns:a16="http://schemas.microsoft.com/office/drawing/2014/main" id="{37785BD2-6085-4AFB-AE4B-4605D13902A6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351" name="Rectángulo 35">
          <a:extLst>
            <a:ext uri="{FF2B5EF4-FFF2-40B4-BE49-F238E27FC236}">
              <a16:creationId xmlns="" xmlns:a16="http://schemas.microsoft.com/office/drawing/2014/main" id="{5CC99A50-7544-4880-AE27-BE116C64785A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352" name="Rectángulo 49">
          <a:extLst>
            <a:ext uri="{FF2B5EF4-FFF2-40B4-BE49-F238E27FC236}">
              <a16:creationId xmlns="" xmlns:a16="http://schemas.microsoft.com/office/drawing/2014/main" id="{1AF51BAB-90C2-40DD-8355-AC089DDDB98F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353" name="Rectángulo 51">
          <a:extLst>
            <a:ext uri="{FF2B5EF4-FFF2-40B4-BE49-F238E27FC236}">
              <a16:creationId xmlns="" xmlns:a16="http://schemas.microsoft.com/office/drawing/2014/main" id="{FBCCD78E-4856-42EA-A5CD-16F20FDB9F5F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354" name="Rectángulo 54">
          <a:extLst>
            <a:ext uri="{FF2B5EF4-FFF2-40B4-BE49-F238E27FC236}">
              <a16:creationId xmlns="" xmlns:a16="http://schemas.microsoft.com/office/drawing/2014/main" id="{05BCA36E-A513-42C1-83F3-6A7C5ABCF45B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355" name="Rectángulo 55">
          <a:extLst>
            <a:ext uri="{FF2B5EF4-FFF2-40B4-BE49-F238E27FC236}">
              <a16:creationId xmlns="" xmlns:a16="http://schemas.microsoft.com/office/drawing/2014/main" id="{06273C06-1F59-4330-ADB1-53D9421CAA7F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356" name="Rectángulo 56">
          <a:extLst>
            <a:ext uri="{FF2B5EF4-FFF2-40B4-BE49-F238E27FC236}">
              <a16:creationId xmlns="" xmlns:a16="http://schemas.microsoft.com/office/drawing/2014/main" id="{07EA61C5-1BDD-46A0-9BF8-A525E93EF8AC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357" name="Rectángulo 58">
          <a:extLst>
            <a:ext uri="{FF2B5EF4-FFF2-40B4-BE49-F238E27FC236}">
              <a16:creationId xmlns="" xmlns:a16="http://schemas.microsoft.com/office/drawing/2014/main" id="{779390CD-017E-4C76-A451-8A8A4A80F370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358" name="Rectángulo 59">
          <a:extLst>
            <a:ext uri="{FF2B5EF4-FFF2-40B4-BE49-F238E27FC236}">
              <a16:creationId xmlns="" xmlns:a16="http://schemas.microsoft.com/office/drawing/2014/main" id="{43B2B85C-59DE-43EA-BBFA-EFE3C09879B3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359" name="Rectángulo 60">
          <a:extLst>
            <a:ext uri="{FF2B5EF4-FFF2-40B4-BE49-F238E27FC236}">
              <a16:creationId xmlns="" xmlns:a16="http://schemas.microsoft.com/office/drawing/2014/main" id="{37CB49FF-FE83-47EA-BBA2-C2484DF25D59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360" name="Rectángulo 78">
          <a:extLst>
            <a:ext uri="{FF2B5EF4-FFF2-40B4-BE49-F238E27FC236}">
              <a16:creationId xmlns="" xmlns:a16="http://schemas.microsoft.com/office/drawing/2014/main" id="{A7910910-B0C7-47B3-9E00-236481071FD4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361" name="Rectángulo 79">
          <a:extLst>
            <a:ext uri="{FF2B5EF4-FFF2-40B4-BE49-F238E27FC236}">
              <a16:creationId xmlns="" xmlns:a16="http://schemas.microsoft.com/office/drawing/2014/main" id="{B3B3D4E0-A3C3-4C16-A98C-50E1029D40FC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362" name="Rectángulo 126">
          <a:extLst>
            <a:ext uri="{FF2B5EF4-FFF2-40B4-BE49-F238E27FC236}">
              <a16:creationId xmlns="" xmlns:a16="http://schemas.microsoft.com/office/drawing/2014/main" id="{15C2D1A3-D055-4907-B021-4F31B604886D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363" name="Rectángulo 127">
          <a:extLst>
            <a:ext uri="{FF2B5EF4-FFF2-40B4-BE49-F238E27FC236}">
              <a16:creationId xmlns="" xmlns:a16="http://schemas.microsoft.com/office/drawing/2014/main" id="{8EE40C84-3A77-4C7D-AB19-DB5A6D400E32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364" name="Rectángulo 131">
          <a:extLst>
            <a:ext uri="{FF2B5EF4-FFF2-40B4-BE49-F238E27FC236}">
              <a16:creationId xmlns="" xmlns:a16="http://schemas.microsoft.com/office/drawing/2014/main" id="{BB516590-0079-467B-A803-933ADCF4A66E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365" name="Rectángulo 132">
          <a:extLst>
            <a:ext uri="{FF2B5EF4-FFF2-40B4-BE49-F238E27FC236}">
              <a16:creationId xmlns="" xmlns:a16="http://schemas.microsoft.com/office/drawing/2014/main" id="{8E1458DA-2870-4042-89F2-0B607105E76A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366" name="Rectángulo 136">
          <a:extLst>
            <a:ext uri="{FF2B5EF4-FFF2-40B4-BE49-F238E27FC236}">
              <a16:creationId xmlns="" xmlns:a16="http://schemas.microsoft.com/office/drawing/2014/main" id="{F986BBFF-6EB8-4892-9ED4-A7CC0D8A4278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367" name="Rectángulo 137">
          <a:extLst>
            <a:ext uri="{FF2B5EF4-FFF2-40B4-BE49-F238E27FC236}">
              <a16:creationId xmlns="" xmlns:a16="http://schemas.microsoft.com/office/drawing/2014/main" id="{90CA7A64-5089-4DAB-B0ED-BDE016BADA56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68" name="Rectángulo 139">
          <a:extLst>
            <a:ext uri="{FF2B5EF4-FFF2-40B4-BE49-F238E27FC236}">
              <a16:creationId xmlns="" xmlns:a16="http://schemas.microsoft.com/office/drawing/2014/main" id="{1284A3ED-4D5D-4686-8309-3E3937CE6861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369" name="Rectángulo 140">
          <a:extLst>
            <a:ext uri="{FF2B5EF4-FFF2-40B4-BE49-F238E27FC236}">
              <a16:creationId xmlns="" xmlns:a16="http://schemas.microsoft.com/office/drawing/2014/main" id="{F05240F0-D62B-405F-AE71-042996B9337B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370" name="Rectángulo 141">
          <a:extLst>
            <a:ext uri="{FF2B5EF4-FFF2-40B4-BE49-F238E27FC236}">
              <a16:creationId xmlns="" xmlns:a16="http://schemas.microsoft.com/office/drawing/2014/main" id="{A896DFD3-07F5-48EC-A3E4-CC589EC91E00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371" name="Rectángulo 142">
          <a:extLst>
            <a:ext uri="{FF2B5EF4-FFF2-40B4-BE49-F238E27FC236}">
              <a16:creationId xmlns="" xmlns:a16="http://schemas.microsoft.com/office/drawing/2014/main" id="{A673B8E7-9AE8-484A-A10E-E06C60B896CA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372" name="Rectángulo 145">
          <a:extLst>
            <a:ext uri="{FF2B5EF4-FFF2-40B4-BE49-F238E27FC236}">
              <a16:creationId xmlns="" xmlns:a16="http://schemas.microsoft.com/office/drawing/2014/main" id="{CB77EAE6-9AD5-4FFC-A95E-05BF9D7CE369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373" name="Rectángulo 146">
          <a:extLst>
            <a:ext uri="{FF2B5EF4-FFF2-40B4-BE49-F238E27FC236}">
              <a16:creationId xmlns="" xmlns:a16="http://schemas.microsoft.com/office/drawing/2014/main" id="{735F26B4-BFCF-4968-BABD-4B4C9E8D85CC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74" name="Rectángulo 52">
          <a:extLst>
            <a:ext uri="{FF2B5EF4-FFF2-40B4-BE49-F238E27FC236}">
              <a16:creationId xmlns="" xmlns:a16="http://schemas.microsoft.com/office/drawing/2014/main" id="{3ABEE430-81EB-43F8-A0A1-3DD69BA3AE9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75" name="Rectángulo 134">
          <a:extLst>
            <a:ext uri="{FF2B5EF4-FFF2-40B4-BE49-F238E27FC236}">
              <a16:creationId xmlns="" xmlns:a16="http://schemas.microsoft.com/office/drawing/2014/main" id="{BF0B0301-D2BC-414C-9E54-42814B573F78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376" name="Rectángulo 49">
          <a:extLst>
            <a:ext uri="{FF2B5EF4-FFF2-40B4-BE49-F238E27FC236}">
              <a16:creationId xmlns="" xmlns:a16="http://schemas.microsoft.com/office/drawing/2014/main" id="{6F43C7D9-8D2B-4CA8-8698-8B22E4217072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377" name="Rectángulo 50">
          <a:extLst>
            <a:ext uri="{FF2B5EF4-FFF2-40B4-BE49-F238E27FC236}">
              <a16:creationId xmlns="" xmlns:a16="http://schemas.microsoft.com/office/drawing/2014/main" id="{F1AE2F37-DF59-4AFE-A05C-861884FF7C2E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378" name="Rectángulo 51">
          <a:extLst>
            <a:ext uri="{FF2B5EF4-FFF2-40B4-BE49-F238E27FC236}">
              <a16:creationId xmlns="" xmlns:a16="http://schemas.microsoft.com/office/drawing/2014/main" id="{3C1BEBEF-17CB-4D3A-8CDB-3BD030919BB4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379" name="Rectángulo 54">
          <a:extLst>
            <a:ext uri="{FF2B5EF4-FFF2-40B4-BE49-F238E27FC236}">
              <a16:creationId xmlns="" xmlns:a16="http://schemas.microsoft.com/office/drawing/2014/main" id="{D962087A-9784-447F-885F-3BF6DB70A734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380" name="Rectángulo 55">
          <a:extLst>
            <a:ext uri="{FF2B5EF4-FFF2-40B4-BE49-F238E27FC236}">
              <a16:creationId xmlns="" xmlns:a16="http://schemas.microsoft.com/office/drawing/2014/main" id="{893AFA60-5055-4E9E-ADC5-6A67D75F349A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381" name="Rectángulo 56">
          <a:extLst>
            <a:ext uri="{FF2B5EF4-FFF2-40B4-BE49-F238E27FC236}">
              <a16:creationId xmlns="" xmlns:a16="http://schemas.microsoft.com/office/drawing/2014/main" id="{2CB92C6A-5F6F-4284-837D-EC927066EFF1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382" name="Rectángulo 58">
          <a:extLst>
            <a:ext uri="{FF2B5EF4-FFF2-40B4-BE49-F238E27FC236}">
              <a16:creationId xmlns="" xmlns:a16="http://schemas.microsoft.com/office/drawing/2014/main" id="{7269ADDA-79AC-49D2-8C1A-7B035A71B81F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383" name="Rectángulo 59">
          <a:extLst>
            <a:ext uri="{FF2B5EF4-FFF2-40B4-BE49-F238E27FC236}">
              <a16:creationId xmlns="" xmlns:a16="http://schemas.microsoft.com/office/drawing/2014/main" id="{4E00CCD2-80E4-4AA3-8A04-4AEBB00D7D7A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384" name="Rectángulo 60">
          <a:extLst>
            <a:ext uri="{FF2B5EF4-FFF2-40B4-BE49-F238E27FC236}">
              <a16:creationId xmlns="" xmlns:a16="http://schemas.microsoft.com/office/drawing/2014/main" id="{2E20EF8D-396A-4554-A5F1-C9FA222A22F9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385" name="Rectángulo 78">
          <a:extLst>
            <a:ext uri="{FF2B5EF4-FFF2-40B4-BE49-F238E27FC236}">
              <a16:creationId xmlns="" xmlns:a16="http://schemas.microsoft.com/office/drawing/2014/main" id="{1F736119-768E-4527-B8FA-0B324D8F33F2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386" name="Rectángulo 79">
          <a:extLst>
            <a:ext uri="{FF2B5EF4-FFF2-40B4-BE49-F238E27FC236}">
              <a16:creationId xmlns="" xmlns:a16="http://schemas.microsoft.com/office/drawing/2014/main" id="{802EB359-89C3-4664-9DF4-542F1515F674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387" name="Rectángulo 119">
          <a:extLst>
            <a:ext uri="{FF2B5EF4-FFF2-40B4-BE49-F238E27FC236}">
              <a16:creationId xmlns="" xmlns:a16="http://schemas.microsoft.com/office/drawing/2014/main" id="{911AD8FE-CF8E-442A-9A47-62FFB5F43106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388" name="Rectángulo 131">
          <a:extLst>
            <a:ext uri="{FF2B5EF4-FFF2-40B4-BE49-F238E27FC236}">
              <a16:creationId xmlns="" xmlns:a16="http://schemas.microsoft.com/office/drawing/2014/main" id="{4EAF13D2-4099-446A-A9B7-20C0FD853F77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389" name="Rectángulo 133">
          <a:extLst>
            <a:ext uri="{FF2B5EF4-FFF2-40B4-BE49-F238E27FC236}">
              <a16:creationId xmlns="" xmlns:a16="http://schemas.microsoft.com/office/drawing/2014/main" id="{FE911BBF-1B87-4C9F-A50A-027822EEBF4D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390" name="Rectángulo 136">
          <a:extLst>
            <a:ext uri="{FF2B5EF4-FFF2-40B4-BE49-F238E27FC236}">
              <a16:creationId xmlns="" xmlns:a16="http://schemas.microsoft.com/office/drawing/2014/main" id="{9A115B47-3D2B-415E-94B2-6A112A8F53B5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391" name="Rectángulo 137">
          <a:extLst>
            <a:ext uri="{FF2B5EF4-FFF2-40B4-BE49-F238E27FC236}">
              <a16:creationId xmlns="" xmlns:a16="http://schemas.microsoft.com/office/drawing/2014/main" id="{C34DFDC9-113A-4925-A8DC-E51171B3CEC4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92" name="Rectángulo 139">
          <a:extLst>
            <a:ext uri="{FF2B5EF4-FFF2-40B4-BE49-F238E27FC236}">
              <a16:creationId xmlns="" xmlns:a16="http://schemas.microsoft.com/office/drawing/2014/main" id="{26525FCA-A075-441E-8D43-E9E39E9438B9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393" name="Rectángulo 140">
          <a:extLst>
            <a:ext uri="{FF2B5EF4-FFF2-40B4-BE49-F238E27FC236}">
              <a16:creationId xmlns="" xmlns:a16="http://schemas.microsoft.com/office/drawing/2014/main" id="{9F96B24B-C675-4115-9223-5FCBC368E50A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394" name="Rectángulo 141">
          <a:extLst>
            <a:ext uri="{FF2B5EF4-FFF2-40B4-BE49-F238E27FC236}">
              <a16:creationId xmlns="" xmlns:a16="http://schemas.microsoft.com/office/drawing/2014/main" id="{B51AF35C-0B94-4DA4-830A-B8FC73462C50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395" name="Rectángulo 142">
          <a:extLst>
            <a:ext uri="{FF2B5EF4-FFF2-40B4-BE49-F238E27FC236}">
              <a16:creationId xmlns="" xmlns:a16="http://schemas.microsoft.com/office/drawing/2014/main" id="{B2D5256F-CA89-4CB7-A593-57D96918D869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396" name="Rectángulo 145">
          <a:extLst>
            <a:ext uri="{FF2B5EF4-FFF2-40B4-BE49-F238E27FC236}">
              <a16:creationId xmlns="" xmlns:a16="http://schemas.microsoft.com/office/drawing/2014/main" id="{269BA1FE-C691-4FBE-91E6-F847933B1321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397" name="Rectángulo 146">
          <a:extLst>
            <a:ext uri="{FF2B5EF4-FFF2-40B4-BE49-F238E27FC236}">
              <a16:creationId xmlns="" xmlns:a16="http://schemas.microsoft.com/office/drawing/2014/main" id="{754493A8-69E3-4888-BBFA-C9E2A424562C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398" name="Rectángulo 148">
          <a:extLst>
            <a:ext uri="{FF2B5EF4-FFF2-40B4-BE49-F238E27FC236}">
              <a16:creationId xmlns="" xmlns:a16="http://schemas.microsoft.com/office/drawing/2014/main" id="{2579F507-CD67-4A14-BA79-4CC9739D450E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399" name="Rectángulo 52">
          <a:extLst>
            <a:ext uri="{FF2B5EF4-FFF2-40B4-BE49-F238E27FC236}">
              <a16:creationId xmlns="" xmlns:a16="http://schemas.microsoft.com/office/drawing/2014/main" id="{A44ABC92-BE3A-4CF1-8DE0-B7873B21ADA8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00" name="Rectángulo 134">
          <a:extLst>
            <a:ext uri="{FF2B5EF4-FFF2-40B4-BE49-F238E27FC236}">
              <a16:creationId xmlns="" xmlns:a16="http://schemas.microsoft.com/office/drawing/2014/main" id="{763D99DE-D3DB-47D7-A109-5A2F321F624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01" name="Rectángulo 52">
          <a:extLst>
            <a:ext uri="{FF2B5EF4-FFF2-40B4-BE49-F238E27FC236}">
              <a16:creationId xmlns="" xmlns:a16="http://schemas.microsoft.com/office/drawing/2014/main" id="{57A05FA3-CA67-468E-95F4-31053DF22DCC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02" name="Rectángulo 134">
          <a:extLst>
            <a:ext uri="{FF2B5EF4-FFF2-40B4-BE49-F238E27FC236}">
              <a16:creationId xmlns="" xmlns:a16="http://schemas.microsoft.com/office/drawing/2014/main" id="{400ADFD4-B1E2-4A66-9D49-C81CA125C7B6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403" name="Rectángulo 25">
          <a:extLst>
            <a:ext uri="{FF2B5EF4-FFF2-40B4-BE49-F238E27FC236}">
              <a16:creationId xmlns="" xmlns:a16="http://schemas.microsoft.com/office/drawing/2014/main" id="{CBD3D661-0BE3-4945-85E8-64748F14EF02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404" name="Rectángulo 35">
          <a:extLst>
            <a:ext uri="{FF2B5EF4-FFF2-40B4-BE49-F238E27FC236}">
              <a16:creationId xmlns="" xmlns:a16="http://schemas.microsoft.com/office/drawing/2014/main" id="{D08AFEF2-37A2-4303-97F3-24E41EFCBB4F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405" name="Rectángulo 49">
          <a:extLst>
            <a:ext uri="{FF2B5EF4-FFF2-40B4-BE49-F238E27FC236}">
              <a16:creationId xmlns="" xmlns:a16="http://schemas.microsoft.com/office/drawing/2014/main" id="{0A59C3E9-B9EF-41E9-BDCF-51F51A52082D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406" name="Rectángulo 50">
          <a:extLst>
            <a:ext uri="{FF2B5EF4-FFF2-40B4-BE49-F238E27FC236}">
              <a16:creationId xmlns="" xmlns:a16="http://schemas.microsoft.com/office/drawing/2014/main" id="{F43B7C68-814E-4580-ADCA-EB41BE9462DB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407" name="Rectángulo 51">
          <a:extLst>
            <a:ext uri="{FF2B5EF4-FFF2-40B4-BE49-F238E27FC236}">
              <a16:creationId xmlns="" xmlns:a16="http://schemas.microsoft.com/office/drawing/2014/main" id="{CE0C5345-EEC7-4B29-B61E-7223A9C20DAD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408" name="Rectángulo 54">
          <a:extLst>
            <a:ext uri="{FF2B5EF4-FFF2-40B4-BE49-F238E27FC236}">
              <a16:creationId xmlns="" xmlns:a16="http://schemas.microsoft.com/office/drawing/2014/main" id="{5BD2D692-0DA4-4958-9428-C0ADD6934ABA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409" name="Rectángulo 55">
          <a:extLst>
            <a:ext uri="{FF2B5EF4-FFF2-40B4-BE49-F238E27FC236}">
              <a16:creationId xmlns="" xmlns:a16="http://schemas.microsoft.com/office/drawing/2014/main" id="{F2040A4F-20D9-4D13-A933-3212A346A6D7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410" name="Rectángulo 56">
          <a:extLst>
            <a:ext uri="{FF2B5EF4-FFF2-40B4-BE49-F238E27FC236}">
              <a16:creationId xmlns="" xmlns:a16="http://schemas.microsoft.com/office/drawing/2014/main" id="{7BF65620-0DF2-4B81-A7F7-9653D253E241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411" name="Rectángulo 58">
          <a:extLst>
            <a:ext uri="{FF2B5EF4-FFF2-40B4-BE49-F238E27FC236}">
              <a16:creationId xmlns="" xmlns:a16="http://schemas.microsoft.com/office/drawing/2014/main" id="{9BA0E593-BCAF-417B-B679-F6D97D3EED47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412" name="Rectángulo 59">
          <a:extLst>
            <a:ext uri="{FF2B5EF4-FFF2-40B4-BE49-F238E27FC236}">
              <a16:creationId xmlns="" xmlns:a16="http://schemas.microsoft.com/office/drawing/2014/main" id="{4E60872E-6605-493B-A437-FFC01EF3A770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413" name="Rectángulo 60">
          <a:extLst>
            <a:ext uri="{FF2B5EF4-FFF2-40B4-BE49-F238E27FC236}">
              <a16:creationId xmlns="" xmlns:a16="http://schemas.microsoft.com/office/drawing/2014/main" id="{67D0B804-AD02-426D-81E7-B8D8C6C44892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414" name="Rectángulo 78">
          <a:extLst>
            <a:ext uri="{FF2B5EF4-FFF2-40B4-BE49-F238E27FC236}">
              <a16:creationId xmlns="" xmlns:a16="http://schemas.microsoft.com/office/drawing/2014/main" id="{10AB58C5-6D94-4D79-9496-B790B2EA0962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415" name="Rectángulo 79">
          <a:extLst>
            <a:ext uri="{FF2B5EF4-FFF2-40B4-BE49-F238E27FC236}">
              <a16:creationId xmlns="" xmlns:a16="http://schemas.microsoft.com/office/drawing/2014/main" id="{B123A75E-3045-4207-9FE5-EF3B108C8967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416" name="Rectángulo 119">
          <a:extLst>
            <a:ext uri="{FF2B5EF4-FFF2-40B4-BE49-F238E27FC236}">
              <a16:creationId xmlns="" xmlns:a16="http://schemas.microsoft.com/office/drawing/2014/main" id="{E2F68006-E987-4E1D-AA44-1B491FCF5341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1417" name="Rectángulo 122">
          <a:extLst>
            <a:ext uri="{FF2B5EF4-FFF2-40B4-BE49-F238E27FC236}">
              <a16:creationId xmlns="" xmlns:a16="http://schemas.microsoft.com/office/drawing/2014/main" id="{D061F1B6-0059-47EF-AA12-B3E2D45B3074}"/>
            </a:ext>
          </a:extLst>
        </xdr:cNvPr>
        <xdr:cNvSpPr/>
      </xdr:nvSpPr>
      <xdr:spPr>
        <a:xfrm>
          <a:off x="4401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418" name="Rectángulo 126">
          <a:extLst>
            <a:ext uri="{FF2B5EF4-FFF2-40B4-BE49-F238E27FC236}">
              <a16:creationId xmlns="" xmlns:a16="http://schemas.microsoft.com/office/drawing/2014/main" id="{FF59BC01-C3ED-49DB-BF11-B38854A075E2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419" name="Rectángulo 127">
          <a:extLst>
            <a:ext uri="{FF2B5EF4-FFF2-40B4-BE49-F238E27FC236}">
              <a16:creationId xmlns="" xmlns:a16="http://schemas.microsoft.com/office/drawing/2014/main" id="{3CEF10ED-66CC-453F-9C9E-6F090ED2B1FE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420" name="Rectángulo 131">
          <a:extLst>
            <a:ext uri="{FF2B5EF4-FFF2-40B4-BE49-F238E27FC236}">
              <a16:creationId xmlns="" xmlns:a16="http://schemas.microsoft.com/office/drawing/2014/main" id="{CA5BBB51-4498-4F58-BB01-B4BEFCC1D8C4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421" name="Rectángulo 132">
          <a:extLst>
            <a:ext uri="{FF2B5EF4-FFF2-40B4-BE49-F238E27FC236}">
              <a16:creationId xmlns="" xmlns:a16="http://schemas.microsoft.com/office/drawing/2014/main" id="{B1BF06EB-F827-4100-94FE-276F1B382FC1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422" name="Rectángulo 136">
          <a:extLst>
            <a:ext uri="{FF2B5EF4-FFF2-40B4-BE49-F238E27FC236}">
              <a16:creationId xmlns="" xmlns:a16="http://schemas.microsoft.com/office/drawing/2014/main" id="{9CA47763-BE76-45BD-97B8-2BDB8C46A8BD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423" name="Rectángulo 137">
          <a:extLst>
            <a:ext uri="{FF2B5EF4-FFF2-40B4-BE49-F238E27FC236}">
              <a16:creationId xmlns="" xmlns:a16="http://schemas.microsoft.com/office/drawing/2014/main" id="{27A9E578-047E-4E3B-B231-2BD2FF21A871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24" name="Rectángulo 139">
          <a:extLst>
            <a:ext uri="{FF2B5EF4-FFF2-40B4-BE49-F238E27FC236}">
              <a16:creationId xmlns="" xmlns:a16="http://schemas.microsoft.com/office/drawing/2014/main" id="{D86F3BE4-27A0-4548-A587-6FA904F7859D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425" name="Rectángulo 140">
          <a:extLst>
            <a:ext uri="{FF2B5EF4-FFF2-40B4-BE49-F238E27FC236}">
              <a16:creationId xmlns="" xmlns:a16="http://schemas.microsoft.com/office/drawing/2014/main" id="{EFFD4092-A78B-4EDD-86DB-37338BCE4054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426" name="Rectángulo 141">
          <a:extLst>
            <a:ext uri="{FF2B5EF4-FFF2-40B4-BE49-F238E27FC236}">
              <a16:creationId xmlns="" xmlns:a16="http://schemas.microsoft.com/office/drawing/2014/main" id="{4BE3ACFD-0871-4ACD-AD2D-483643AA7131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427" name="Rectángulo 142">
          <a:extLst>
            <a:ext uri="{FF2B5EF4-FFF2-40B4-BE49-F238E27FC236}">
              <a16:creationId xmlns="" xmlns:a16="http://schemas.microsoft.com/office/drawing/2014/main" id="{1D70FEC6-70A5-4970-9A01-93CD12147A01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428" name="Rectángulo 145">
          <a:extLst>
            <a:ext uri="{FF2B5EF4-FFF2-40B4-BE49-F238E27FC236}">
              <a16:creationId xmlns="" xmlns:a16="http://schemas.microsoft.com/office/drawing/2014/main" id="{94049CD8-9AD0-4628-846D-C8AAA960CE88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429" name="Rectángulo 146">
          <a:extLst>
            <a:ext uri="{FF2B5EF4-FFF2-40B4-BE49-F238E27FC236}">
              <a16:creationId xmlns="" xmlns:a16="http://schemas.microsoft.com/office/drawing/2014/main" id="{5A832EC2-9B6A-4722-B420-054C190D66A8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30" name="Rectángulo 52">
          <a:extLst>
            <a:ext uri="{FF2B5EF4-FFF2-40B4-BE49-F238E27FC236}">
              <a16:creationId xmlns="" xmlns:a16="http://schemas.microsoft.com/office/drawing/2014/main" id="{36135B2C-A5A9-4B88-868C-D002BD383169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31" name="Rectángulo 134">
          <a:extLst>
            <a:ext uri="{FF2B5EF4-FFF2-40B4-BE49-F238E27FC236}">
              <a16:creationId xmlns="" xmlns:a16="http://schemas.microsoft.com/office/drawing/2014/main" id="{7AE8A8E6-FA9D-4DC2-803D-6ED3B4BBAC49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32" name="Rectángulo 52">
          <a:extLst>
            <a:ext uri="{FF2B5EF4-FFF2-40B4-BE49-F238E27FC236}">
              <a16:creationId xmlns="" xmlns:a16="http://schemas.microsoft.com/office/drawing/2014/main" id="{370B5C27-DB63-4ED0-B36A-A6B052615DA0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33" name="Rectángulo 134">
          <a:extLst>
            <a:ext uri="{FF2B5EF4-FFF2-40B4-BE49-F238E27FC236}">
              <a16:creationId xmlns="" xmlns:a16="http://schemas.microsoft.com/office/drawing/2014/main" id="{D948B1A6-3470-48BC-B41E-790B30E87D06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434" name="Rectángulo 23">
          <a:extLst>
            <a:ext uri="{FF2B5EF4-FFF2-40B4-BE49-F238E27FC236}">
              <a16:creationId xmlns="" xmlns:a16="http://schemas.microsoft.com/office/drawing/2014/main" id="{A47FB12B-2568-432E-8268-E46A44C46583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1435" name="Rectángulo 26">
          <a:extLst>
            <a:ext uri="{FF2B5EF4-FFF2-40B4-BE49-F238E27FC236}">
              <a16:creationId xmlns="" xmlns:a16="http://schemas.microsoft.com/office/drawing/2014/main" id="{266EA47A-7F5E-49DB-93D4-694F66ADB509}"/>
            </a:ext>
          </a:extLst>
        </xdr:cNvPr>
        <xdr:cNvSpPr/>
      </xdr:nvSpPr>
      <xdr:spPr>
        <a:xfrm>
          <a:off x="4401879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436" name="Rectángulo 35">
          <a:extLst>
            <a:ext uri="{FF2B5EF4-FFF2-40B4-BE49-F238E27FC236}">
              <a16:creationId xmlns="" xmlns:a16="http://schemas.microsoft.com/office/drawing/2014/main" id="{095F8F99-46FC-4DC8-AC96-8E2F17F731F0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437" name="Rectángulo 49">
          <a:extLst>
            <a:ext uri="{FF2B5EF4-FFF2-40B4-BE49-F238E27FC236}">
              <a16:creationId xmlns="" xmlns:a16="http://schemas.microsoft.com/office/drawing/2014/main" id="{CA4499C7-89F2-4C95-B23E-DFCF978ED73A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438" name="Rectángulo 50">
          <a:extLst>
            <a:ext uri="{FF2B5EF4-FFF2-40B4-BE49-F238E27FC236}">
              <a16:creationId xmlns="" xmlns:a16="http://schemas.microsoft.com/office/drawing/2014/main" id="{DD252445-D234-4082-83BB-8E81A1D10862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439" name="Rectángulo 51">
          <a:extLst>
            <a:ext uri="{FF2B5EF4-FFF2-40B4-BE49-F238E27FC236}">
              <a16:creationId xmlns="" xmlns:a16="http://schemas.microsoft.com/office/drawing/2014/main" id="{FB0FDE27-179D-4A9E-ACF0-78935449FCB2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440" name="Rectángulo 54">
          <a:extLst>
            <a:ext uri="{FF2B5EF4-FFF2-40B4-BE49-F238E27FC236}">
              <a16:creationId xmlns="" xmlns:a16="http://schemas.microsoft.com/office/drawing/2014/main" id="{0D27FAD5-ED7B-424C-914A-C07D08541695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441" name="Rectángulo 55">
          <a:extLst>
            <a:ext uri="{FF2B5EF4-FFF2-40B4-BE49-F238E27FC236}">
              <a16:creationId xmlns="" xmlns:a16="http://schemas.microsoft.com/office/drawing/2014/main" id="{B20C3739-4F1C-4B3F-8B2A-3B142DE8850C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442" name="Rectángulo 56">
          <a:extLst>
            <a:ext uri="{FF2B5EF4-FFF2-40B4-BE49-F238E27FC236}">
              <a16:creationId xmlns="" xmlns:a16="http://schemas.microsoft.com/office/drawing/2014/main" id="{A2EF1988-412B-4E95-A20B-C91C415DC486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443" name="Rectángulo 58">
          <a:extLst>
            <a:ext uri="{FF2B5EF4-FFF2-40B4-BE49-F238E27FC236}">
              <a16:creationId xmlns="" xmlns:a16="http://schemas.microsoft.com/office/drawing/2014/main" id="{E8B25EC5-060C-4111-BD5D-AF4BD58DE678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444" name="Rectángulo 59">
          <a:extLst>
            <a:ext uri="{FF2B5EF4-FFF2-40B4-BE49-F238E27FC236}">
              <a16:creationId xmlns="" xmlns:a16="http://schemas.microsoft.com/office/drawing/2014/main" id="{481C2A71-B4C6-4300-9D51-36EFEA004FFA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445" name="Rectángulo 60">
          <a:extLst>
            <a:ext uri="{FF2B5EF4-FFF2-40B4-BE49-F238E27FC236}">
              <a16:creationId xmlns="" xmlns:a16="http://schemas.microsoft.com/office/drawing/2014/main" id="{479C3325-76F1-4827-8BE0-8BF3A0620254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446" name="Rectángulo 78">
          <a:extLst>
            <a:ext uri="{FF2B5EF4-FFF2-40B4-BE49-F238E27FC236}">
              <a16:creationId xmlns="" xmlns:a16="http://schemas.microsoft.com/office/drawing/2014/main" id="{BE7C9623-CC47-4CFD-99CA-CBB24E0236FE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447" name="Rectángulo 79">
          <a:extLst>
            <a:ext uri="{FF2B5EF4-FFF2-40B4-BE49-F238E27FC236}">
              <a16:creationId xmlns="" xmlns:a16="http://schemas.microsoft.com/office/drawing/2014/main" id="{DE8B8F15-9970-4DC9-B7FD-74C12E75C277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448" name="Rectángulo 119">
          <a:extLst>
            <a:ext uri="{FF2B5EF4-FFF2-40B4-BE49-F238E27FC236}">
              <a16:creationId xmlns="" xmlns:a16="http://schemas.microsoft.com/office/drawing/2014/main" id="{E4596617-C11F-4362-91CD-1F4B374B61E2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449" name="Rectángulo 126">
          <a:extLst>
            <a:ext uri="{FF2B5EF4-FFF2-40B4-BE49-F238E27FC236}">
              <a16:creationId xmlns="" xmlns:a16="http://schemas.microsoft.com/office/drawing/2014/main" id="{F84D4B8D-D610-43E6-920A-40F1749B09EA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450" name="Rectángulo 127">
          <a:extLst>
            <a:ext uri="{FF2B5EF4-FFF2-40B4-BE49-F238E27FC236}">
              <a16:creationId xmlns="" xmlns:a16="http://schemas.microsoft.com/office/drawing/2014/main" id="{65364008-66D2-4641-86E8-4AEB8C976732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451" name="Rectángulo 131">
          <a:extLst>
            <a:ext uri="{FF2B5EF4-FFF2-40B4-BE49-F238E27FC236}">
              <a16:creationId xmlns="" xmlns:a16="http://schemas.microsoft.com/office/drawing/2014/main" id="{89148134-7F54-4D56-B6BE-1FC4F344B404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452" name="Rectángulo 132">
          <a:extLst>
            <a:ext uri="{FF2B5EF4-FFF2-40B4-BE49-F238E27FC236}">
              <a16:creationId xmlns="" xmlns:a16="http://schemas.microsoft.com/office/drawing/2014/main" id="{92B4704A-08B1-4091-AA9A-8B1019324C26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453" name="Rectángulo 136">
          <a:extLst>
            <a:ext uri="{FF2B5EF4-FFF2-40B4-BE49-F238E27FC236}">
              <a16:creationId xmlns="" xmlns:a16="http://schemas.microsoft.com/office/drawing/2014/main" id="{3D0C3E39-A37F-4FC0-A946-44E5FF1BDF04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454" name="Rectángulo 137">
          <a:extLst>
            <a:ext uri="{FF2B5EF4-FFF2-40B4-BE49-F238E27FC236}">
              <a16:creationId xmlns="" xmlns:a16="http://schemas.microsoft.com/office/drawing/2014/main" id="{994AE56A-7649-4E01-9966-38C4B3C9752E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55" name="Rectángulo 139">
          <a:extLst>
            <a:ext uri="{FF2B5EF4-FFF2-40B4-BE49-F238E27FC236}">
              <a16:creationId xmlns="" xmlns:a16="http://schemas.microsoft.com/office/drawing/2014/main" id="{4D9F3AD5-471F-4CF5-BA44-4FB6DF1158E0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456" name="Rectángulo 140">
          <a:extLst>
            <a:ext uri="{FF2B5EF4-FFF2-40B4-BE49-F238E27FC236}">
              <a16:creationId xmlns="" xmlns:a16="http://schemas.microsoft.com/office/drawing/2014/main" id="{99ED0D90-7A18-4BA2-9D35-BA1B10B2C4E8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457" name="Rectángulo 141">
          <a:extLst>
            <a:ext uri="{FF2B5EF4-FFF2-40B4-BE49-F238E27FC236}">
              <a16:creationId xmlns="" xmlns:a16="http://schemas.microsoft.com/office/drawing/2014/main" id="{644C25C1-C8DC-4D84-898E-BAE163F6AC4C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458" name="Rectángulo 142">
          <a:extLst>
            <a:ext uri="{FF2B5EF4-FFF2-40B4-BE49-F238E27FC236}">
              <a16:creationId xmlns="" xmlns:a16="http://schemas.microsoft.com/office/drawing/2014/main" id="{27E430DF-AFF1-4503-99C3-ED2EB1C8BED6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459" name="Rectángulo 144">
          <a:extLst>
            <a:ext uri="{FF2B5EF4-FFF2-40B4-BE49-F238E27FC236}">
              <a16:creationId xmlns="" xmlns:a16="http://schemas.microsoft.com/office/drawing/2014/main" id="{BB4C293D-EAB8-4102-984C-ACAD6F7E837E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460" name="Rectángulo 145">
          <a:extLst>
            <a:ext uri="{FF2B5EF4-FFF2-40B4-BE49-F238E27FC236}">
              <a16:creationId xmlns="" xmlns:a16="http://schemas.microsoft.com/office/drawing/2014/main" id="{87CA72C3-E44E-4E79-BE28-AE5A8BDB2754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461" name="Rectángulo 146">
          <a:extLst>
            <a:ext uri="{FF2B5EF4-FFF2-40B4-BE49-F238E27FC236}">
              <a16:creationId xmlns="" xmlns:a16="http://schemas.microsoft.com/office/drawing/2014/main" id="{10C07D02-F2A3-4555-86F6-F0246342F2DB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62" name="Rectángulo 52">
          <a:extLst>
            <a:ext uri="{FF2B5EF4-FFF2-40B4-BE49-F238E27FC236}">
              <a16:creationId xmlns="" xmlns:a16="http://schemas.microsoft.com/office/drawing/2014/main" id="{2B53F596-DECA-48AF-9FBA-B3E6E1A1D287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63" name="Rectángulo 134">
          <a:extLst>
            <a:ext uri="{FF2B5EF4-FFF2-40B4-BE49-F238E27FC236}">
              <a16:creationId xmlns="" xmlns:a16="http://schemas.microsoft.com/office/drawing/2014/main" id="{15A56982-C3B1-4BF8-87BD-8693B1108B59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464" name="Rectángulo 23">
          <a:extLst>
            <a:ext uri="{FF2B5EF4-FFF2-40B4-BE49-F238E27FC236}">
              <a16:creationId xmlns="" xmlns:a16="http://schemas.microsoft.com/office/drawing/2014/main" id="{7237A78D-9E94-47BC-9E28-B9777CBEF41B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465" name="Rectángulo 35">
          <a:extLst>
            <a:ext uri="{FF2B5EF4-FFF2-40B4-BE49-F238E27FC236}">
              <a16:creationId xmlns="" xmlns:a16="http://schemas.microsoft.com/office/drawing/2014/main" id="{8F6D1E33-7F04-4C15-9D9C-B94BFD9924F3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1466" name="Rectángulo 38">
          <a:extLst>
            <a:ext uri="{FF2B5EF4-FFF2-40B4-BE49-F238E27FC236}">
              <a16:creationId xmlns="" xmlns:a16="http://schemas.microsoft.com/office/drawing/2014/main" id="{0A60ECB6-163A-4F54-B3E5-428190AD9F18}"/>
            </a:ext>
          </a:extLst>
        </xdr:cNvPr>
        <xdr:cNvSpPr/>
      </xdr:nvSpPr>
      <xdr:spPr>
        <a:xfrm>
          <a:off x="1725354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467" name="Rectángulo 49">
          <a:extLst>
            <a:ext uri="{FF2B5EF4-FFF2-40B4-BE49-F238E27FC236}">
              <a16:creationId xmlns="" xmlns:a16="http://schemas.microsoft.com/office/drawing/2014/main" id="{56614C8E-2E24-4467-920D-D6285FB43280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468" name="Rectángulo 51">
          <a:extLst>
            <a:ext uri="{FF2B5EF4-FFF2-40B4-BE49-F238E27FC236}">
              <a16:creationId xmlns="" xmlns:a16="http://schemas.microsoft.com/office/drawing/2014/main" id="{B56686F6-CB25-41B9-8564-EDC5F904171F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469" name="Rectángulo 54">
          <a:extLst>
            <a:ext uri="{FF2B5EF4-FFF2-40B4-BE49-F238E27FC236}">
              <a16:creationId xmlns="" xmlns:a16="http://schemas.microsoft.com/office/drawing/2014/main" id="{56B7BC2B-F7FA-4EDE-8E5B-72E20365384F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470" name="Rectángulo 55">
          <a:extLst>
            <a:ext uri="{FF2B5EF4-FFF2-40B4-BE49-F238E27FC236}">
              <a16:creationId xmlns="" xmlns:a16="http://schemas.microsoft.com/office/drawing/2014/main" id="{CABABE79-2EB8-4002-B1AD-D7DCE9188A6D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471" name="Rectángulo 56">
          <a:extLst>
            <a:ext uri="{FF2B5EF4-FFF2-40B4-BE49-F238E27FC236}">
              <a16:creationId xmlns="" xmlns:a16="http://schemas.microsoft.com/office/drawing/2014/main" id="{508A75CB-CA41-44EA-87D7-D28D8E48628E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472" name="Rectángulo 58">
          <a:extLst>
            <a:ext uri="{FF2B5EF4-FFF2-40B4-BE49-F238E27FC236}">
              <a16:creationId xmlns="" xmlns:a16="http://schemas.microsoft.com/office/drawing/2014/main" id="{413F2C73-8B98-4922-9014-BCEEE120B990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473" name="Rectángulo 59">
          <a:extLst>
            <a:ext uri="{FF2B5EF4-FFF2-40B4-BE49-F238E27FC236}">
              <a16:creationId xmlns="" xmlns:a16="http://schemas.microsoft.com/office/drawing/2014/main" id="{F8AE8E90-ED24-40E8-AE52-19A78568DFDC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474" name="Rectángulo 60">
          <a:extLst>
            <a:ext uri="{FF2B5EF4-FFF2-40B4-BE49-F238E27FC236}">
              <a16:creationId xmlns="" xmlns:a16="http://schemas.microsoft.com/office/drawing/2014/main" id="{ACECDF20-2A61-4ADF-9CFE-50862B7122ED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475" name="Rectángulo 78">
          <a:extLst>
            <a:ext uri="{FF2B5EF4-FFF2-40B4-BE49-F238E27FC236}">
              <a16:creationId xmlns="" xmlns:a16="http://schemas.microsoft.com/office/drawing/2014/main" id="{FB795A3C-BE7C-4B18-ACBD-1D4C52C7D7F0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476" name="Rectángulo 79">
          <a:extLst>
            <a:ext uri="{FF2B5EF4-FFF2-40B4-BE49-F238E27FC236}">
              <a16:creationId xmlns="" xmlns:a16="http://schemas.microsoft.com/office/drawing/2014/main" id="{1DB5F586-C15F-40E0-A6A9-18BE088E8E56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477" name="Rectángulo 119">
          <a:extLst>
            <a:ext uri="{FF2B5EF4-FFF2-40B4-BE49-F238E27FC236}">
              <a16:creationId xmlns="" xmlns:a16="http://schemas.microsoft.com/office/drawing/2014/main" id="{9929F696-1F0E-47D9-BC7D-30D5F8DCD41F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478" name="Rectángulo 131">
          <a:extLst>
            <a:ext uri="{FF2B5EF4-FFF2-40B4-BE49-F238E27FC236}">
              <a16:creationId xmlns="" xmlns:a16="http://schemas.microsoft.com/office/drawing/2014/main" id="{393A67B2-35AF-4947-B7C9-F1D77937AFF5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479" name="Rectángulo 133">
          <a:extLst>
            <a:ext uri="{FF2B5EF4-FFF2-40B4-BE49-F238E27FC236}">
              <a16:creationId xmlns="" xmlns:a16="http://schemas.microsoft.com/office/drawing/2014/main" id="{E37F6D29-4CB9-4008-9184-258121A72AC6}"/>
            </a:ext>
          </a:extLst>
        </xdr:cNvPr>
        <xdr:cNvSpPr/>
      </xdr:nvSpPr>
      <xdr:spPr>
        <a:xfrm>
          <a:off x="7068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480" name="Rectángulo 136">
          <a:extLst>
            <a:ext uri="{FF2B5EF4-FFF2-40B4-BE49-F238E27FC236}">
              <a16:creationId xmlns="" xmlns:a16="http://schemas.microsoft.com/office/drawing/2014/main" id="{1EAD9457-4BB5-432D-83C5-0F591AD17D89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481" name="Rectángulo 137">
          <a:extLst>
            <a:ext uri="{FF2B5EF4-FFF2-40B4-BE49-F238E27FC236}">
              <a16:creationId xmlns="" xmlns:a16="http://schemas.microsoft.com/office/drawing/2014/main" id="{6304B2C1-0211-45CD-B31D-40E892323EA8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82" name="Rectángulo 139">
          <a:extLst>
            <a:ext uri="{FF2B5EF4-FFF2-40B4-BE49-F238E27FC236}">
              <a16:creationId xmlns="" xmlns:a16="http://schemas.microsoft.com/office/drawing/2014/main" id="{D9763160-7F2B-4BB6-959C-86A9CA5EFE8E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483" name="Rectángulo 140">
          <a:extLst>
            <a:ext uri="{FF2B5EF4-FFF2-40B4-BE49-F238E27FC236}">
              <a16:creationId xmlns="" xmlns:a16="http://schemas.microsoft.com/office/drawing/2014/main" id="{0F56315D-764C-491E-9B6B-BCA3635F0D30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484" name="Rectángulo 141">
          <a:extLst>
            <a:ext uri="{FF2B5EF4-FFF2-40B4-BE49-F238E27FC236}">
              <a16:creationId xmlns="" xmlns:a16="http://schemas.microsoft.com/office/drawing/2014/main" id="{B067BD4E-E24D-493B-903B-33C135D35DD0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485" name="Rectángulo 142">
          <a:extLst>
            <a:ext uri="{FF2B5EF4-FFF2-40B4-BE49-F238E27FC236}">
              <a16:creationId xmlns="" xmlns:a16="http://schemas.microsoft.com/office/drawing/2014/main" id="{5F2A5972-81BF-4E6F-85DF-A815BBAB40FE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486" name="Rectángulo 145">
          <a:extLst>
            <a:ext uri="{FF2B5EF4-FFF2-40B4-BE49-F238E27FC236}">
              <a16:creationId xmlns="" xmlns:a16="http://schemas.microsoft.com/office/drawing/2014/main" id="{B6DFBABF-2228-4AF4-AB02-45F84BA7B987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487" name="Rectángulo 146">
          <a:extLst>
            <a:ext uri="{FF2B5EF4-FFF2-40B4-BE49-F238E27FC236}">
              <a16:creationId xmlns="" xmlns:a16="http://schemas.microsoft.com/office/drawing/2014/main" id="{8282FACE-0656-4647-BC0E-2FD588CB173A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488" name="Rectángulo 148">
          <a:extLst>
            <a:ext uri="{FF2B5EF4-FFF2-40B4-BE49-F238E27FC236}">
              <a16:creationId xmlns="" xmlns:a16="http://schemas.microsoft.com/office/drawing/2014/main" id="{F7D9D4FA-5365-47AE-ABA4-C808732F5EF5}"/>
            </a:ext>
          </a:extLst>
        </xdr:cNvPr>
        <xdr:cNvSpPr/>
      </xdr:nvSpPr>
      <xdr:spPr>
        <a:xfrm>
          <a:off x="3144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89" name="Rectángulo 52">
          <a:extLst>
            <a:ext uri="{FF2B5EF4-FFF2-40B4-BE49-F238E27FC236}">
              <a16:creationId xmlns="" xmlns:a16="http://schemas.microsoft.com/office/drawing/2014/main" id="{E655FA06-00B9-4CB1-8411-6F186EACB51F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90" name="Rectángulo 134">
          <a:extLst>
            <a:ext uri="{FF2B5EF4-FFF2-40B4-BE49-F238E27FC236}">
              <a16:creationId xmlns="" xmlns:a16="http://schemas.microsoft.com/office/drawing/2014/main" id="{65DFF1C8-834E-48A8-9528-33594BC8E6D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91" name="Rectángulo 52">
          <a:extLst>
            <a:ext uri="{FF2B5EF4-FFF2-40B4-BE49-F238E27FC236}">
              <a16:creationId xmlns="" xmlns:a16="http://schemas.microsoft.com/office/drawing/2014/main" id="{D0FE7310-C481-48FE-91AE-01EF4C723D1A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492" name="Rectángulo 134">
          <a:extLst>
            <a:ext uri="{FF2B5EF4-FFF2-40B4-BE49-F238E27FC236}">
              <a16:creationId xmlns="" xmlns:a16="http://schemas.microsoft.com/office/drawing/2014/main" id="{B9EA7F7E-2CCD-497D-9682-6E200CC07527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1493" name="Rectángulo 22">
          <a:extLst>
            <a:ext uri="{FF2B5EF4-FFF2-40B4-BE49-F238E27FC236}">
              <a16:creationId xmlns="" xmlns:a16="http://schemas.microsoft.com/office/drawing/2014/main" id="{68EF9C9C-89C2-4A96-90FF-EE33BC967387}"/>
            </a:ext>
          </a:extLst>
        </xdr:cNvPr>
        <xdr:cNvSpPr/>
      </xdr:nvSpPr>
      <xdr:spPr>
        <a:xfrm>
          <a:off x="45733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494" name="Rectángulo 23">
          <a:extLst>
            <a:ext uri="{FF2B5EF4-FFF2-40B4-BE49-F238E27FC236}">
              <a16:creationId xmlns="" xmlns:a16="http://schemas.microsoft.com/office/drawing/2014/main" id="{09C7F077-A773-4DF7-AFD3-FCDD21B65052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1495" name="Rectángulo 24">
          <a:extLst>
            <a:ext uri="{FF2B5EF4-FFF2-40B4-BE49-F238E27FC236}">
              <a16:creationId xmlns="" xmlns:a16="http://schemas.microsoft.com/office/drawing/2014/main" id="{5896D852-65F0-4ACD-9B3A-FABEDDB45FB0}"/>
            </a:ext>
          </a:extLst>
        </xdr:cNvPr>
        <xdr:cNvSpPr/>
      </xdr:nvSpPr>
      <xdr:spPr>
        <a:xfrm>
          <a:off x="45352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496" name="Rectángulo 25">
          <a:extLst>
            <a:ext uri="{FF2B5EF4-FFF2-40B4-BE49-F238E27FC236}">
              <a16:creationId xmlns="" xmlns:a16="http://schemas.microsoft.com/office/drawing/2014/main" id="{FE9F22C5-892B-46A5-ACF8-83FE6267305C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1497" name="Rectángulo 26">
          <a:extLst>
            <a:ext uri="{FF2B5EF4-FFF2-40B4-BE49-F238E27FC236}">
              <a16:creationId xmlns="" xmlns:a16="http://schemas.microsoft.com/office/drawing/2014/main" id="{DDA1FD1F-0F41-4B67-BACB-21155ACF347E}"/>
            </a:ext>
          </a:extLst>
        </xdr:cNvPr>
        <xdr:cNvSpPr/>
      </xdr:nvSpPr>
      <xdr:spPr>
        <a:xfrm>
          <a:off x="4401879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498" name="Rectángulo 29">
          <a:extLst>
            <a:ext uri="{FF2B5EF4-FFF2-40B4-BE49-F238E27FC236}">
              <a16:creationId xmlns="" xmlns:a16="http://schemas.microsoft.com/office/drawing/2014/main" id="{B009651D-EF40-43E7-9EE7-CC223B2A3AD5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1499" name="Rectángulo 30">
          <a:extLst>
            <a:ext uri="{FF2B5EF4-FFF2-40B4-BE49-F238E27FC236}">
              <a16:creationId xmlns="" xmlns:a16="http://schemas.microsoft.com/office/drawing/2014/main" id="{CD4D2B3F-E43C-49B4-BF89-F55B9F1A94F1}"/>
            </a:ext>
          </a:extLst>
        </xdr:cNvPr>
        <xdr:cNvSpPr/>
      </xdr:nvSpPr>
      <xdr:spPr>
        <a:xfrm>
          <a:off x="45161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500" name="Rectángulo 35">
          <a:extLst>
            <a:ext uri="{FF2B5EF4-FFF2-40B4-BE49-F238E27FC236}">
              <a16:creationId xmlns="" xmlns:a16="http://schemas.microsoft.com/office/drawing/2014/main" id="{6B9C706A-D6D7-426E-9841-F76FF826B2CC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501" name="Rectángulo 39">
          <a:extLst>
            <a:ext uri="{FF2B5EF4-FFF2-40B4-BE49-F238E27FC236}">
              <a16:creationId xmlns="" xmlns:a16="http://schemas.microsoft.com/office/drawing/2014/main" id="{BD03BEF4-16B1-4C5A-BA05-CEEE95F41921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502" name="Rectángulo 49">
          <a:extLst>
            <a:ext uri="{FF2B5EF4-FFF2-40B4-BE49-F238E27FC236}">
              <a16:creationId xmlns="" xmlns:a16="http://schemas.microsoft.com/office/drawing/2014/main" id="{8ECEC318-A1BC-4FE6-B052-0D2FCCDB6AD4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503" name="Rectángulo 50">
          <a:extLst>
            <a:ext uri="{FF2B5EF4-FFF2-40B4-BE49-F238E27FC236}">
              <a16:creationId xmlns="" xmlns:a16="http://schemas.microsoft.com/office/drawing/2014/main" id="{E7B16518-B3AE-4A3D-866F-D079FF52560A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504" name="Rectángulo 51">
          <a:extLst>
            <a:ext uri="{FF2B5EF4-FFF2-40B4-BE49-F238E27FC236}">
              <a16:creationId xmlns="" xmlns:a16="http://schemas.microsoft.com/office/drawing/2014/main" id="{7B977A80-6A10-4B9E-89B4-1359F390CFE6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505" name="Rectángulo 53">
          <a:extLst>
            <a:ext uri="{FF2B5EF4-FFF2-40B4-BE49-F238E27FC236}">
              <a16:creationId xmlns="" xmlns:a16="http://schemas.microsoft.com/office/drawing/2014/main" id="{FF90E2F3-03D4-4FF0-BBDE-C98D8EA37BAF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506" name="Rectángulo 54">
          <a:extLst>
            <a:ext uri="{FF2B5EF4-FFF2-40B4-BE49-F238E27FC236}">
              <a16:creationId xmlns="" xmlns:a16="http://schemas.microsoft.com/office/drawing/2014/main" id="{F65F0A40-56D5-4F16-9291-6AC321E3EF49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507" name="Rectángulo 55">
          <a:extLst>
            <a:ext uri="{FF2B5EF4-FFF2-40B4-BE49-F238E27FC236}">
              <a16:creationId xmlns="" xmlns:a16="http://schemas.microsoft.com/office/drawing/2014/main" id="{C57B5C97-BB4E-4407-BB81-03EEF63148D1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508" name="Rectángulo 56">
          <a:extLst>
            <a:ext uri="{FF2B5EF4-FFF2-40B4-BE49-F238E27FC236}">
              <a16:creationId xmlns="" xmlns:a16="http://schemas.microsoft.com/office/drawing/2014/main" id="{E36649EE-0A67-4F42-A2F5-E301FEA00CCB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509" name="Rectángulo 58">
          <a:extLst>
            <a:ext uri="{FF2B5EF4-FFF2-40B4-BE49-F238E27FC236}">
              <a16:creationId xmlns="" xmlns:a16="http://schemas.microsoft.com/office/drawing/2014/main" id="{49A03087-6FD6-40B5-9B08-FB9200D8F126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510" name="Rectángulo 59">
          <a:extLst>
            <a:ext uri="{FF2B5EF4-FFF2-40B4-BE49-F238E27FC236}">
              <a16:creationId xmlns="" xmlns:a16="http://schemas.microsoft.com/office/drawing/2014/main" id="{9973C177-E222-45E9-8ED6-E733B1C7B0CD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511" name="Rectángulo 60">
          <a:extLst>
            <a:ext uri="{FF2B5EF4-FFF2-40B4-BE49-F238E27FC236}">
              <a16:creationId xmlns="" xmlns:a16="http://schemas.microsoft.com/office/drawing/2014/main" id="{40295E90-3DFB-4155-8EAD-6FD786274FC7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512" name="Rectángulo 77">
          <a:extLst>
            <a:ext uri="{FF2B5EF4-FFF2-40B4-BE49-F238E27FC236}">
              <a16:creationId xmlns="" xmlns:a16="http://schemas.microsoft.com/office/drawing/2014/main" id="{C29901B8-5683-4C8E-A739-0C6247A1AF1F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513" name="Rectángulo 78">
          <a:extLst>
            <a:ext uri="{FF2B5EF4-FFF2-40B4-BE49-F238E27FC236}">
              <a16:creationId xmlns="" xmlns:a16="http://schemas.microsoft.com/office/drawing/2014/main" id="{5AEFE6E6-D818-4364-932F-AD53FB81A708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514" name="Rectángulo 79">
          <a:extLst>
            <a:ext uri="{FF2B5EF4-FFF2-40B4-BE49-F238E27FC236}">
              <a16:creationId xmlns="" xmlns:a16="http://schemas.microsoft.com/office/drawing/2014/main" id="{31520055-C2C0-4529-A79E-683C1682292F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515" name="Rectángulo 81">
          <a:extLst>
            <a:ext uri="{FF2B5EF4-FFF2-40B4-BE49-F238E27FC236}">
              <a16:creationId xmlns="" xmlns:a16="http://schemas.microsoft.com/office/drawing/2014/main" id="{9C0595A7-CE72-4D3D-AC40-0C20C917207F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516" name="Rectángulo 82">
          <a:extLst>
            <a:ext uri="{FF2B5EF4-FFF2-40B4-BE49-F238E27FC236}">
              <a16:creationId xmlns="" xmlns:a16="http://schemas.microsoft.com/office/drawing/2014/main" id="{5E31F0E6-2E11-4070-9F6C-933CBCA14A38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517" name="Rectángulo 83">
          <a:extLst>
            <a:ext uri="{FF2B5EF4-FFF2-40B4-BE49-F238E27FC236}">
              <a16:creationId xmlns="" xmlns:a16="http://schemas.microsoft.com/office/drawing/2014/main" id="{9679FF3B-49B6-47CD-8AA9-F2F16323651B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518" name="Rectángulo 88">
          <a:extLst>
            <a:ext uri="{FF2B5EF4-FFF2-40B4-BE49-F238E27FC236}">
              <a16:creationId xmlns="" xmlns:a16="http://schemas.microsoft.com/office/drawing/2014/main" id="{70377D7C-3841-4BB1-B07D-59B886403B50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1519" name="Rectángulo 118">
          <a:extLst>
            <a:ext uri="{FF2B5EF4-FFF2-40B4-BE49-F238E27FC236}">
              <a16:creationId xmlns="" xmlns:a16="http://schemas.microsoft.com/office/drawing/2014/main" id="{388CD7FE-24AD-44DD-B2FB-F8392C65874D}"/>
            </a:ext>
          </a:extLst>
        </xdr:cNvPr>
        <xdr:cNvSpPr/>
      </xdr:nvSpPr>
      <xdr:spPr>
        <a:xfrm>
          <a:off x="45733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520" name="Rectángulo 119">
          <a:extLst>
            <a:ext uri="{FF2B5EF4-FFF2-40B4-BE49-F238E27FC236}">
              <a16:creationId xmlns="" xmlns:a16="http://schemas.microsoft.com/office/drawing/2014/main" id="{B2704901-63D8-461B-851F-5FCE398F039E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521" name="Rectángulo 121">
          <a:extLst>
            <a:ext uri="{FF2B5EF4-FFF2-40B4-BE49-F238E27FC236}">
              <a16:creationId xmlns="" xmlns:a16="http://schemas.microsoft.com/office/drawing/2014/main" id="{F149D76F-0126-4960-B792-CDB0D0609AD1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1522" name="Rectángulo 122">
          <a:extLst>
            <a:ext uri="{FF2B5EF4-FFF2-40B4-BE49-F238E27FC236}">
              <a16:creationId xmlns="" xmlns:a16="http://schemas.microsoft.com/office/drawing/2014/main" id="{98E9CA19-F6A8-4FED-B085-D91646B7F24A}"/>
            </a:ext>
          </a:extLst>
        </xdr:cNvPr>
        <xdr:cNvSpPr/>
      </xdr:nvSpPr>
      <xdr:spPr>
        <a:xfrm>
          <a:off x="4401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523" name="Rectángulo 123">
          <a:extLst>
            <a:ext uri="{FF2B5EF4-FFF2-40B4-BE49-F238E27FC236}">
              <a16:creationId xmlns="" xmlns:a16="http://schemas.microsoft.com/office/drawing/2014/main" id="{6405191A-D036-43E5-BD9D-13D6980551AA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1524" name="Rectángulo 124">
          <a:extLst>
            <a:ext uri="{FF2B5EF4-FFF2-40B4-BE49-F238E27FC236}">
              <a16:creationId xmlns="" xmlns:a16="http://schemas.microsoft.com/office/drawing/2014/main" id="{7F60D964-E682-44B5-8C4A-D2D0F4444A2E}"/>
            </a:ext>
          </a:extLst>
        </xdr:cNvPr>
        <xdr:cNvSpPr/>
      </xdr:nvSpPr>
      <xdr:spPr>
        <a:xfrm>
          <a:off x="45161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525" name="Rectángulo 126">
          <a:extLst>
            <a:ext uri="{FF2B5EF4-FFF2-40B4-BE49-F238E27FC236}">
              <a16:creationId xmlns="" xmlns:a16="http://schemas.microsoft.com/office/drawing/2014/main" id="{D7899D1E-7175-40E5-8D53-33C161B3DDF1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526" name="Rectángulo 127">
          <a:extLst>
            <a:ext uri="{FF2B5EF4-FFF2-40B4-BE49-F238E27FC236}">
              <a16:creationId xmlns="" xmlns:a16="http://schemas.microsoft.com/office/drawing/2014/main" id="{1822496A-7BA5-451E-B27D-AC043EAA1C80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527" name="Rectángulo 131">
          <a:extLst>
            <a:ext uri="{FF2B5EF4-FFF2-40B4-BE49-F238E27FC236}">
              <a16:creationId xmlns="" xmlns:a16="http://schemas.microsoft.com/office/drawing/2014/main" id="{08518059-D87C-485E-BE89-E9EBF4D6E361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528" name="Rectángulo 132">
          <a:extLst>
            <a:ext uri="{FF2B5EF4-FFF2-40B4-BE49-F238E27FC236}">
              <a16:creationId xmlns="" xmlns:a16="http://schemas.microsoft.com/office/drawing/2014/main" id="{EF3A58FB-A1F5-4D95-AA26-B05562C87825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529" name="Rectángulo 135">
          <a:extLst>
            <a:ext uri="{FF2B5EF4-FFF2-40B4-BE49-F238E27FC236}">
              <a16:creationId xmlns="" xmlns:a16="http://schemas.microsoft.com/office/drawing/2014/main" id="{707EE860-1CF2-4587-B0CA-5A3F4AECCDB1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530" name="Rectángulo 136">
          <a:extLst>
            <a:ext uri="{FF2B5EF4-FFF2-40B4-BE49-F238E27FC236}">
              <a16:creationId xmlns="" xmlns:a16="http://schemas.microsoft.com/office/drawing/2014/main" id="{2ECB7EEE-FE07-467D-BA46-62A32802B802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531" name="Rectángulo 137">
          <a:extLst>
            <a:ext uri="{FF2B5EF4-FFF2-40B4-BE49-F238E27FC236}">
              <a16:creationId xmlns="" xmlns:a16="http://schemas.microsoft.com/office/drawing/2014/main" id="{CEF3AC99-00B1-4E26-8AB2-0B3B01EFB56B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532" name="Rectángulo 139">
          <a:extLst>
            <a:ext uri="{FF2B5EF4-FFF2-40B4-BE49-F238E27FC236}">
              <a16:creationId xmlns="" xmlns:a16="http://schemas.microsoft.com/office/drawing/2014/main" id="{D628D542-9A70-4F5D-8CA4-7283ED1FF09B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533" name="Rectángulo 140">
          <a:extLst>
            <a:ext uri="{FF2B5EF4-FFF2-40B4-BE49-F238E27FC236}">
              <a16:creationId xmlns="" xmlns:a16="http://schemas.microsoft.com/office/drawing/2014/main" id="{8519888B-4E12-4F62-BDE4-C3D9668FA4C7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534" name="Rectángulo 141">
          <a:extLst>
            <a:ext uri="{FF2B5EF4-FFF2-40B4-BE49-F238E27FC236}">
              <a16:creationId xmlns="" xmlns:a16="http://schemas.microsoft.com/office/drawing/2014/main" id="{6CDD2A85-3D73-4F86-A4BB-4D308B1409CD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535" name="Rectángulo 142">
          <a:extLst>
            <a:ext uri="{FF2B5EF4-FFF2-40B4-BE49-F238E27FC236}">
              <a16:creationId xmlns="" xmlns:a16="http://schemas.microsoft.com/office/drawing/2014/main" id="{D4B52F6D-A8BF-4ECC-9F47-A546B63DEFC1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536" name="Rectángulo 144">
          <a:extLst>
            <a:ext uri="{FF2B5EF4-FFF2-40B4-BE49-F238E27FC236}">
              <a16:creationId xmlns="" xmlns:a16="http://schemas.microsoft.com/office/drawing/2014/main" id="{7A919ADC-E2F6-4D5E-8CCB-2561A54FB535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537" name="Rectángulo 145">
          <a:extLst>
            <a:ext uri="{FF2B5EF4-FFF2-40B4-BE49-F238E27FC236}">
              <a16:creationId xmlns="" xmlns:a16="http://schemas.microsoft.com/office/drawing/2014/main" id="{F418DF2F-0DA3-4610-9D13-269719632E88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538" name="Rectángulo 146">
          <a:extLst>
            <a:ext uri="{FF2B5EF4-FFF2-40B4-BE49-F238E27FC236}">
              <a16:creationId xmlns="" xmlns:a16="http://schemas.microsoft.com/office/drawing/2014/main" id="{71349D7A-C30F-4522-AB90-D56187B3B921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539" name="Rectángulo 52">
          <a:extLst>
            <a:ext uri="{FF2B5EF4-FFF2-40B4-BE49-F238E27FC236}">
              <a16:creationId xmlns="" xmlns:a16="http://schemas.microsoft.com/office/drawing/2014/main" id="{B4EBE7AF-13B9-45CE-910A-E446167F5FA6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540" name="Rectángulo 134">
          <a:extLst>
            <a:ext uri="{FF2B5EF4-FFF2-40B4-BE49-F238E27FC236}">
              <a16:creationId xmlns="" xmlns:a16="http://schemas.microsoft.com/office/drawing/2014/main" id="{DBCEF118-1D71-419B-8276-E8AFAF9A424C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541" name="Rectángulo 52">
          <a:extLst>
            <a:ext uri="{FF2B5EF4-FFF2-40B4-BE49-F238E27FC236}">
              <a16:creationId xmlns="" xmlns:a16="http://schemas.microsoft.com/office/drawing/2014/main" id="{3959163A-87D4-48CB-ABFF-C18419391EF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542" name="Rectángulo 134">
          <a:extLst>
            <a:ext uri="{FF2B5EF4-FFF2-40B4-BE49-F238E27FC236}">
              <a16:creationId xmlns="" xmlns:a16="http://schemas.microsoft.com/office/drawing/2014/main" id="{A3287124-C18B-48EA-920E-0EBD894E9B04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1543" name="Rectángulo 22">
          <a:extLst>
            <a:ext uri="{FF2B5EF4-FFF2-40B4-BE49-F238E27FC236}">
              <a16:creationId xmlns="" xmlns:a16="http://schemas.microsoft.com/office/drawing/2014/main" id="{CE67517D-DA3B-4B81-A216-E0614EF82553}"/>
            </a:ext>
          </a:extLst>
        </xdr:cNvPr>
        <xdr:cNvSpPr/>
      </xdr:nvSpPr>
      <xdr:spPr>
        <a:xfrm>
          <a:off x="45733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544" name="Rectángulo 23">
          <a:extLst>
            <a:ext uri="{FF2B5EF4-FFF2-40B4-BE49-F238E27FC236}">
              <a16:creationId xmlns="" xmlns:a16="http://schemas.microsoft.com/office/drawing/2014/main" id="{1081D9D2-A963-49CA-B92B-2BDE43CE2C7B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1545" name="Rectángulo 24">
          <a:extLst>
            <a:ext uri="{FF2B5EF4-FFF2-40B4-BE49-F238E27FC236}">
              <a16:creationId xmlns="" xmlns:a16="http://schemas.microsoft.com/office/drawing/2014/main" id="{5FC34D10-A1B8-4824-89C8-FCD65A9BB9F0}"/>
            </a:ext>
          </a:extLst>
        </xdr:cNvPr>
        <xdr:cNvSpPr/>
      </xdr:nvSpPr>
      <xdr:spPr>
        <a:xfrm>
          <a:off x="45352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546" name="Rectángulo 25">
          <a:extLst>
            <a:ext uri="{FF2B5EF4-FFF2-40B4-BE49-F238E27FC236}">
              <a16:creationId xmlns="" xmlns:a16="http://schemas.microsoft.com/office/drawing/2014/main" id="{BF637A53-8A4D-4A8B-9B17-64F9D92C12CD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1547" name="Rectángulo 26">
          <a:extLst>
            <a:ext uri="{FF2B5EF4-FFF2-40B4-BE49-F238E27FC236}">
              <a16:creationId xmlns="" xmlns:a16="http://schemas.microsoft.com/office/drawing/2014/main" id="{DDBACAA0-FF47-4971-A469-61D229B098E7}"/>
            </a:ext>
          </a:extLst>
        </xdr:cNvPr>
        <xdr:cNvSpPr/>
      </xdr:nvSpPr>
      <xdr:spPr>
        <a:xfrm>
          <a:off x="4401879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548" name="Rectángulo 29">
          <a:extLst>
            <a:ext uri="{FF2B5EF4-FFF2-40B4-BE49-F238E27FC236}">
              <a16:creationId xmlns="" xmlns:a16="http://schemas.microsoft.com/office/drawing/2014/main" id="{235D7F12-F74E-4929-8993-C4262B8A265B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1549" name="Rectángulo 30">
          <a:extLst>
            <a:ext uri="{FF2B5EF4-FFF2-40B4-BE49-F238E27FC236}">
              <a16:creationId xmlns="" xmlns:a16="http://schemas.microsoft.com/office/drawing/2014/main" id="{65CDC4A1-9055-4A36-8848-C2A1EAD55DF7}"/>
            </a:ext>
          </a:extLst>
        </xdr:cNvPr>
        <xdr:cNvSpPr/>
      </xdr:nvSpPr>
      <xdr:spPr>
        <a:xfrm>
          <a:off x="45161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550" name="Rectángulo 35">
          <a:extLst>
            <a:ext uri="{FF2B5EF4-FFF2-40B4-BE49-F238E27FC236}">
              <a16:creationId xmlns="" xmlns:a16="http://schemas.microsoft.com/office/drawing/2014/main" id="{0B6E4085-C8B8-48FA-A56A-F03C94A4C559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1551" name="Rectángulo 38">
          <a:extLst>
            <a:ext uri="{FF2B5EF4-FFF2-40B4-BE49-F238E27FC236}">
              <a16:creationId xmlns="" xmlns:a16="http://schemas.microsoft.com/office/drawing/2014/main" id="{AF0722D6-0A0E-4C27-A5EA-9343082669BA}"/>
            </a:ext>
          </a:extLst>
        </xdr:cNvPr>
        <xdr:cNvSpPr/>
      </xdr:nvSpPr>
      <xdr:spPr>
        <a:xfrm>
          <a:off x="1725354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552" name="Rectángulo 39">
          <a:extLst>
            <a:ext uri="{FF2B5EF4-FFF2-40B4-BE49-F238E27FC236}">
              <a16:creationId xmlns="" xmlns:a16="http://schemas.microsoft.com/office/drawing/2014/main" id="{F1B81222-BBD2-4B5F-91DE-8A5C3C7644C5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553" name="Rectángulo 49">
          <a:extLst>
            <a:ext uri="{FF2B5EF4-FFF2-40B4-BE49-F238E27FC236}">
              <a16:creationId xmlns="" xmlns:a16="http://schemas.microsoft.com/office/drawing/2014/main" id="{838194E7-7976-4C08-99DE-29657BF80DAE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554" name="Rectángulo 50">
          <a:extLst>
            <a:ext uri="{FF2B5EF4-FFF2-40B4-BE49-F238E27FC236}">
              <a16:creationId xmlns="" xmlns:a16="http://schemas.microsoft.com/office/drawing/2014/main" id="{AFDE99F9-703B-43BB-A3CE-B581DF035D15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555" name="Rectángulo 51">
          <a:extLst>
            <a:ext uri="{FF2B5EF4-FFF2-40B4-BE49-F238E27FC236}">
              <a16:creationId xmlns="" xmlns:a16="http://schemas.microsoft.com/office/drawing/2014/main" id="{94288449-1286-46F6-B698-18326F13E096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556" name="Rectángulo 53">
          <a:extLst>
            <a:ext uri="{FF2B5EF4-FFF2-40B4-BE49-F238E27FC236}">
              <a16:creationId xmlns="" xmlns:a16="http://schemas.microsoft.com/office/drawing/2014/main" id="{1909352A-C540-468D-8024-69E520B4A43C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557" name="Rectángulo 54">
          <a:extLst>
            <a:ext uri="{FF2B5EF4-FFF2-40B4-BE49-F238E27FC236}">
              <a16:creationId xmlns="" xmlns:a16="http://schemas.microsoft.com/office/drawing/2014/main" id="{7907D8A3-63EE-41C6-9944-CFDBB3D7C8ED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558" name="Rectángulo 55">
          <a:extLst>
            <a:ext uri="{FF2B5EF4-FFF2-40B4-BE49-F238E27FC236}">
              <a16:creationId xmlns="" xmlns:a16="http://schemas.microsoft.com/office/drawing/2014/main" id="{76B2468C-E2C0-482E-9681-7ADD267BCA68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559" name="Rectángulo 56">
          <a:extLst>
            <a:ext uri="{FF2B5EF4-FFF2-40B4-BE49-F238E27FC236}">
              <a16:creationId xmlns="" xmlns:a16="http://schemas.microsoft.com/office/drawing/2014/main" id="{7BF82EDE-5931-47C9-8CDC-F8F0BA12D11F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560" name="Rectángulo 58">
          <a:extLst>
            <a:ext uri="{FF2B5EF4-FFF2-40B4-BE49-F238E27FC236}">
              <a16:creationId xmlns="" xmlns:a16="http://schemas.microsoft.com/office/drawing/2014/main" id="{EFB3C6CB-53CE-4B59-90CC-4119B1140654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561" name="Rectángulo 59">
          <a:extLst>
            <a:ext uri="{FF2B5EF4-FFF2-40B4-BE49-F238E27FC236}">
              <a16:creationId xmlns="" xmlns:a16="http://schemas.microsoft.com/office/drawing/2014/main" id="{C1214C75-3CB5-4CFA-9FB6-F6B380B83565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562" name="Rectángulo 60">
          <a:extLst>
            <a:ext uri="{FF2B5EF4-FFF2-40B4-BE49-F238E27FC236}">
              <a16:creationId xmlns="" xmlns:a16="http://schemas.microsoft.com/office/drawing/2014/main" id="{E4C8ADC0-DC75-4274-B1B3-B4819BB25468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563" name="Rectángulo 77">
          <a:extLst>
            <a:ext uri="{FF2B5EF4-FFF2-40B4-BE49-F238E27FC236}">
              <a16:creationId xmlns="" xmlns:a16="http://schemas.microsoft.com/office/drawing/2014/main" id="{135FFA4C-4AA3-4FC0-86EF-C58BF8B2CCE7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564" name="Rectángulo 78">
          <a:extLst>
            <a:ext uri="{FF2B5EF4-FFF2-40B4-BE49-F238E27FC236}">
              <a16:creationId xmlns="" xmlns:a16="http://schemas.microsoft.com/office/drawing/2014/main" id="{A037A4DD-B3A2-494D-B410-6316713F8DC6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565" name="Rectángulo 79">
          <a:extLst>
            <a:ext uri="{FF2B5EF4-FFF2-40B4-BE49-F238E27FC236}">
              <a16:creationId xmlns="" xmlns:a16="http://schemas.microsoft.com/office/drawing/2014/main" id="{19C16A1C-5696-4A4D-8E05-4EA24E7FC43F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566" name="Rectángulo 81">
          <a:extLst>
            <a:ext uri="{FF2B5EF4-FFF2-40B4-BE49-F238E27FC236}">
              <a16:creationId xmlns="" xmlns:a16="http://schemas.microsoft.com/office/drawing/2014/main" id="{649FFE82-B047-426C-9609-C6B1F29AF4FB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567" name="Rectángulo 82">
          <a:extLst>
            <a:ext uri="{FF2B5EF4-FFF2-40B4-BE49-F238E27FC236}">
              <a16:creationId xmlns="" xmlns:a16="http://schemas.microsoft.com/office/drawing/2014/main" id="{155C9AF5-545A-4A0E-B4D5-1A9F2D034A29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568" name="Rectángulo 83">
          <a:extLst>
            <a:ext uri="{FF2B5EF4-FFF2-40B4-BE49-F238E27FC236}">
              <a16:creationId xmlns="" xmlns:a16="http://schemas.microsoft.com/office/drawing/2014/main" id="{F6D9ED13-A880-4BE5-8FD7-21D567182EA8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569" name="Rectángulo 88">
          <a:extLst>
            <a:ext uri="{FF2B5EF4-FFF2-40B4-BE49-F238E27FC236}">
              <a16:creationId xmlns="" xmlns:a16="http://schemas.microsoft.com/office/drawing/2014/main" id="{D0A0515D-AE93-4E8F-B6C2-A3D329AE1AAF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1570" name="Rectángulo 118">
          <a:extLst>
            <a:ext uri="{FF2B5EF4-FFF2-40B4-BE49-F238E27FC236}">
              <a16:creationId xmlns="" xmlns:a16="http://schemas.microsoft.com/office/drawing/2014/main" id="{0DA55CFB-6CED-4A13-8F8C-8CCC75038F40}"/>
            </a:ext>
          </a:extLst>
        </xdr:cNvPr>
        <xdr:cNvSpPr/>
      </xdr:nvSpPr>
      <xdr:spPr>
        <a:xfrm>
          <a:off x="45733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571" name="Rectángulo 119">
          <a:extLst>
            <a:ext uri="{FF2B5EF4-FFF2-40B4-BE49-F238E27FC236}">
              <a16:creationId xmlns="" xmlns:a16="http://schemas.microsoft.com/office/drawing/2014/main" id="{38BE0211-BA45-4163-8022-63A4A892C9F7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572" name="Rectángulo 121">
          <a:extLst>
            <a:ext uri="{FF2B5EF4-FFF2-40B4-BE49-F238E27FC236}">
              <a16:creationId xmlns="" xmlns:a16="http://schemas.microsoft.com/office/drawing/2014/main" id="{48B9DF73-A6F1-4377-8B6D-ADFE4EB976C3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1573" name="Rectángulo 122">
          <a:extLst>
            <a:ext uri="{FF2B5EF4-FFF2-40B4-BE49-F238E27FC236}">
              <a16:creationId xmlns="" xmlns:a16="http://schemas.microsoft.com/office/drawing/2014/main" id="{996C96FC-DDEE-420C-B5A7-9C48FEA32756}"/>
            </a:ext>
          </a:extLst>
        </xdr:cNvPr>
        <xdr:cNvSpPr/>
      </xdr:nvSpPr>
      <xdr:spPr>
        <a:xfrm>
          <a:off x="4401878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574" name="Rectángulo 123">
          <a:extLst>
            <a:ext uri="{FF2B5EF4-FFF2-40B4-BE49-F238E27FC236}">
              <a16:creationId xmlns="" xmlns:a16="http://schemas.microsoft.com/office/drawing/2014/main" id="{8F98DE81-AA81-428F-9C86-D56A2A46A2AE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1575" name="Rectángulo 124">
          <a:extLst>
            <a:ext uri="{FF2B5EF4-FFF2-40B4-BE49-F238E27FC236}">
              <a16:creationId xmlns="" xmlns:a16="http://schemas.microsoft.com/office/drawing/2014/main" id="{1FAAAB2A-6CC2-4491-AAB4-492C2D1263EA}"/>
            </a:ext>
          </a:extLst>
        </xdr:cNvPr>
        <xdr:cNvSpPr/>
      </xdr:nvSpPr>
      <xdr:spPr>
        <a:xfrm>
          <a:off x="45161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576" name="Rectángulo 126">
          <a:extLst>
            <a:ext uri="{FF2B5EF4-FFF2-40B4-BE49-F238E27FC236}">
              <a16:creationId xmlns="" xmlns:a16="http://schemas.microsoft.com/office/drawing/2014/main" id="{BE04D1E7-1854-4689-854D-F758733552C2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577" name="Rectángulo 127">
          <a:extLst>
            <a:ext uri="{FF2B5EF4-FFF2-40B4-BE49-F238E27FC236}">
              <a16:creationId xmlns="" xmlns:a16="http://schemas.microsoft.com/office/drawing/2014/main" id="{F51D8F7B-703E-44A1-B871-2475875B13A9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578" name="Rectángulo 131">
          <a:extLst>
            <a:ext uri="{FF2B5EF4-FFF2-40B4-BE49-F238E27FC236}">
              <a16:creationId xmlns="" xmlns:a16="http://schemas.microsoft.com/office/drawing/2014/main" id="{893BC71E-C8A3-4F25-88BF-EAA7DA0F0C3B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579" name="Rectángulo 132">
          <a:extLst>
            <a:ext uri="{FF2B5EF4-FFF2-40B4-BE49-F238E27FC236}">
              <a16:creationId xmlns="" xmlns:a16="http://schemas.microsoft.com/office/drawing/2014/main" id="{A7A6A0FC-8580-4075-8CE6-62909687473C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580" name="Rectángulo 135">
          <a:extLst>
            <a:ext uri="{FF2B5EF4-FFF2-40B4-BE49-F238E27FC236}">
              <a16:creationId xmlns="" xmlns:a16="http://schemas.microsoft.com/office/drawing/2014/main" id="{F241B7CC-8DB2-4C15-963D-3C899DCFFD5A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581" name="Rectángulo 136">
          <a:extLst>
            <a:ext uri="{FF2B5EF4-FFF2-40B4-BE49-F238E27FC236}">
              <a16:creationId xmlns="" xmlns:a16="http://schemas.microsoft.com/office/drawing/2014/main" id="{C29DAB4E-C231-4AE8-9E4A-BC3612CA19BB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582" name="Rectángulo 137">
          <a:extLst>
            <a:ext uri="{FF2B5EF4-FFF2-40B4-BE49-F238E27FC236}">
              <a16:creationId xmlns="" xmlns:a16="http://schemas.microsoft.com/office/drawing/2014/main" id="{6451626B-AADB-45A9-A192-581577A953C9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583" name="Rectángulo 139">
          <a:extLst>
            <a:ext uri="{FF2B5EF4-FFF2-40B4-BE49-F238E27FC236}">
              <a16:creationId xmlns="" xmlns:a16="http://schemas.microsoft.com/office/drawing/2014/main" id="{CD1360D6-C83C-4A51-A398-07642133DF21}"/>
            </a:ext>
          </a:extLst>
        </xdr:cNvPr>
        <xdr:cNvSpPr/>
      </xdr:nvSpPr>
      <xdr:spPr>
        <a:xfrm>
          <a:off x="3401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584" name="Rectángulo 140">
          <a:extLst>
            <a:ext uri="{FF2B5EF4-FFF2-40B4-BE49-F238E27FC236}">
              <a16:creationId xmlns="" xmlns:a16="http://schemas.microsoft.com/office/drawing/2014/main" id="{FA366FBC-F061-4CD4-A262-5AFB37980397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585" name="Rectángulo 141">
          <a:extLst>
            <a:ext uri="{FF2B5EF4-FFF2-40B4-BE49-F238E27FC236}">
              <a16:creationId xmlns="" xmlns:a16="http://schemas.microsoft.com/office/drawing/2014/main" id="{87728DD7-B698-4309-8A45-4001A5BBE8BC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586" name="Rectángulo 142">
          <a:extLst>
            <a:ext uri="{FF2B5EF4-FFF2-40B4-BE49-F238E27FC236}">
              <a16:creationId xmlns="" xmlns:a16="http://schemas.microsoft.com/office/drawing/2014/main" id="{415DAB75-1346-45AD-9548-101AFA771C4E}"/>
            </a:ext>
          </a:extLst>
        </xdr:cNvPr>
        <xdr:cNvSpPr/>
      </xdr:nvSpPr>
      <xdr:spPr>
        <a:xfrm>
          <a:off x="62211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587" name="Rectángulo 144">
          <a:extLst>
            <a:ext uri="{FF2B5EF4-FFF2-40B4-BE49-F238E27FC236}">
              <a16:creationId xmlns="" xmlns:a16="http://schemas.microsoft.com/office/drawing/2014/main" id="{2BDD87AC-7E2C-44F1-B517-AE630CA3B7CA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588" name="Rectángulo 145">
          <a:extLst>
            <a:ext uri="{FF2B5EF4-FFF2-40B4-BE49-F238E27FC236}">
              <a16:creationId xmlns="" xmlns:a16="http://schemas.microsoft.com/office/drawing/2014/main" id="{CC8CFC5B-C5C7-45ED-AC1E-81D6533357B4}"/>
            </a:ext>
          </a:extLst>
        </xdr:cNvPr>
        <xdr:cNvSpPr/>
      </xdr:nvSpPr>
      <xdr:spPr>
        <a:xfrm>
          <a:off x="6506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589" name="Rectángulo 146">
          <a:extLst>
            <a:ext uri="{FF2B5EF4-FFF2-40B4-BE49-F238E27FC236}">
              <a16:creationId xmlns="" xmlns:a16="http://schemas.microsoft.com/office/drawing/2014/main" id="{3D9190A5-C86E-426D-8DEB-317AD375963E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590" name="Rectángulo 52">
          <a:extLst>
            <a:ext uri="{FF2B5EF4-FFF2-40B4-BE49-F238E27FC236}">
              <a16:creationId xmlns="" xmlns:a16="http://schemas.microsoft.com/office/drawing/2014/main" id="{F9F293D4-6412-41C1-ACCF-6FFDC903942F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591" name="Rectángulo 134">
          <a:extLst>
            <a:ext uri="{FF2B5EF4-FFF2-40B4-BE49-F238E27FC236}">
              <a16:creationId xmlns="" xmlns:a16="http://schemas.microsoft.com/office/drawing/2014/main" id="{45C1E30F-E515-4AD8-8A25-2CCEC7D82831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592" name="Rectángulo 23">
          <a:extLst>
            <a:ext uri="{FF2B5EF4-FFF2-40B4-BE49-F238E27FC236}">
              <a16:creationId xmlns="" xmlns:a16="http://schemas.microsoft.com/office/drawing/2014/main" id="{8FBCA612-2027-46B2-B619-D32B0659F9FE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593" name="Rectángulo 25">
          <a:extLst>
            <a:ext uri="{FF2B5EF4-FFF2-40B4-BE49-F238E27FC236}">
              <a16:creationId xmlns="" xmlns:a16="http://schemas.microsoft.com/office/drawing/2014/main" id="{2326AD29-18DB-49DA-B88B-2AA4B5C6D87F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594" name="Rectángulo 29">
          <a:extLst>
            <a:ext uri="{FF2B5EF4-FFF2-40B4-BE49-F238E27FC236}">
              <a16:creationId xmlns="" xmlns:a16="http://schemas.microsoft.com/office/drawing/2014/main" id="{BC76AF65-1BB3-49AF-8FD0-E02E556C23FA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595" name="Rectángulo 35">
          <a:extLst>
            <a:ext uri="{FF2B5EF4-FFF2-40B4-BE49-F238E27FC236}">
              <a16:creationId xmlns="" xmlns:a16="http://schemas.microsoft.com/office/drawing/2014/main" id="{DB5B4AB1-C17C-4D55-8B12-B56BF797E7B2}"/>
            </a:ext>
          </a:extLst>
        </xdr:cNvPr>
        <xdr:cNvSpPr/>
      </xdr:nvSpPr>
      <xdr:spPr>
        <a:xfrm>
          <a:off x="196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596" name="Rectángulo 39">
          <a:extLst>
            <a:ext uri="{FF2B5EF4-FFF2-40B4-BE49-F238E27FC236}">
              <a16:creationId xmlns="" xmlns:a16="http://schemas.microsoft.com/office/drawing/2014/main" id="{72AAE03A-84A4-4D4A-8AEB-F2A9AC177BC5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597" name="Rectángulo 49">
          <a:extLst>
            <a:ext uri="{FF2B5EF4-FFF2-40B4-BE49-F238E27FC236}">
              <a16:creationId xmlns="" xmlns:a16="http://schemas.microsoft.com/office/drawing/2014/main" id="{11CDD56F-22DE-4D62-AC2E-54F5947BF361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598" name="Rectángulo 50">
          <a:extLst>
            <a:ext uri="{FF2B5EF4-FFF2-40B4-BE49-F238E27FC236}">
              <a16:creationId xmlns="" xmlns:a16="http://schemas.microsoft.com/office/drawing/2014/main" id="{8F6088EE-A015-49EB-BB55-77D8FCBBC1EE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599" name="Rectángulo 51">
          <a:extLst>
            <a:ext uri="{FF2B5EF4-FFF2-40B4-BE49-F238E27FC236}">
              <a16:creationId xmlns="" xmlns:a16="http://schemas.microsoft.com/office/drawing/2014/main" id="{A2AFEBFB-6324-4982-B254-8FE09C6BCD7C}"/>
            </a:ext>
          </a:extLst>
        </xdr:cNvPr>
        <xdr:cNvSpPr/>
      </xdr:nvSpPr>
      <xdr:spPr>
        <a:xfrm>
          <a:off x="7021253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600" name="Rectángulo 53">
          <a:extLst>
            <a:ext uri="{FF2B5EF4-FFF2-40B4-BE49-F238E27FC236}">
              <a16:creationId xmlns="" xmlns:a16="http://schemas.microsoft.com/office/drawing/2014/main" id="{8E0FA3D6-DD7A-4189-961B-0FAF26911BBA}"/>
            </a:ext>
          </a:extLst>
        </xdr:cNvPr>
        <xdr:cNvSpPr/>
      </xdr:nvSpPr>
      <xdr:spPr>
        <a:xfrm>
          <a:off x="4287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601" name="Rectángulo 54">
          <a:extLst>
            <a:ext uri="{FF2B5EF4-FFF2-40B4-BE49-F238E27FC236}">
              <a16:creationId xmlns="" xmlns:a16="http://schemas.microsoft.com/office/drawing/2014/main" id="{281946D2-1E09-4E52-AF3A-A03021B7C8C3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602" name="Rectángulo 55">
          <a:extLst>
            <a:ext uri="{FF2B5EF4-FFF2-40B4-BE49-F238E27FC236}">
              <a16:creationId xmlns="" xmlns:a16="http://schemas.microsoft.com/office/drawing/2014/main" id="{EA6BABFE-0803-48F1-B42B-6A9A1649768C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603" name="Rectángulo 56">
          <a:extLst>
            <a:ext uri="{FF2B5EF4-FFF2-40B4-BE49-F238E27FC236}">
              <a16:creationId xmlns="" xmlns:a16="http://schemas.microsoft.com/office/drawing/2014/main" id="{AB417435-66A9-4DCB-86B4-39863702FD99}"/>
            </a:ext>
          </a:extLst>
        </xdr:cNvPr>
        <xdr:cNvSpPr/>
      </xdr:nvSpPr>
      <xdr:spPr>
        <a:xfrm>
          <a:off x="30207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604" name="Rectángulo 58">
          <a:extLst>
            <a:ext uri="{FF2B5EF4-FFF2-40B4-BE49-F238E27FC236}">
              <a16:creationId xmlns="" xmlns:a16="http://schemas.microsoft.com/office/drawing/2014/main" id="{2DAD8695-1EAB-42ED-9FF8-FF3C1E65FDF9}"/>
            </a:ext>
          </a:extLst>
        </xdr:cNvPr>
        <xdr:cNvSpPr/>
      </xdr:nvSpPr>
      <xdr:spPr>
        <a:xfrm>
          <a:off x="48019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605" name="Rectángulo 59">
          <a:extLst>
            <a:ext uri="{FF2B5EF4-FFF2-40B4-BE49-F238E27FC236}">
              <a16:creationId xmlns="" xmlns:a16="http://schemas.microsoft.com/office/drawing/2014/main" id="{5788DFB0-C357-40E8-8C79-E4104BCB79CF}"/>
            </a:ext>
          </a:extLst>
        </xdr:cNvPr>
        <xdr:cNvSpPr/>
      </xdr:nvSpPr>
      <xdr:spPr>
        <a:xfrm>
          <a:off x="52305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1606" name="Rectángulo 60">
          <a:extLst>
            <a:ext uri="{FF2B5EF4-FFF2-40B4-BE49-F238E27FC236}">
              <a16:creationId xmlns="" xmlns:a16="http://schemas.microsoft.com/office/drawing/2014/main" id="{8B48C33D-701E-479C-8C2E-07B1A2AC4FE4}"/>
            </a:ext>
          </a:extLst>
        </xdr:cNvPr>
        <xdr:cNvSpPr/>
      </xdr:nvSpPr>
      <xdr:spPr>
        <a:xfrm>
          <a:off x="62687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607" name="Rectángulo 77">
          <a:extLst>
            <a:ext uri="{FF2B5EF4-FFF2-40B4-BE49-F238E27FC236}">
              <a16:creationId xmlns="" xmlns:a16="http://schemas.microsoft.com/office/drawing/2014/main" id="{7DB25EB8-E981-4BFF-9CDE-F85A2DA8ADF2}"/>
            </a:ext>
          </a:extLst>
        </xdr:cNvPr>
        <xdr:cNvSpPr/>
      </xdr:nvSpPr>
      <xdr:spPr>
        <a:xfrm>
          <a:off x="20015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608" name="Rectángulo 78">
          <a:extLst>
            <a:ext uri="{FF2B5EF4-FFF2-40B4-BE49-F238E27FC236}">
              <a16:creationId xmlns="" xmlns:a16="http://schemas.microsoft.com/office/drawing/2014/main" id="{F7CD381F-04F7-42E6-A892-60C57B47FB93}"/>
            </a:ext>
          </a:extLst>
        </xdr:cNvPr>
        <xdr:cNvSpPr/>
      </xdr:nvSpPr>
      <xdr:spPr>
        <a:xfrm>
          <a:off x="6021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609" name="Rectángulo 79">
          <a:extLst>
            <a:ext uri="{FF2B5EF4-FFF2-40B4-BE49-F238E27FC236}">
              <a16:creationId xmlns="" xmlns:a16="http://schemas.microsoft.com/office/drawing/2014/main" id="{19C2EEAB-F5E2-4AED-AC7C-A1240C7A1CC2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610" name="Rectángulo 81">
          <a:extLst>
            <a:ext uri="{FF2B5EF4-FFF2-40B4-BE49-F238E27FC236}">
              <a16:creationId xmlns="" xmlns:a16="http://schemas.microsoft.com/office/drawing/2014/main" id="{972CD21F-2379-4F4A-B5AB-733A9910B6FF}"/>
            </a:ext>
          </a:extLst>
        </xdr:cNvPr>
        <xdr:cNvSpPr/>
      </xdr:nvSpPr>
      <xdr:spPr>
        <a:xfrm>
          <a:off x="20587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611" name="Rectángulo 82">
          <a:extLst>
            <a:ext uri="{FF2B5EF4-FFF2-40B4-BE49-F238E27FC236}">
              <a16:creationId xmlns="" xmlns:a16="http://schemas.microsoft.com/office/drawing/2014/main" id="{DAD5871C-3C8C-4248-982C-54C69F73232B}"/>
            </a:ext>
          </a:extLst>
        </xdr:cNvPr>
        <xdr:cNvSpPr/>
      </xdr:nvSpPr>
      <xdr:spPr>
        <a:xfrm>
          <a:off x="2011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12" name="Rectángulo 83">
          <a:extLst>
            <a:ext uri="{FF2B5EF4-FFF2-40B4-BE49-F238E27FC236}">
              <a16:creationId xmlns="" xmlns:a16="http://schemas.microsoft.com/office/drawing/2014/main" id="{02C7E5A8-10CF-4B9D-AF06-894F66385EA9}"/>
            </a:ext>
          </a:extLst>
        </xdr:cNvPr>
        <xdr:cNvSpPr/>
      </xdr:nvSpPr>
      <xdr:spPr>
        <a:xfrm>
          <a:off x="20873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613" name="Rectángulo 119">
          <a:extLst>
            <a:ext uri="{FF2B5EF4-FFF2-40B4-BE49-F238E27FC236}">
              <a16:creationId xmlns="" xmlns:a16="http://schemas.microsoft.com/office/drawing/2014/main" id="{7EE7072A-0966-4F7F-A7B2-E5FD05418BD7}"/>
            </a:ext>
          </a:extLst>
        </xdr:cNvPr>
        <xdr:cNvSpPr/>
      </xdr:nvSpPr>
      <xdr:spPr>
        <a:xfrm>
          <a:off x="4820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614" name="Rectángulo 121">
          <a:extLst>
            <a:ext uri="{FF2B5EF4-FFF2-40B4-BE49-F238E27FC236}">
              <a16:creationId xmlns="" xmlns:a16="http://schemas.microsoft.com/office/drawing/2014/main" id="{D0113FC2-5A39-4FD2-A4B6-A8F58C98CDFE}"/>
            </a:ext>
          </a:extLst>
        </xdr:cNvPr>
        <xdr:cNvSpPr/>
      </xdr:nvSpPr>
      <xdr:spPr>
        <a:xfrm>
          <a:off x="43256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615" name="Rectángulo 123">
          <a:extLst>
            <a:ext uri="{FF2B5EF4-FFF2-40B4-BE49-F238E27FC236}">
              <a16:creationId xmlns="" xmlns:a16="http://schemas.microsoft.com/office/drawing/2014/main" id="{7E8C76FD-63BD-4BDB-B306-C11D2B9B6E64}"/>
            </a:ext>
          </a:extLst>
        </xdr:cNvPr>
        <xdr:cNvSpPr/>
      </xdr:nvSpPr>
      <xdr:spPr>
        <a:xfrm>
          <a:off x="4297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616" name="Rectángulo 126">
          <a:extLst>
            <a:ext uri="{FF2B5EF4-FFF2-40B4-BE49-F238E27FC236}">
              <a16:creationId xmlns="" xmlns:a16="http://schemas.microsoft.com/office/drawing/2014/main" id="{0D525E61-4371-4962-A9A8-315F14D38D91}"/>
            </a:ext>
          </a:extLst>
        </xdr:cNvPr>
        <xdr:cNvSpPr/>
      </xdr:nvSpPr>
      <xdr:spPr>
        <a:xfrm>
          <a:off x="19539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201352</xdr:colOff>
      <xdr:row>14</xdr:row>
      <xdr:rowOff>0</xdr:rowOff>
    </xdr:from>
    <xdr:ext cx="184730" cy="374141"/>
    <xdr:sp macro="" textlink="">
      <xdr:nvSpPr>
        <xdr:cNvPr id="1617" name="Rectángulo 127">
          <a:extLst>
            <a:ext uri="{FF2B5EF4-FFF2-40B4-BE49-F238E27FC236}">
              <a16:creationId xmlns="" xmlns:a16="http://schemas.microsoft.com/office/drawing/2014/main" id="{B2CE7838-0C55-4597-B144-E76E16817D48}"/>
            </a:ext>
          </a:extLst>
        </xdr:cNvPr>
        <xdr:cNvSpPr/>
      </xdr:nvSpPr>
      <xdr:spPr>
        <a:xfrm>
          <a:off x="19349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618" name="Rectángulo 131">
          <a:extLst>
            <a:ext uri="{FF2B5EF4-FFF2-40B4-BE49-F238E27FC236}">
              <a16:creationId xmlns="" xmlns:a16="http://schemas.microsoft.com/office/drawing/2014/main" id="{D374C5F0-2F9B-427E-9EBF-060A5465BF84}"/>
            </a:ext>
          </a:extLst>
        </xdr:cNvPr>
        <xdr:cNvSpPr/>
      </xdr:nvSpPr>
      <xdr:spPr>
        <a:xfrm>
          <a:off x="29826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619" name="Rectángulo 132">
          <a:extLst>
            <a:ext uri="{FF2B5EF4-FFF2-40B4-BE49-F238E27FC236}">
              <a16:creationId xmlns="" xmlns:a16="http://schemas.microsoft.com/office/drawing/2014/main" id="{350470CA-60AF-4BCA-BFD9-C1FF6465280C}"/>
            </a:ext>
          </a:extLst>
        </xdr:cNvPr>
        <xdr:cNvSpPr/>
      </xdr:nvSpPr>
      <xdr:spPr>
        <a:xfrm>
          <a:off x="229685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277552</xdr:colOff>
      <xdr:row>14</xdr:row>
      <xdr:rowOff>0</xdr:rowOff>
    </xdr:from>
    <xdr:ext cx="184730" cy="374141"/>
    <xdr:sp macro="" textlink="">
      <xdr:nvSpPr>
        <xdr:cNvPr id="1620" name="Rectángulo 135">
          <a:extLst>
            <a:ext uri="{FF2B5EF4-FFF2-40B4-BE49-F238E27FC236}">
              <a16:creationId xmlns="" xmlns:a16="http://schemas.microsoft.com/office/drawing/2014/main" id="{32283448-27E6-40A3-91B2-A51F3CE09319}"/>
            </a:ext>
          </a:extLst>
        </xdr:cNvPr>
        <xdr:cNvSpPr/>
      </xdr:nvSpPr>
      <xdr:spPr>
        <a:xfrm>
          <a:off x="42590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621" name="Rectángulo 136">
          <a:extLst>
            <a:ext uri="{FF2B5EF4-FFF2-40B4-BE49-F238E27FC236}">
              <a16:creationId xmlns="" xmlns:a16="http://schemas.microsoft.com/office/drawing/2014/main" id="{DC088F88-F33A-43E4-9E08-0878452DF0E4}"/>
            </a:ext>
          </a:extLst>
        </xdr:cNvPr>
        <xdr:cNvSpPr/>
      </xdr:nvSpPr>
      <xdr:spPr>
        <a:xfrm>
          <a:off x="57734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622" name="Rectángulo 137">
          <a:extLst>
            <a:ext uri="{FF2B5EF4-FFF2-40B4-BE49-F238E27FC236}">
              <a16:creationId xmlns="" xmlns:a16="http://schemas.microsoft.com/office/drawing/2014/main" id="{4E04FC95-EFCA-44F4-9883-86DC7276068E}"/>
            </a:ext>
          </a:extLst>
        </xdr:cNvPr>
        <xdr:cNvSpPr/>
      </xdr:nvSpPr>
      <xdr:spPr>
        <a:xfrm>
          <a:off x="60116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23" name="Rectángulo 139">
          <a:extLst>
            <a:ext uri="{FF2B5EF4-FFF2-40B4-BE49-F238E27FC236}">
              <a16:creationId xmlns="" xmlns:a16="http://schemas.microsoft.com/office/drawing/2014/main" id="{708940C1-2EC7-45DC-AFFD-B4032BEC643D}"/>
            </a:ext>
          </a:extLst>
        </xdr:cNvPr>
        <xdr:cNvSpPr/>
      </xdr:nvSpPr>
      <xdr:spPr>
        <a:xfrm>
          <a:off x="335412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77527</xdr:colOff>
      <xdr:row>14</xdr:row>
      <xdr:rowOff>0</xdr:rowOff>
    </xdr:from>
    <xdr:ext cx="184730" cy="374141"/>
    <xdr:sp macro="" textlink="">
      <xdr:nvSpPr>
        <xdr:cNvPr id="1624" name="Rectángulo 140">
          <a:extLst>
            <a:ext uri="{FF2B5EF4-FFF2-40B4-BE49-F238E27FC236}">
              <a16:creationId xmlns="" xmlns:a16="http://schemas.microsoft.com/office/drawing/2014/main" id="{DB9A5C13-6710-45D7-BCB4-8FD01A1759B4}"/>
            </a:ext>
          </a:extLst>
        </xdr:cNvPr>
        <xdr:cNvSpPr/>
      </xdr:nvSpPr>
      <xdr:spPr>
        <a:xfrm>
          <a:off x="4649527" y="415861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39427</xdr:colOff>
      <xdr:row>14</xdr:row>
      <xdr:rowOff>0</xdr:rowOff>
    </xdr:from>
    <xdr:ext cx="184730" cy="374141"/>
    <xdr:sp macro="" textlink="">
      <xdr:nvSpPr>
        <xdr:cNvPr id="1625" name="Rectángulo 141">
          <a:extLst>
            <a:ext uri="{FF2B5EF4-FFF2-40B4-BE49-F238E27FC236}">
              <a16:creationId xmlns="" xmlns:a16="http://schemas.microsoft.com/office/drawing/2014/main" id="{7B0252C6-7D6B-49E6-A259-19E8D386442B}"/>
            </a:ext>
          </a:extLst>
        </xdr:cNvPr>
        <xdr:cNvSpPr/>
      </xdr:nvSpPr>
      <xdr:spPr>
        <a:xfrm>
          <a:off x="52019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1626" name="Rectángulo 142">
          <a:extLst>
            <a:ext uri="{FF2B5EF4-FFF2-40B4-BE49-F238E27FC236}">
              <a16:creationId xmlns="" xmlns:a16="http://schemas.microsoft.com/office/drawing/2014/main" id="{DAB693F7-CA52-47FB-B5EB-1FE1D39DB8B4}"/>
            </a:ext>
          </a:extLst>
        </xdr:cNvPr>
        <xdr:cNvSpPr/>
      </xdr:nvSpPr>
      <xdr:spPr>
        <a:xfrm>
          <a:off x="6268777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306127</xdr:colOff>
      <xdr:row>14</xdr:row>
      <xdr:rowOff>0</xdr:rowOff>
    </xdr:from>
    <xdr:ext cx="184730" cy="374141"/>
    <xdr:sp macro="" textlink="">
      <xdr:nvSpPr>
        <xdr:cNvPr id="1627" name="Rectángulo 145">
          <a:extLst>
            <a:ext uri="{FF2B5EF4-FFF2-40B4-BE49-F238E27FC236}">
              <a16:creationId xmlns="" xmlns:a16="http://schemas.microsoft.com/office/drawing/2014/main" id="{2742ACA4-ABAB-4216-BAAF-5EE00B2E71F3}"/>
            </a:ext>
          </a:extLst>
        </xdr:cNvPr>
        <xdr:cNvSpPr/>
      </xdr:nvSpPr>
      <xdr:spPr>
        <a:xfrm>
          <a:off x="64688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628" name="Rectángulo 146">
          <a:extLst>
            <a:ext uri="{FF2B5EF4-FFF2-40B4-BE49-F238E27FC236}">
              <a16:creationId xmlns="" xmlns:a16="http://schemas.microsoft.com/office/drawing/2014/main" id="{0E3520CE-2E70-4B31-803D-BEF0F32341C3}"/>
            </a:ext>
          </a:extLst>
        </xdr:cNvPr>
        <xdr:cNvSpPr/>
      </xdr:nvSpPr>
      <xdr:spPr>
        <a:xfrm>
          <a:off x="5706805" y="38681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29" name="Rectángulo 52">
          <a:extLst>
            <a:ext uri="{FF2B5EF4-FFF2-40B4-BE49-F238E27FC236}">
              <a16:creationId xmlns="" xmlns:a16="http://schemas.microsoft.com/office/drawing/2014/main" id="{BBE876E8-9C17-4C4D-9941-BD6ECCBFA812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30" name="Rectángulo 134">
          <a:extLst>
            <a:ext uri="{FF2B5EF4-FFF2-40B4-BE49-F238E27FC236}">
              <a16:creationId xmlns="" xmlns:a16="http://schemas.microsoft.com/office/drawing/2014/main" id="{19407211-C01D-4975-A96F-184B85CE1F93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31" name="Rectángulo 52">
          <a:extLst>
            <a:ext uri="{FF2B5EF4-FFF2-40B4-BE49-F238E27FC236}">
              <a16:creationId xmlns="" xmlns:a16="http://schemas.microsoft.com/office/drawing/2014/main" id="{601BE902-C83B-4454-B7FE-AA5E502760C4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32" name="Rectángulo 134">
          <a:extLst>
            <a:ext uri="{FF2B5EF4-FFF2-40B4-BE49-F238E27FC236}">
              <a16:creationId xmlns="" xmlns:a16="http://schemas.microsoft.com/office/drawing/2014/main" id="{83925BA1-1F66-413D-AC8C-CD62DB52425B}"/>
            </a:ext>
          </a:extLst>
        </xdr:cNvPr>
        <xdr:cNvSpPr/>
      </xdr:nvSpPr>
      <xdr:spPr>
        <a:xfrm>
          <a:off x="3535102" y="38681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33" name="Rectángulo 1632">
          <a:extLst>
            <a:ext uri="{FF2B5EF4-FFF2-40B4-BE49-F238E27FC236}">
              <a16:creationId xmlns="" xmlns:a16="http://schemas.microsoft.com/office/drawing/2014/main" id="{00559781-E0EC-4DC8-A359-15120A4C9FFD}"/>
            </a:ext>
          </a:extLst>
        </xdr:cNvPr>
        <xdr:cNvSpPr/>
      </xdr:nvSpPr>
      <xdr:spPr>
        <a:xfrm>
          <a:off x="2087302" y="3966210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34" name="Rectángulo 1633">
          <a:extLst>
            <a:ext uri="{FF2B5EF4-FFF2-40B4-BE49-F238E27FC236}">
              <a16:creationId xmlns="" xmlns:a16="http://schemas.microsoft.com/office/drawing/2014/main" id="{C9E02303-4BC2-47AC-915A-9032B3AB2C69}"/>
            </a:ext>
          </a:extLst>
        </xdr:cNvPr>
        <xdr:cNvSpPr/>
      </xdr:nvSpPr>
      <xdr:spPr>
        <a:xfrm>
          <a:off x="2087302" y="3966210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39427</xdr:colOff>
      <xdr:row>14</xdr:row>
      <xdr:rowOff>0</xdr:rowOff>
    </xdr:from>
    <xdr:ext cx="184730" cy="374141"/>
    <xdr:sp macro="" textlink="">
      <xdr:nvSpPr>
        <xdr:cNvPr id="1637" name="Rectángulo 1636">
          <a:extLst>
            <a:ext uri="{FF2B5EF4-FFF2-40B4-BE49-F238E27FC236}">
              <a16:creationId xmlns="" xmlns:a16="http://schemas.microsoft.com/office/drawing/2014/main" id="{C43EFCB2-310C-4ADC-8F34-1A4458413F47}"/>
            </a:ext>
          </a:extLst>
        </xdr:cNvPr>
        <xdr:cNvSpPr/>
      </xdr:nvSpPr>
      <xdr:spPr>
        <a:xfrm>
          <a:off x="8278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38" name="Rectángulo 1637">
          <a:extLst>
            <a:ext uri="{FF2B5EF4-FFF2-40B4-BE49-F238E27FC236}">
              <a16:creationId xmlns="" xmlns:a16="http://schemas.microsoft.com/office/drawing/2014/main" id="{C572C6F7-F87A-4F3D-B5E2-D9FC87AA1610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639" name="Rectángulo 1638">
          <a:extLst>
            <a:ext uri="{FF2B5EF4-FFF2-40B4-BE49-F238E27FC236}">
              <a16:creationId xmlns="" xmlns:a16="http://schemas.microsoft.com/office/drawing/2014/main" id="{6F6993A2-F6BE-4EF3-A98D-4E87E3C4E8F3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640" name="Rectángulo 1639">
          <a:extLst>
            <a:ext uri="{FF2B5EF4-FFF2-40B4-BE49-F238E27FC236}">
              <a16:creationId xmlns="" xmlns:a16="http://schemas.microsoft.com/office/drawing/2014/main" id="{7208D989-2DFB-45A1-A36D-30A7E8F5C149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641" name="Rectángulo 1640">
          <a:extLst>
            <a:ext uri="{FF2B5EF4-FFF2-40B4-BE49-F238E27FC236}">
              <a16:creationId xmlns="" xmlns:a16="http://schemas.microsoft.com/office/drawing/2014/main" id="{9BF371FA-2560-4E07-95DE-15A492C622D0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42" name="Rectángulo 1641">
          <a:extLst>
            <a:ext uri="{FF2B5EF4-FFF2-40B4-BE49-F238E27FC236}">
              <a16:creationId xmlns="" xmlns:a16="http://schemas.microsoft.com/office/drawing/2014/main" id="{95C41C33-1F0B-4BFA-A683-B3E1BCCFFAF7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643" name="Rectángulo 1642">
          <a:extLst>
            <a:ext uri="{FF2B5EF4-FFF2-40B4-BE49-F238E27FC236}">
              <a16:creationId xmlns="" xmlns:a16="http://schemas.microsoft.com/office/drawing/2014/main" id="{347CC392-6B7C-482F-920B-2E404F47E6C8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644" name="Rectángulo 1643">
          <a:extLst>
            <a:ext uri="{FF2B5EF4-FFF2-40B4-BE49-F238E27FC236}">
              <a16:creationId xmlns="" xmlns:a16="http://schemas.microsoft.com/office/drawing/2014/main" id="{406E9F25-BCCE-4884-ADB4-1BB9BC4189F6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645" name="Rectángulo 1644">
          <a:extLst>
            <a:ext uri="{FF2B5EF4-FFF2-40B4-BE49-F238E27FC236}">
              <a16:creationId xmlns="" xmlns:a16="http://schemas.microsoft.com/office/drawing/2014/main" id="{C6D0855B-61B2-4A0B-9715-CA7B22682946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646" name="Rectángulo 1645">
          <a:extLst>
            <a:ext uri="{FF2B5EF4-FFF2-40B4-BE49-F238E27FC236}">
              <a16:creationId xmlns="" xmlns:a16="http://schemas.microsoft.com/office/drawing/2014/main" id="{8B6FB866-E75B-4386-819B-2854310FEE0F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647" name="Rectángulo 1646">
          <a:extLst>
            <a:ext uri="{FF2B5EF4-FFF2-40B4-BE49-F238E27FC236}">
              <a16:creationId xmlns="" xmlns:a16="http://schemas.microsoft.com/office/drawing/2014/main" id="{9B8F4F45-1221-40D8-BD45-BEED58A450A0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648" name="Rectángulo 1647">
          <a:extLst>
            <a:ext uri="{FF2B5EF4-FFF2-40B4-BE49-F238E27FC236}">
              <a16:creationId xmlns="" xmlns:a16="http://schemas.microsoft.com/office/drawing/2014/main" id="{21F243A7-F2A2-4C3D-9085-F32F2EE030D6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649" name="Rectángulo 1648">
          <a:extLst>
            <a:ext uri="{FF2B5EF4-FFF2-40B4-BE49-F238E27FC236}">
              <a16:creationId xmlns="" xmlns:a16="http://schemas.microsoft.com/office/drawing/2014/main" id="{39609994-FF39-47A5-9E7C-2CEC500C03AA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50" name="Rectángulo 1649">
          <a:extLst>
            <a:ext uri="{FF2B5EF4-FFF2-40B4-BE49-F238E27FC236}">
              <a16:creationId xmlns="" xmlns:a16="http://schemas.microsoft.com/office/drawing/2014/main" id="{C6E4C747-3025-4E0D-B7D0-309147B76F61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51" name="Rectángulo 1650">
          <a:extLst>
            <a:ext uri="{FF2B5EF4-FFF2-40B4-BE49-F238E27FC236}">
              <a16:creationId xmlns="" xmlns:a16="http://schemas.microsoft.com/office/drawing/2014/main" id="{BE4AA07E-BBC2-400D-8D17-20D8F36E1283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652" name="Rectángulo 1651">
          <a:extLst>
            <a:ext uri="{FF2B5EF4-FFF2-40B4-BE49-F238E27FC236}">
              <a16:creationId xmlns="" xmlns:a16="http://schemas.microsoft.com/office/drawing/2014/main" id="{787EB13A-B5F8-4333-805C-C229963E4FE8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653" name="Rectángulo 1652">
          <a:extLst>
            <a:ext uri="{FF2B5EF4-FFF2-40B4-BE49-F238E27FC236}">
              <a16:creationId xmlns="" xmlns:a16="http://schemas.microsoft.com/office/drawing/2014/main" id="{A72903C4-A70D-4516-BA44-CD505BE4D99D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654" name="Rectángulo 1653">
          <a:extLst>
            <a:ext uri="{FF2B5EF4-FFF2-40B4-BE49-F238E27FC236}">
              <a16:creationId xmlns="" xmlns:a16="http://schemas.microsoft.com/office/drawing/2014/main" id="{A05FCA3C-6B7E-4B51-BB9C-468B4E22F6C1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55" name="Rectángulo 1654">
          <a:extLst>
            <a:ext uri="{FF2B5EF4-FFF2-40B4-BE49-F238E27FC236}">
              <a16:creationId xmlns="" xmlns:a16="http://schemas.microsoft.com/office/drawing/2014/main" id="{70764762-A25D-4881-9515-2F7460FE8F27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656" name="Rectángulo 1655">
          <a:extLst>
            <a:ext uri="{FF2B5EF4-FFF2-40B4-BE49-F238E27FC236}">
              <a16:creationId xmlns="" xmlns:a16="http://schemas.microsoft.com/office/drawing/2014/main" id="{8C58AE70-A9E1-4DB5-8B63-43952B837C57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657" name="Rectángulo 1656">
          <a:extLst>
            <a:ext uri="{FF2B5EF4-FFF2-40B4-BE49-F238E27FC236}">
              <a16:creationId xmlns="" xmlns:a16="http://schemas.microsoft.com/office/drawing/2014/main" id="{1F50EE9D-79D0-468B-870F-C09E78FA00E3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58" name="Rectángulo 1657">
          <a:extLst>
            <a:ext uri="{FF2B5EF4-FFF2-40B4-BE49-F238E27FC236}">
              <a16:creationId xmlns="" xmlns:a16="http://schemas.microsoft.com/office/drawing/2014/main" id="{82243371-A723-45FA-B800-E50CC7B72DB0}"/>
            </a:ext>
          </a:extLst>
        </xdr:cNvPr>
        <xdr:cNvSpPr/>
      </xdr:nvSpPr>
      <xdr:spPr>
        <a:xfrm>
          <a:off x="33827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59" name="Rectángulo 1658">
          <a:extLst>
            <a:ext uri="{FF2B5EF4-FFF2-40B4-BE49-F238E27FC236}">
              <a16:creationId xmlns="" xmlns:a16="http://schemas.microsoft.com/office/drawing/2014/main" id="{D3D5D36D-05A4-4310-8CF9-CEC9C5BD5FD8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660" name="Rectángulo 1659">
          <a:extLst>
            <a:ext uri="{FF2B5EF4-FFF2-40B4-BE49-F238E27FC236}">
              <a16:creationId xmlns="" xmlns:a16="http://schemas.microsoft.com/office/drawing/2014/main" id="{B6D06E01-1FA9-4C1E-A45D-233371105127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661" name="Rectángulo 1660">
          <a:extLst>
            <a:ext uri="{FF2B5EF4-FFF2-40B4-BE49-F238E27FC236}">
              <a16:creationId xmlns="" xmlns:a16="http://schemas.microsoft.com/office/drawing/2014/main" id="{B4965192-A47E-427D-84D4-858155FD85FD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662" name="Rectángulo 1661">
          <a:extLst>
            <a:ext uri="{FF2B5EF4-FFF2-40B4-BE49-F238E27FC236}">
              <a16:creationId xmlns="" xmlns:a16="http://schemas.microsoft.com/office/drawing/2014/main" id="{71CE2FB0-305B-4567-8573-A5E87AE021A9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663" name="Rectángulo 1662">
          <a:extLst>
            <a:ext uri="{FF2B5EF4-FFF2-40B4-BE49-F238E27FC236}">
              <a16:creationId xmlns="" xmlns:a16="http://schemas.microsoft.com/office/drawing/2014/main" id="{BF38A61C-55BF-4F22-ABC5-0A934CA56D65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64" name="Rectángulo 52">
          <a:extLst>
            <a:ext uri="{FF2B5EF4-FFF2-40B4-BE49-F238E27FC236}">
              <a16:creationId xmlns="" xmlns:a16="http://schemas.microsoft.com/office/drawing/2014/main" id="{CF436F3A-9B44-4FCA-8539-A31908C09667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65" name="Rectángulo 134">
          <a:extLst>
            <a:ext uri="{FF2B5EF4-FFF2-40B4-BE49-F238E27FC236}">
              <a16:creationId xmlns="" xmlns:a16="http://schemas.microsoft.com/office/drawing/2014/main" id="{C7806862-CFC1-4945-B5DE-74464A7082B7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66" name="Rectángulo 52">
          <a:extLst>
            <a:ext uri="{FF2B5EF4-FFF2-40B4-BE49-F238E27FC236}">
              <a16:creationId xmlns="" xmlns:a16="http://schemas.microsoft.com/office/drawing/2014/main" id="{ABA04897-28FE-449E-BA66-058535BFD14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67" name="Rectángulo 134">
          <a:extLst>
            <a:ext uri="{FF2B5EF4-FFF2-40B4-BE49-F238E27FC236}">
              <a16:creationId xmlns="" xmlns:a16="http://schemas.microsoft.com/office/drawing/2014/main" id="{1419B40C-3CF7-4DC1-90C7-6FDECB813E1E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668" name="Rectángulo 49">
          <a:extLst>
            <a:ext uri="{FF2B5EF4-FFF2-40B4-BE49-F238E27FC236}">
              <a16:creationId xmlns="" xmlns:a16="http://schemas.microsoft.com/office/drawing/2014/main" id="{8DF8F1CC-1AAF-49E2-9F16-7B514EFA231D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669" name="Rectángulo 50">
          <a:extLst>
            <a:ext uri="{FF2B5EF4-FFF2-40B4-BE49-F238E27FC236}">
              <a16:creationId xmlns="" xmlns:a16="http://schemas.microsoft.com/office/drawing/2014/main" id="{14C89030-B2EC-44AC-8814-D5821E99A49D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670" name="Rectángulo 51">
          <a:extLst>
            <a:ext uri="{FF2B5EF4-FFF2-40B4-BE49-F238E27FC236}">
              <a16:creationId xmlns="" xmlns:a16="http://schemas.microsoft.com/office/drawing/2014/main" id="{868E23DD-1A24-405C-A01D-E99FD10DA3B3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671" name="Rectángulo 54">
          <a:extLst>
            <a:ext uri="{FF2B5EF4-FFF2-40B4-BE49-F238E27FC236}">
              <a16:creationId xmlns="" xmlns:a16="http://schemas.microsoft.com/office/drawing/2014/main" id="{DCAB9E39-D3E5-4DB7-A448-DBC2AAD9A75D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672" name="Rectángulo 55">
          <a:extLst>
            <a:ext uri="{FF2B5EF4-FFF2-40B4-BE49-F238E27FC236}">
              <a16:creationId xmlns="" xmlns:a16="http://schemas.microsoft.com/office/drawing/2014/main" id="{DA2BA8E8-1E56-41B1-A191-8E336548FAFC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673" name="Rectángulo 56">
          <a:extLst>
            <a:ext uri="{FF2B5EF4-FFF2-40B4-BE49-F238E27FC236}">
              <a16:creationId xmlns="" xmlns:a16="http://schemas.microsoft.com/office/drawing/2014/main" id="{CA717651-9CA6-4231-86E3-7DE86A75B672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674" name="Rectángulo 59">
          <a:extLst>
            <a:ext uri="{FF2B5EF4-FFF2-40B4-BE49-F238E27FC236}">
              <a16:creationId xmlns="" xmlns:a16="http://schemas.microsoft.com/office/drawing/2014/main" id="{6E1C80DC-14C3-43F3-BFAA-1FB8AAAE1BEA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675" name="Rectángulo 60">
          <a:extLst>
            <a:ext uri="{FF2B5EF4-FFF2-40B4-BE49-F238E27FC236}">
              <a16:creationId xmlns="" xmlns:a16="http://schemas.microsoft.com/office/drawing/2014/main" id="{6F492694-9936-4B69-BF4F-41C05CA9CEAE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676" name="Rectángulo 77">
          <a:extLst>
            <a:ext uri="{FF2B5EF4-FFF2-40B4-BE49-F238E27FC236}">
              <a16:creationId xmlns="" xmlns:a16="http://schemas.microsoft.com/office/drawing/2014/main" id="{E17D64B8-E2CD-4C4B-ABD2-2587170505D1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677" name="Rectángulo 78">
          <a:extLst>
            <a:ext uri="{FF2B5EF4-FFF2-40B4-BE49-F238E27FC236}">
              <a16:creationId xmlns="" xmlns:a16="http://schemas.microsoft.com/office/drawing/2014/main" id="{61D1C726-44E6-4BB3-A569-51D7C09F6263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678" name="Rectángulo 79">
          <a:extLst>
            <a:ext uri="{FF2B5EF4-FFF2-40B4-BE49-F238E27FC236}">
              <a16:creationId xmlns="" xmlns:a16="http://schemas.microsoft.com/office/drawing/2014/main" id="{1CCB2F14-BB39-4541-B263-CB909FEAB455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679" name="Rectángulo 81">
          <a:extLst>
            <a:ext uri="{FF2B5EF4-FFF2-40B4-BE49-F238E27FC236}">
              <a16:creationId xmlns="" xmlns:a16="http://schemas.microsoft.com/office/drawing/2014/main" id="{13222F11-0077-4F27-A5F1-2DF874B9EFE1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680" name="Rectángulo 82">
          <a:extLst>
            <a:ext uri="{FF2B5EF4-FFF2-40B4-BE49-F238E27FC236}">
              <a16:creationId xmlns="" xmlns:a16="http://schemas.microsoft.com/office/drawing/2014/main" id="{64DEF26F-6902-43B6-B4D2-83B6B9FB928A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81" name="Rectángulo 83">
          <a:extLst>
            <a:ext uri="{FF2B5EF4-FFF2-40B4-BE49-F238E27FC236}">
              <a16:creationId xmlns="" xmlns:a16="http://schemas.microsoft.com/office/drawing/2014/main" id="{937F8680-549B-43D3-9863-DAA19EE8A2E9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82" name="Rectángulo 88">
          <a:extLst>
            <a:ext uri="{FF2B5EF4-FFF2-40B4-BE49-F238E27FC236}">
              <a16:creationId xmlns="" xmlns:a16="http://schemas.microsoft.com/office/drawing/2014/main" id="{1A268F14-871F-4FA6-9827-22480F4FC28C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683" name="Rectángulo 127">
          <a:extLst>
            <a:ext uri="{FF2B5EF4-FFF2-40B4-BE49-F238E27FC236}">
              <a16:creationId xmlns="" xmlns:a16="http://schemas.microsoft.com/office/drawing/2014/main" id="{4B9A2A00-FBC5-4E7B-840A-1AAD023D1A89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684" name="Rectángulo 131">
          <a:extLst>
            <a:ext uri="{FF2B5EF4-FFF2-40B4-BE49-F238E27FC236}">
              <a16:creationId xmlns="" xmlns:a16="http://schemas.microsoft.com/office/drawing/2014/main" id="{3A1F11A3-8137-457B-9598-0B286D518EF4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685" name="Rectángulo 132">
          <a:extLst>
            <a:ext uri="{FF2B5EF4-FFF2-40B4-BE49-F238E27FC236}">
              <a16:creationId xmlns="" xmlns:a16="http://schemas.microsoft.com/office/drawing/2014/main" id="{2ED5F8D9-827A-417B-B468-AAA7DDF59686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686" name="Rectángulo 133">
          <a:extLst>
            <a:ext uri="{FF2B5EF4-FFF2-40B4-BE49-F238E27FC236}">
              <a16:creationId xmlns="" xmlns:a16="http://schemas.microsoft.com/office/drawing/2014/main" id="{58455284-9977-4944-B87F-16E29C2F9DBF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687" name="Rectángulo 136">
          <a:extLst>
            <a:ext uri="{FF2B5EF4-FFF2-40B4-BE49-F238E27FC236}">
              <a16:creationId xmlns="" xmlns:a16="http://schemas.microsoft.com/office/drawing/2014/main" id="{B9A38C05-65C4-4DD2-BD18-F348F1949311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88" name="Rectángulo 139">
          <a:extLst>
            <a:ext uri="{FF2B5EF4-FFF2-40B4-BE49-F238E27FC236}">
              <a16:creationId xmlns="" xmlns:a16="http://schemas.microsoft.com/office/drawing/2014/main" id="{3C50E150-A844-4EA8-B62F-E07C87DADECB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689" name="Rectángulo 141">
          <a:extLst>
            <a:ext uri="{FF2B5EF4-FFF2-40B4-BE49-F238E27FC236}">
              <a16:creationId xmlns="" xmlns:a16="http://schemas.microsoft.com/office/drawing/2014/main" id="{797CA767-EA9D-47C3-8710-67738DFB7A20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690" name="Rectángulo 142">
          <a:extLst>
            <a:ext uri="{FF2B5EF4-FFF2-40B4-BE49-F238E27FC236}">
              <a16:creationId xmlns="" xmlns:a16="http://schemas.microsoft.com/office/drawing/2014/main" id="{09A02ECA-4722-4295-B52B-4A62FD78FC50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691" name="Rectángulo 144">
          <a:extLst>
            <a:ext uri="{FF2B5EF4-FFF2-40B4-BE49-F238E27FC236}">
              <a16:creationId xmlns="" xmlns:a16="http://schemas.microsoft.com/office/drawing/2014/main" id="{687B599F-6DA7-4FF7-974E-77E4459343AB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692" name="Rectángulo 145">
          <a:extLst>
            <a:ext uri="{FF2B5EF4-FFF2-40B4-BE49-F238E27FC236}">
              <a16:creationId xmlns="" xmlns:a16="http://schemas.microsoft.com/office/drawing/2014/main" id="{FD6D9E1F-AD52-402E-AFA0-8BB297ABA2D1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693" name="Rectángulo 146">
          <a:extLst>
            <a:ext uri="{FF2B5EF4-FFF2-40B4-BE49-F238E27FC236}">
              <a16:creationId xmlns="" xmlns:a16="http://schemas.microsoft.com/office/drawing/2014/main" id="{F32F868A-8944-419F-A2C0-9D0A3111358E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694" name="Rectángulo 148">
          <a:extLst>
            <a:ext uri="{FF2B5EF4-FFF2-40B4-BE49-F238E27FC236}">
              <a16:creationId xmlns="" xmlns:a16="http://schemas.microsoft.com/office/drawing/2014/main" id="{C17BC562-CA93-4065-86A0-76B2EC0712AB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95" name="Rectángulo 52">
          <a:extLst>
            <a:ext uri="{FF2B5EF4-FFF2-40B4-BE49-F238E27FC236}">
              <a16:creationId xmlns="" xmlns:a16="http://schemas.microsoft.com/office/drawing/2014/main" id="{E1A81344-CD4C-48CE-BE15-6AFF15A79EDD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96" name="Rectángulo 134">
          <a:extLst>
            <a:ext uri="{FF2B5EF4-FFF2-40B4-BE49-F238E27FC236}">
              <a16:creationId xmlns="" xmlns:a16="http://schemas.microsoft.com/office/drawing/2014/main" id="{40FF767C-C66E-4D2E-8442-8EA0A4D1FF9F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97" name="Rectángulo 52">
          <a:extLst>
            <a:ext uri="{FF2B5EF4-FFF2-40B4-BE49-F238E27FC236}">
              <a16:creationId xmlns="" xmlns:a16="http://schemas.microsoft.com/office/drawing/2014/main" id="{A5E50E10-50E2-4B32-A639-09E7EC22087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698" name="Rectángulo 134">
          <a:extLst>
            <a:ext uri="{FF2B5EF4-FFF2-40B4-BE49-F238E27FC236}">
              <a16:creationId xmlns="" xmlns:a16="http://schemas.microsoft.com/office/drawing/2014/main" id="{7D70EBCC-138E-4CB9-90D0-E512F431C4B2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699" name="Rectángulo 39">
          <a:extLst>
            <a:ext uri="{FF2B5EF4-FFF2-40B4-BE49-F238E27FC236}">
              <a16:creationId xmlns="" xmlns:a16="http://schemas.microsoft.com/office/drawing/2014/main" id="{33294F44-E0F0-45DC-AAF4-5D383924BDC0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700" name="Rectángulo 49">
          <a:extLst>
            <a:ext uri="{FF2B5EF4-FFF2-40B4-BE49-F238E27FC236}">
              <a16:creationId xmlns="" xmlns:a16="http://schemas.microsoft.com/office/drawing/2014/main" id="{599C5AC7-9EEC-47BE-A492-7FAC92A5D3BF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701" name="Rectángulo 50">
          <a:extLst>
            <a:ext uri="{FF2B5EF4-FFF2-40B4-BE49-F238E27FC236}">
              <a16:creationId xmlns="" xmlns:a16="http://schemas.microsoft.com/office/drawing/2014/main" id="{A4B7598B-1729-493F-A26D-51FE2E0BB3AC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702" name="Rectángulo 51">
          <a:extLst>
            <a:ext uri="{FF2B5EF4-FFF2-40B4-BE49-F238E27FC236}">
              <a16:creationId xmlns="" xmlns:a16="http://schemas.microsoft.com/office/drawing/2014/main" id="{E32B1FEC-599E-45EC-9DB7-5C5ECA1B4DEB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703" name="Rectángulo 54">
          <a:extLst>
            <a:ext uri="{FF2B5EF4-FFF2-40B4-BE49-F238E27FC236}">
              <a16:creationId xmlns="" xmlns:a16="http://schemas.microsoft.com/office/drawing/2014/main" id="{D53F3FD4-187E-42AA-9B16-F651BE55CED1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704" name="Rectángulo 55">
          <a:extLst>
            <a:ext uri="{FF2B5EF4-FFF2-40B4-BE49-F238E27FC236}">
              <a16:creationId xmlns="" xmlns:a16="http://schemas.microsoft.com/office/drawing/2014/main" id="{841D13B2-31B0-403F-B857-FAFEF8007421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705" name="Rectángulo 56">
          <a:extLst>
            <a:ext uri="{FF2B5EF4-FFF2-40B4-BE49-F238E27FC236}">
              <a16:creationId xmlns="" xmlns:a16="http://schemas.microsoft.com/office/drawing/2014/main" id="{52115D03-02CA-47FA-8ACB-F95D406F2487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706" name="Rectángulo 59">
          <a:extLst>
            <a:ext uri="{FF2B5EF4-FFF2-40B4-BE49-F238E27FC236}">
              <a16:creationId xmlns="" xmlns:a16="http://schemas.microsoft.com/office/drawing/2014/main" id="{96C2DC7D-010B-4F5F-A8A4-6997ADB84951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707" name="Rectángulo 60">
          <a:extLst>
            <a:ext uri="{FF2B5EF4-FFF2-40B4-BE49-F238E27FC236}">
              <a16:creationId xmlns="" xmlns:a16="http://schemas.microsoft.com/office/drawing/2014/main" id="{FFD586D3-3E11-4A0D-8ABA-C31A33614C59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708" name="Rectángulo 77">
          <a:extLst>
            <a:ext uri="{FF2B5EF4-FFF2-40B4-BE49-F238E27FC236}">
              <a16:creationId xmlns="" xmlns:a16="http://schemas.microsoft.com/office/drawing/2014/main" id="{EA1F79CE-F626-4703-8166-C07DAE6EF3A5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709" name="Rectángulo 78">
          <a:extLst>
            <a:ext uri="{FF2B5EF4-FFF2-40B4-BE49-F238E27FC236}">
              <a16:creationId xmlns="" xmlns:a16="http://schemas.microsoft.com/office/drawing/2014/main" id="{18F171BA-ECD3-4DAA-BE97-A5B605CDB502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710" name="Rectángulo 79">
          <a:extLst>
            <a:ext uri="{FF2B5EF4-FFF2-40B4-BE49-F238E27FC236}">
              <a16:creationId xmlns="" xmlns:a16="http://schemas.microsoft.com/office/drawing/2014/main" id="{310B7942-3192-440F-86E2-13962AED01A3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711" name="Rectángulo 81">
          <a:extLst>
            <a:ext uri="{FF2B5EF4-FFF2-40B4-BE49-F238E27FC236}">
              <a16:creationId xmlns="" xmlns:a16="http://schemas.microsoft.com/office/drawing/2014/main" id="{7FF66542-F664-47D8-A6A2-48B17E3E9595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712" name="Rectángulo 82">
          <a:extLst>
            <a:ext uri="{FF2B5EF4-FFF2-40B4-BE49-F238E27FC236}">
              <a16:creationId xmlns="" xmlns:a16="http://schemas.microsoft.com/office/drawing/2014/main" id="{1A9F29E0-9901-41DA-B32D-CCDF18C5B99A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713" name="Rectángulo 83">
          <a:extLst>
            <a:ext uri="{FF2B5EF4-FFF2-40B4-BE49-F238E27FC236}">
              <a16:creationId xmlns="" xmlns:a16="http://schemas.microsoft.com/office/drawing/2014/main" id="{79587605-9BDF-49A5-AD31-651BBC18A380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714" name="Rectángulo 88">
          <a:extLst>
            <a:ext uri="{FF2B5EF4-FFF2-40B4-BE49-F238E27FC236}">
              <a16:creationId xmlns="" xmlns:a16="http://schemas.microsoft.com/office/drawing/2014/main" id="{C4EF8AD4-A38C-477D-9501-9658B3F99A1D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715" name="Rectángulo 126">
          <a:extLst>
            <a:ext uri="{FF2B5EF4-FFF2-40B4-BE49-F238E27FC236}">
              <a16:creationId xmlns="" xmlns:a16="http://schemas.microsoft.com/office/drawing/2014/main" id="{7CC52D06-2ED4-4D2F-9FF3-0EB9C3BC208E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716" name="Rectángulo 127">
          <a:extLst>
            <a:ext uri="{FF2B5EF4-FFF2-40B4-BE49-F238E27FC236}">
              <a16:creationId xmlns="" xmlns:a16="http://schemas.microsoft.com/office/drawing/2014/main" id="{6AC01131-EA3D-4247-B1DF-01CD0FCE2A6F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717" name="Rectángulo 131">
          <a:extLst>
            <a:ext uri="{FF2B5EF4-FFF2-40B4-BE49-F238E27FC236}">
              <a16:creationId xmlns="" xmlns:a16="http://schemas.microsoft.com/office/drawing/2014/main" id="{B6C8CD40-3527-4CE3-9F87-34659B692639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718" name="Rectángulo 132">
          <a:extLst>
            <a:ext uri="{FF2B5EF4-FFF2-40B4-BE49-F238E27FC236}">
              <a16:creationId xmlns="" xmlns:a16="http://schemas.microsoft.com/office/drawing/2014/main" id="{20832D59-2138-421F-A73F-0E993EE2374E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719" name="Rectángulo 133">
          <a:extLst>
            <a:ext uri="{FF2B5EF4-FFF2-40B4-BE49-F238E27FC236}">
              <a16:creationId xmlns="" xmlns:a16="http://schemas.microsoft.com/office/drawing/2014/main" id="{16E4A095-1121-4B42-B89E-47A0D316EAF1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720" name="Rectángulo 136">
          <a:extLst>
            <a:ext uri="{FF2B5EF4-FFF2-40B4-BE49-F238E27FC236}">
              <a16:creationId xmlns="" xmlns:a16="http://schemas.microsoft.com/office/drawing/2014/main" id="{124A1DAC-9191-4280-9252-0A45BAC79892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721" name="Rectángulo 137">
          <a:extLst>
            <a:ext uri="{FF2B5EF4-FFF2-40B4-BE49-F238E27FC236}">
              <a16:creationId xmlns="" xmlns:a16="http://schemas.microsoft.com/office/drawing/2014/main" id="{90978BD6-0F26-4234-B41A-8255A30FD1BA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722" name="Rectángulo 139">
          <a:extLst>
            <a:ext uri="{FF2B5EF4-FFF2-40B4-BE49-F238E27FC236}">
              <a16:creationId xmlns="" xmlns:a16="http://schemas.microsoft.com/office/drawing/2014/main" id="{45CB8446-33F1-40D8-B89F-3AC21DF19155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723" name="Rectángulo 141">
          <a:extLst>
            <a:ext uri="{FF2B5EF4-FFF2-40B4-BE49-F238E27FC236}">
              <a16:creationId xmlns="" xmlns:a16="http://schemas.microsoft.com/office/drawing/2014/main" id="{4EA97ABB-5DB7-42DB-B7E5-EA5C9F30D111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724" name="Rectángulo 142">
          <a:extLst>
            <a:ext uri="{FF2B5EF4-FFF2-40B4-BE49-F238E27FC236}">
              <a16:creationId xmlns="" xmlns:a16="http://schemas.microsoft.com/office/drawing/2014/main" id="{E560B4DE-04A4-4955-BA0B-DC310BA5DA0A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725" name="Rectángulo 144">
          <a:extLst>
            <a:ext uri="{FF2B5EF4-FFF2-40B4-BE49-F238E27FC236}">
              <a16:creationId xmlns="" xmlns:a16="http://schemas.microsoft.com/office/drawing/2014/main" id="{365D97EF-FA88-45C1-8B63-3609E852F740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726" name="Rectángulo 145">
          <a:extLst>
            <a:ext uri="{FF2B5EF4-FFF2-40B4-BE49-F238E27FC236}">
              <a16:creationId xmlns="" xmlns:a16="http://schemas.microsoft.com/office/drawing/2014/main" id="{1AEB336E-DAB5-48B9-B129-687D0E508136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727" name="Rectángulo 146">
          <a:extLst>
            <a:ext uri="{FF2B5EF4-FFF2-40B4-BE49-F238E27FC236}">
              <a16:creationId xmlns="" xmlns:a16="http://schemas.microsoft.com/office/drawing/2014/main" id="{20337668-0668-4BE0-B39E-168579CA946F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728" name="Rectángulo 52">
          <a:extLst>
            <a:ext uri="{FF2B5EF4-FFF2-40B4-BE49-F238E27FC236}">
              <a16:creationId xmlns="" xmlns:a16="http://schemas.microsoft.com/office/drawing/2014/main" id="{4AA08896-EB5F-4F19-95BA-758AE5D5E06B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729" name="Rectángulo 134">
          <a:extLst>
            <a:ext uri="{FF2B5EF4-FFF2-40B4-BE49-F238E27FC236}">
              <a16:creationId xmlns="" xmlns:a16="http://schemas.microsoft.com/office/drawing/2014/main" id="{CC6B357F-F457-4385-9BDE-704C1CCAFC67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730" name="Rectángulo 52">
          <a:extLst>
            <a:ext uri="{FF2B5EF4-FFF2-40B4-BE49-F238E27FC236}">
              <a16:creationId xmlns="" xmlns:a16="http://schemas.microsoft.com/office/drawing/2014/main" id="{7CC70EBB-9338-435D-9D57-41C69E7B3D6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731" name="Rectángulo 134">
          <a:extLst>
            <a:ext uri="{FF2B5EF4-FFF2-40B4-BE49-F238E27FC236}">
              <a16:creationId xmlns="" xmlns:a16="http://schemas.microsoft.com/office/drawing/2014/main" id="{7C9E366B-9332-4CC3-8D96-C34447BBC8FD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732" name="Rectángulo 29">
          <a:extLst>
            <a:ext uri="{FF2B5EF4-FFF2-40B4-BE49-F238E27FC236}">
              <a16:creationId xmlns="" xmlns:a16="http://schemas.microsoft.com/office/drawing/2014/main" id="{DE971E92-9E88-4F71-8B81-74C8F81F76C2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733" name="Rectángulo 35">
          <a:extLst>
            <a:ext uri="{FF2B5EF4-FFF2-40B4-BE49-F238E27FC236}">
              <a16:creationId xmlns="" xmlns:a16="http://schemas.microsoft.com/office/drawing/2014/main" id="{B2F3C369-8995-40A2-B13A-B8D0A573D9F8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734" name="Rectángulo 39">
          <a:extLst>
            <a:ext uri="{FF2B5EF4-FFF2-40B4-BE49-F238E27FC236}">
              <a16:creationId xmlns="" xmlns:a16="http://schemas.microsoft.com/office/drawing/2014/main" id="{9A6F4A2A-F975-4D81-97C2-1DAD2058FAAE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735" name="Rectángulo 49">
          <a:extLst>
            <a:ext uri="{FF2B5EF4-FFF2-40B4-BE49-F238E27FC236}">
              <a16:creationId xmlns="" xmlns:a16="http://schemas.microsoft.com/office/drawing/2014/main" id="{9592C721-1369-4C71-B98A-CBD46F756C79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736" name="Rectángulo 50">
          <a:extLst>
            <a:ext uri="{FF2B5EF4-FFF2-40B4-BE49-F238E27FC236}">
              <a16:creationId xmlns="" xmlns:a16="http://schemas.microsoft.com/office/drawing/2014/main" id="{6A6AA1DD-242E-447D-B871-87A7D7719370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737" name="Rectángulo 51">
          <a:extLst>
            <a:ext uri="{FF2B5EF4-FFF2-40B4-BE49-F238E27FC236}">
              <a16:creationId xmlns="" xmlns:a16="http://schemas.microsoft.com/office/drawing/2014/main" id="{CBDD2E4C-88F2-4487-81E9-0A3AD2D3516B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738" name="Rectángulo 53">
          <a:extLst>
            <a:ext uri="{FF2B5EF4-FFF2-40B4-BE49-F238E27FC236}">
              <a16:creationId xmlns="" xmlns:a16="http://schemas.microsoft.com/office/drawing/2014/main" id="{FC40357B-26EE-4EBF-A95F-E57E92125CA1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739" name="Rectángulo 54">
          <a:extLst>
            <a:ext uri="{FF2B5EF4-FFF2-40B4-BE49-F238E27FC236}">
              <a16:creationId xmlns="" xmlns:a16="http://schemas.microsoft.com/office/drawing/2014/main" id="{91C2DB32-71FE-491D-9B5D-803EF1D0933F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740" name="Rectángulo 55">
          <a:extLst>
            <a:ext uri="{FF2B5EF4-FFF2-40B4-BE49-F238E27FC236}">
              <a16:creationId xmlns="" xmlns:a16="http://schemas.microsoft.com/office/drawing/2014/main" id="{EB78348E-4FC6-4A92-BA3B-B005324994D0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741" name="Rectángulo 59">
          <a:extLst>
            <a:ext uri="{FF2B5EF4-FFF2-40B4-BE49-F238E27FC236}">
              <a16:creationId xmlns="" xmlns:a16="http://schemas.microsoft.com/office/drawing/2014/main" id="{9E2FD46B-C75C-48E9-987C-4E91E965404F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742" name="Rectángulo 60">
          <a:extLst>
            <a:ext uri="{FF2B5EF4-FFF2-40B4-BE49-F238E27FC236}">
              <a16:creationId xmlns="" xmlns:a16="http://schemas.microsoft.com/office/drawing/2014/main" id="{A7CA6FF1-CB7F-4DA2-9EEF-AFEB556E230D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743" name="Rectángulo 77">
          <a:extLst>
            <a:ext uri="{FF2B5EF4-FFF2-40B4-BE49-F238E27FC236}">
              <a16:creationId xmlns="" xmlns:a16="http://schemas.microsoft.com/office/drawing/2014/main" id="{D8AA5D72-C48F-4B76-A47D-F3D90B461601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744" name="Rectángulo 78">
          <a:extLst>
            <a:ext uri="{FF2B5EF4-FFF2-40B4-BE49-F238E27FC236}">
              <a16:creationId xmlns="" xmlns:a16="http://schemas.microsoft.com/office/drawing/2014/main" id="{4C4141F0-AFC3-4D17-9E19-C8201F3DA18E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745" name="Rectángulo 79">
          <a:extLst>
            <a:ext uri="{FF2B5EF4-FFF2-40B4-BE49-F238E27FC236}">
              <a16:creationId xmlns="" xmlns:a16="http://schemas.microsoft.com/office/drawing/2014/main" id="{A473BF0A-A95F-4C27-B912-9CE67CF0343B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746" name="Rectángulo 81">
          <a:extLst>
            <a:ext uri="{FF2B5EF4-FFF2-40B4-BE49-F238E27FC236}">
              <a16:creationId xmlns="" xmlns:a16="http://schemas.microsoft.com/office/drawing/2014/main" id="{B68CEB73-31D7-4C48-8E1D-3EDADC9B9581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747" name="Rectángulo 82">
          <a:extLst>
            <a:ext uri="{FF2B5EF4-FFF2-40B4-BE49-F238E27FC236}">
              <a16:creationId xmlns="" xmlns:a16="http://schemas.microsoft.com/office/drawing/2014/main" id="{5F94AAC6-7403-45C4-B6B0-3FE9E48DAF5B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748" name="Rectángulo 83">
          <a:extLst>
            <a:ext uri="{FF2B5EF4-FFF2-40B4-BE49-F238E27FC236}">
              <a16:creationId xmlns="" xmlns:a16="http://schemas.microsoft.com/office/drawing/2014/main" id="{37474E3F-9543-4BB3-A026-7961FD914DC9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749" name="Rectángulo 88">
          <a:extLst>
            <a:ext uri="{FF2B5EF4-FFF2-40B4-BE49-F238E27FC236}">
              <a16:creationId xmlns="" xmlns:a16="http://schemas.microsoft.com/office/drawing/2014/main" id="{0D473E11-904F-4297-8825-BE898642DB81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750" name="Rectángulo 121">
          <a:extLst>
            <a:ext uri="{FF2B5EF4-FFF2-40B4-BE49-F238E27FC236}">
              <a16:creationId xmlns="" xmlns:a16="http://schemas.microsoft.com/office/drawing/2014/main" id="{604242F1-AA9A-4701-B02E-F021FAE380B5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751" name="Rectángulo 123">
          <a:extLst>
            <a:ext uri="{FF2B5EF4-FFF2-40B4-BE49-F238E27FC236}">
              <a16:creationId xmlns="" xmlns:a16="http://schemas.microsoft.com/office/drawing/2014/main" id="{D81BF4D6-BBAC-4CFD-AF75-FA38897D246D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752" name="Rectángulo 126">
          <a:extLst>
            <a:ext uri="{FF2B5EF4-FFF2-40B4-BE49-F238E27FC236}">
              <a16:creationId xmlns="" xmlns:a16="http://schemas.microsoft.com/office/drawing/2014/main" id="{D7CA19A5-6414-40FC-9384-20F263F32EE1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753" name="Rectángulo 127">
          <a:extLst>
            <a:ext uri="{FF2B5EF4-FFF2-40B4-BE49-F238E27FC236}">
              <a16:creationId xmlns="" xmlns:a16="http://schemas.microsoft.com/office/drawing/2014/main" id="{61DD98F4-342C-413B-8918-5B3CC08E1C0C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754" name="Rectángulo 131">
          <a:extLst>
            <a:ext uri="{FF2B5EF4-FFF2-40B4-BE49-F238E27FC236}">
              <a16:creationId xmlns="" xmlns:a16="http://schemas.microsoft.com/office/drawing/2014/main" id="{CFFB2EB4-1ADF-4494-9CEF-CF1CC742C25E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755" name="Rectángulo 132">
          <a:extLst>
            <a:ext uri="{FF2B5EF4-FFF2-40B4-BE49-F238E27FC236}">
              <a16:creationId xmlns="" xmlns:a16="http://schemas.microsoft.com/office/drawing/2014/main" id="{002B003D-8891-438C-9D6A-90BA7837A563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756" name="Rectángulo 135">
          <a:extLst>
            <a:ext uri="{FF2B5EF4-FFF2-40B4-BE49-F238E27FC236}">
              <a16:creationId xmlns="" xmlns:a16="http://schemas.microsoft.com/office/drawing/2014/main" id="{D5180D13-C86D-4440-8691-1202A6B03B99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757" name="Rectángulo 136">
          <a:extLst>
            <a:ext uri="{FF2B5EF4-FFF2-40B4-BE49-F238E27FC236}">
              <a16:creationId xmlns="" xmlns:a16="http://schemas.microsoft.com/office/drawing/2014/main" id="{09422382-357F-4C13-920F-5C8893F58966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758" name="Rectángulo 137">
          <a:extLst>
            <a:ext uri="{FF2B5EF4-FFF2-40B4-BE49-F238E27FC236}">
              <a16:creationId xmlns="" xmlns:a16="http://schemas.microsoft.com/office/drawing/2014/main" id="{E3F89683-A679-42D2-8A85-C220B5FF5C27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759" name="Rectángulo 139">
          <a:extLst>
            <a:ext uri="{FF2B5EF4-FFF2-40B4-BE49-F238E27FC236}">
              <a16:creationId xmlns="" xmlns:a16="http://schemas.microsoft.com/office/drawing/2014/main" id="{49706632-CD22-4EB2-8212-CE13460C43E6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760" name="Rectángulo 141">
          <a:extLst>
            <a:ext uri="{FF2B5EF4-FFF2-40B4-BE49-F238E27FC236}">
              <a16:creationId xmlns="" xmlns:a16="http://schemas.microsoft.com/office/drawing/2014/main" id="{1E06198C-B533-4591-B3C4-97B1B2946800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761" name="Rectángulo 142">
          <a:extLst>
            <a:ext uri="{FF2B5EF4-FFF2-40B4-BE49-F238E27FC236}">
              <a16:creationId xmlns="" xmlns:a16="http://schemas.microsoft.com/office/drawing/2014/main" id="{8813607D-D043-48BE-97F4-F52E0CC80B74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762" name="Rectángulo 144">
          <a:extLst>
            <a:ext uri="{FF2B5EF4-FFF2-40B4-BE49-F238E27FC236}">
              <a16:creationId xmlns="" xmlns:a16="http://schemas.microsoft.com/office/drawing/2014/main" id="{39EA06E6-00BD-47E7-B1D5-1AAAAF62E9B9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763" name="Rectángulo 145">
          <a:extLst>
            <a:ext uri="{FF2B5EF4-FFF2-40B4-BE49-F238E27FC236}">
              <a16:creationId xmlns="" xmlns:a16="http://schemas.microsoft.com/office/drawing/2014/main" id="{75F0ECE0-FBB2-40D0-BD0E-3A2B3FBC5D77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764" name="Rectángulo 146">
          <a:extLst>
            <a:ext uri="{FF2B5EF4-FFF2-40B4-BE49-F238E27FC236}">
              <a16:creationId xmlns="" xmlns:a16="http://schemas.microsoft.com/office/drawing/2014/main" id="{B47961A4-07D1-495C-9E56-CA29FBC7F463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765" name="Rectángulo 52">
          <a:extLst>
            <a:ext uri="{FF2B5EF4-FFF2-40B4-BE49-F238E27FC236}">
              <a16:creationId xmlns="" xmlns:a16="http://schemas.microsoft.com/office/drawing/2014/main" id="{172F8CCD-B2DD-44BF-A0E7-B693AC06ECC6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766" name="Rectángulo 134">
          <a:extLst>
            <a:ext uri="{FF2B5EF4-FFF2-40B4-BE49-F238E27FC236}">
              <a16:creationId xmlns="" xmlns:a16="http://schemas.microsoft.com/office/drawing/2014/main" id="{77AD6BBA-EF98-41F9-BFB0-B996F88C3400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767" name="Rectángulo 25">
          <a:extLst>
            <a:ext uri="{FF2B5EF4-FFF2-40B4-BE49-F238E27FC236}">
              <a16:creationId xmlns="" xmlns:a16="http://schemas.microsoft.com/office/drawing/2014/main" id="{DFE97509-F104-4D61-B698-4CA770587F41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768" name="Rectángulo 29">
          <a:extLst>
            <a:ext uri="{FF2B5EF4-FFF2-40B4-BE49-F238E27FC236}">
              <a16:creationId xmlns="" xmlns:a16="http://schemas.microsoft.com/office/drawing/2014/main" id="{FDB5DF9E-0168-4E7E-AE3B-D48432E5A1EE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769" name="Rectángulo 35">
          <a:extLst>
            <a:ext uri="{FF2B5EF4-FFF2-40B4-BE49-F238E27FC236}">
              <a16:creationId xmlns="" xmlns:a16="http://schemas.microsoft.com/office/drawing/2014/main" id="{307E865F-A549-4D30-98BE-B7EBA709C7A7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770" name="Rectángulo 39">
          <a:extLst>
            <a:ext uri="{FF2B5EF4-FFF2-40B4-BE49-F238E27FC236}">
              <a16:creationId xmlns="" xmlns:a16="http://schemas.microsoft.com/office/drawing/2014/main" id="{24E6A224-CE4F-4FA9-B761-F1321B03FF70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771" name="Rectángulo 49">
          <a:extLst>
            <a:ext uri="{FF2B5EF4-FFF2-40B4-BE49-F238E27FC236}">
              <a16:creationId xmlns="" xmlns:a16="http://schemas.microsoft.com/office/drawing/2014/main" id="{B1679D6E-9B3F-4491-8323-423C6A299AC0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772" name="Rectángulo 50">
          <a:extLst>
            <a:ext uri="{FF2B5EF4-FFF2-40B4-BE49-F238E27FC236}">
              <a16:creationId xmlns="" xmlns:a16="http://schemas.microsoft.com/office/drawing/2014/main" id="{0B5637EC-2C8C-4AE0-8F9E-A254EF55D355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773" name="Rectángulo 51">
          <a:extLst>
            <a:ext uri="{FF2B5EF4-FFF2-40B4-BE49-F238E27FC236}">
              <a16:creationId xmlns="" xmlns:a16="http://schemas.microsoft.com/office/drawing/2014/main" id="{5541AEF2-17C0-4234-A402-63D51674D086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774" name="Rectángulo 53">
          <a:extLst>
            <a:ext uri="{FF2B5EF4-FFF2-40B4-BE49-F238E27FC236}">
              <a16:creationId xmlns="" xmlns:a16="http://schemas.microsoft.com/office/drawing/2014/main" id="{81C3475D-6DCB-4BB2-AE36-677EB7D926FD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775" name="Rectángulo 54">
          <a:extLst>
            <a:ext uri="{FF2B5EF4-FFF2-40B4-BE49-F238E27FC236}">
              <a16:creationId xmlns="" xmlns:a16="http://schemas.microsoft.com/office/drawing/2014/main" id="{1D1BEBC9-FAE0-447D-8ED8-DB85B8F453C1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776" name="Rectángulo 55">
          <a:extLst>
            <a:ext uri="{FF2B5EF4-FFF2-40B4-BE49-F238E27FC236}">
              <a16:creationId xmlns="" xmlns:a16="http://schemas.microsoft.com/office/drawing/2014/main" id="{49FF49BE-E395-4E93-88E1-9E095AB87AC1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777" name="Rectángulo 56">
          <a:extLst>
            <a:ext uri="{FF2B5EF4-FFF2-40B4-BE49-F238E27FC236}">
              <a16:creationId xmlns="" xmlns:a16="http://schemas.microsoft.com/office/drawing/2014/main" id="{56D1384F-F1D3-4B4A-8E45-E4B625E831DD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778" name="Rectángulo 59">
          <a:extLst>
            <a:ext uri="{FF2B5EF4-FFF2-40B4-BE49-F238E27FC236}">
              <a16:creationId xmlns="" xmlns:a16="http://schemas.microsoft.com/office/drawing/2014/main" id="{A6EAAA63-8D95-460A-AC37-FD8AF0175A62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779" name="Rectángulo 60">
          <a:extLst>
            <a:ext uri="{FF2B5EF4-FFF2-40B4-BE49-F238E27FC236}">
              <a16:creationId xmlns="" xmlns:a16="http://schemas.microsoft.com/office/drawing/2014/main" id="{AC7449B0-B8A9-4C14-B269-B446F96DC45B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780" name="Rectángulo 77">
          <a:extLst>
            <a:ext uri="{FF2B5EF4-FFF2-40B4-BE49-F238E27FC236}">
              <a16:creationId xmlns="" xmlns:a16="http://schemas.microsoft.com/office/drawing/2014/main" id="{4809356E-0434-45A2-B7D1-324820F3F285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781" name="Rectángulo 78">
          <a:extLst>
            <a:ext uri="{FF2B5EF4-FFF2-40B4-BE49-F238E27FC236}">
              <a16:creationId xmlns="" xmlns:a16="http://schemas.microsoft.com/office/drawing/2014/main" id="{BD18E06D-4E03-4107-A497-90ECC76DFF75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782" name="Rectángulo 79">
          <a:extLst>
            <a:ext uri="{FF2B5EF4-FFF2-40B4-BE49-F238E27FC236}">
              <a16:creationId xmlns="" xmlns:a16="http://schemas.microsoft.com/office/drawing/2014/main" id="{130B85C8-C324-48CE-9BB6-DB36FB52BC0C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783" name="Rectángulo 81">
          <a:extLst>
            <a:ext uri="{FF2B5EF4-FFF2-40B4-BE49-F238E27FC236}">
              <a16:creationId xmlns="" xmlns:a16="http://schemas.microsoft.com/office/drawing/2014/main" id="{0A7DD3B0-B306-46C3-96DD-FDE98C13C57F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784" name="Rectángulo 82">
          <a:extLst>
            <a:ext uri="{FF2B5EF4-FFF2-40B4-BE49-F238E27FC236}">
              <a16:creationId xmlns="" xmlns:a16="http://schemas.microsoft.com/office/drawing/2014/main" id="{09D71074-B59D-44DF-A8B4-B4128B381122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785" name="Rectángulo 83">
          <a:extLst>
            <a:ext uri="{FF2B5EF4-FFF2-40B4-BE49-F238E27FC236}">
              <a16:creationId xmlns="" xmlns:a16="http://schemas.microsoft.com/office/drawing/2014/main" id="{CE2050ED-7095-45BE-9A2F-995F877535E7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786" name="Rectángulo 88">
          <a:extLst>
            <a:ext uri="{FF2B5EF4-FFF2-40B4-BE49-F238E27FC236}">
              <a16:creationId xmlns="" xmlns:a16="http://schemas.microsoft.com/office/drawing/2014/main" id="{4CEB7CF9-28A6-4B7A-B49B-405725A9DE36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787" name="Rectángulo 121">
          <a:extLst>
            <a:ext uri="{FF2B5EF4-FFF2-40B4-BE49-F238E27FC236}">
              <a16:creationId xmlns="" xmlns:a16="http://schemas.microsoft.com/office/drawing/2014/main" id="{C87032A0-8FDD-4C31-930C-2EC43A13D116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788" name="Rectángulo 123">
          <a:extLst>
            <a:ext uri="{FF2B5EF4-FFF2-40B4-BE49-F238E27FC236}">
              <a16:creationId xmlns="" xmlns:a16="http://schemas.microsoft.com/office/drawing/2014/main" id="{5F5C92C4-A6C5-4950-A40A-3DC68BBF6F0B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789" name="Rectángulo 126">
          <a:extLst>
            <a:ext uri="{FF2B5EF4-FFF2-40B4-BE49-F238E27FC236}">
              <a16:creationId xmlns="" xmlns:a16="http://schemas.microsoft.com/office/drawing/2014/main" id="{73B72FB1-3F96-4AFB-95A3-DD511E6EF734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790" name="Rectángulo 127">
          <a:extLst>
            <a:ext uri="{FF2B5EF4-FFF2-40B4-BE49-F238E27FC236}">
              <a16:creationId xmlns="" xmlns:a16="http://schemas.microsoft.com/office/drawing/2014/main" id="{BADFC86A-9A8F-42E1-AD46-37D07BAF2F16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791" name="Rectángulo 131">
          <a:extLst>
            <a:ext uri="{FF2B5EF4-FFF2-40B4-BE49-F238E27FC236}">
              <a16:creationId xmlns="" xmlns:a16="http://schemas.microsoft.com/office/drawing/2014/main" id="{AA6C86DA-285F-4DD6-9063-8904F4F59539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792" name="Rectángulo 133">
          <a:extLst>
            <a:ext uri="{FF2B5EF4-FFF2-40B4-BE49-F238E27FC236}">
              <a16:creationId xmlns="" xmlns:a16="http://schemas.microsoft.com/office/drawing/2014/main" id="{F90684F8-79F4-4EE1-9224-AF9458D38AAD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793" name="Rectángulo 137">
          <a:extLst>
            <a:ext uri="{FF2B5EF4-FFF2-40B4-BE49-F238E27FC236}">
              <a16:creationId xmlns="" xmlns:a16="http://schemas.microsoft.com/office/drawing/2014/main" id="{042F5A94-03AF-48FA-BC96-C903F69F7E19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794" name="Rectángulo 139">
          <a:extLst>
            <a:ext uri="{FF2B5EF4-FFF2-40B4-BE49-F238E27FC236}">
              <a16:creationId xmlns="" xmlns:a16="http://schemas.microsoft.com/office/drawing/2014/main" id="{35CBE9B9-0737-4917-A2C9-E901C55F9A55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795" name="Rectángulo 142">
          <a:extLst>
            <a:ext uri="{FF2B5EF4-FFF2-40B4-BE49-F238E27FC236}">
              <a16:creationId xmlns="" xmlns:a16="http://schemas.microsoft.com/office/drawing/2014/main" id="{15308237-F5DD-4BF9-BF93-96B459BA5606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796" name="Rectángulo 144">
          <a:extLst>
            <a:ext uri="{FF2B5EF4-FFF2-40B4-BE49-F238E27FC236}">
              <a16:creationId xmlns="" xmlns:a16="http://schemas.microsoft.com/office/drawing/2014/main" id="{6A9E6A8C-1EE0-4542-B059-623824B46BBA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797" name="Rectángulo 145">
          <a:extLst>
            <a:ext uri="{FF2B5EF4-FFF2-40B4-BE49-F238E27FC236}">
              <a16:creationId xmlns="" xmlns:a16="http://schemas.microsoft.com/office/drawing/2014/main" id="{89B33C79-8009-4006-9068-01B096CDF4CF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798" name="Rectángulo 146">
          <a:extLst>
            <a:ext uri="{FF2B5EF4-FFF2-40B4-BE49-F238E27FC236}">
              <a16:creationId xmlns="" xmlns:a16="http://schemas.microsoft.com/office/drawing/2014/main" id="{20B19F37-4D5D-4915-B028-9DEA6D1ACDDF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799" name="Rectángulo 148">
          <a:extLst>
            <a:ext uri="{FF2B5EF4-FFF2-40B4-BE49-F238E27FC236}">
              <a16:creationId xmlns="" xmlns:a16="http://schemas.microsoft.com/office/drawing/2014/main" id="{D8CC32F0-2CD4-42B4-83C2-3386067E398A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00" name="Rectángulo 52">
          <a:extLst>
            <a:ext uri="{FF2B5EF4-FFF2-40B4-BE49-F238E27FC236}">
              <a16:creationId xmlns="" xmlns:a16="http://schemas.microsoft.com/office/drawing/2014/main" id="{129198AA-F75C-4AF5-A87C-4569EE6D1A90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01" name="Rectángulo 134">
          <a:extLst>
            <a:ext uri="{FF2B5EF4-FFF2-40B4-BE49-F238E27FC236}">
              <a16:creationId xmlns="" xmlns:a16="http://schemas.microsoft.com/office/drawing/2014/main" id="{BDBAB865-1808-4ADE-BA15-71DCC13B65E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02" name="Rectángulo 52">
          <a:extLst>
            <a:ext uri="{FF2B5EF4-FFF2-40B4-BE49-F238E27FC236}">
              <a16:creationId xmlns="" xmlns:a16="http://schemas.microsoft.com/office/drawing/2014/main" id="{EA223EB4-3587-4EF1-9C91-DF225EFDB286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03" name="Rectángulo 134">
          <a:extLst>
            <a:ext uri="{FF2B5EF4-FFF2-40B4-BE49-F238E27FC236}">
              <a16:creationId xmlns="" xmlns:a16="http://schemas.microsoft.com/office/drawing/2014/main" id="{1E459C10-2BEF-4FDC-9BFD-7620A0DF085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804" name="Rectángulo 49">
          <a:extLst>
            <a:ext uri="{FF2B5EF4-FFF2-40B4-BE49-F238E27FC236}">
              <a16:creationId xmlns="" xmlns:a16="http://schemas.microsoft.com/office/drawing/2014/main" id="{A3EE5249-2DB8-46BA-B6D1-92019C41781F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805" name="Rectángulo 51">
          <a:extLst>
            <a:ext uri="{FF2B5EF4-FFF2-40B4-BE49-F238E27FC236}">
              <a16:creationId xmlns="" xmlns:a16="http://schemas.microsoft.com/office/drawing/2014/main" id="{54A2D554-1AC2-49FA-96AA-BC25058C3479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806" name="Rectángulo 54">
          <a:extLst>
            <a:ext uri="{FF2B5EF4-FFF2-40B4-BE49-F238E27FC236}">
              <a16:creationId xmlns="" xmlns:a16="http://schemas.microsoft.com/office/drawing/2014/main" id="{9022B850-AA4D-4AAC-AB60-905B1655138C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807" name="Rectángulo 55">
          <a:extLst>
            <a:ext uri="{FF2B5EF4-FFF2-40B4-BE49-F238E27FC236}">
              <a16:creationId xmlns="" xmlns:a16="http://schemas.microsoft.com/office/drawing/2014/main" id="{EF06CBAA-4122-4891-A424-727DB8AADBD1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808" name="Rectángulo 56">
          <a:extLst>
            <a:ext uri="{FF2B5EF4-FFF2-40B4-BE49-F238E27FC236}">
              <a16:creationId xmlns="" xmlns:a16="http://schemas.microsoft.com/office/drawing/2014/main" id="{609273E8-63B7-47B3-879D-4C46A841707F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809" name="Rectángulo 60">
          <a:extLst>
            <a:ext uri="{FF2B5EF4-FFF2-40B4-BE49-F238E27FC236}">
              <a16:creationId xmlns="" xmlns:a16="http://schemas.microsoft.com/office/drawing/2014/main" id="{18D728FA-CA00-4C44-B983-62A74DD71BE7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810" name="Rectángulo 77">
          <a:extLst>
            <a:ext uri="{FF2B5EF4-FFF2-40B4-BE49-F238E27FC236}">
              <a16:creationId xmlns="" xmlns:a16="http://schemas.microsoft.com/office/drawing/2014/main" id="{BA08360E-AFCE-4573-AFD3-77AF851A8FB5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811" name="Rectángulo 78">
          <a:extLst>
            <a:ext uri="{FF2B5EF4-FFF2-40B4-BE49-F238E27FC236}">
              <a16:creationId xmlns="" xmlns:a16="http://schemas.microsoft.com/office/drawing/2014/main" id="{D6F6BDAE-8330-4C1D-8F42-DD3336712F3C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812" name="Rectángulo 79">
          <a:extLst>
            <a:ext uri="{FF2B5EF4-FFF2-40B4-BE49-F238E27FC236}">
              <a16:creationId xmlns="" xmlns:a16="http://schemas.microsoft.com/office/drawing/2014/main" id="{EC19BF6E-AD5F-4D82-9C15-0D18C1B1F713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813" name="Rectángulo 81">
          <a:extLst>
            <a:ext uri="{FF2B5EF4-FFF2-40B4-BE49-F238E27FC236}">
              <a16:creationId xmlns="" xmlns:a16="http://schemas.microsoft.com/office/drawing/2014/main" id="{E0019CEA-C806-4C25-91D2-3B79DFAC19D5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814" name="Rectángulo 82">
          <a:extLst>
            <a:ext uri="{FF2B5EF4-FFF2-40B4-BE49-F238E27FC236}">
              <a16:creationId xmlns="" xmlns:a16="http://schemas.microsoft.com/office/drawing/2014/main" id="{B576A4F9-F859-4136-A8E4-1E23B61EB35D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815" name="Rectángulo 83">
          <a:extLst>
            <a:ext uri="{FF2B5EF4-FFF2-40B4-BE49-F238E27FC236}">
              <a16:creationId xmlns="" xmlns:a16="http://schemas.microsoft.com/office/drawing/2014/main" id="{70C08F7B-434D-4514-93C8-9A3709CEEE47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816" name="Rectángulo 88">
          <a:extLst>
            <a:ext uri="{FF2B5EF4-FFF2-40B4-BE49-F238E27FC236}">
              <a16:creationId xmlns="" xmlns:a16="http://schemas.microsoft.com/office/drawing/2014/main" id="{B8EC8491-39BC-404E-8B28-3A11C4EBF73E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817" name="Rectángulo 131">
          <a:extLst>
            <a:ext uri="{FF2B5EF4-FFF2-40B4-BE49-F238E27FC236}">
              <a16:creationId xmlns="" xmlns:a16="http://schemas.microsoft.com/office/drawing/2014/main" id="{CC848624-035C-47AE-A4AD-FE30A75738A8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818" name="Rectángulo 132">
          <a:extLst>
            <a:ext uri="{FF2B5EF4-FFF2-40B4-BE49-F238E27FC236}">
              <a16:creationId xmlns="" xmlns:a16="http://schemas.microsoft.com/office/drawing/2014/main" id="{C256999C-97EC-442D-9CCB-FFA55D1AAB17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819" name="Rectángulo 136">
          <a:extLst>
            <a:ext uri="{FF2B5EF4-FFF2-40B4-BE49-F238E27FC236}">
              <a16:creationId xmlns="" xmlns:a16="http://schemas.microsoft.com/office/drawing/2014/main" id="{7223D72E-9C2E-43F2-855A-79F380AFF1DD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820" name="Rectángulo 137">
          <a:extLst>
            <a:ext uri="{FF2B5EF4-FFF2-40B4-BE49-F238E27FC236}">
              <a16:creationId xmlns="" xmlns:a16="http://schemas.microsoft.com/office/drawing/2014/main" id="{1373036A-E0D0-479A-AE97-F8575DC45CFB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21" name="Rectángulo 139">
          <a:extLst>
            <a:ext uri="{FF2B5EF4-FFF2-40B4-BE49-F238E27FC236}">
              <a16:creationId xmlns="" xmlns:a16="http://schemas.microsoft.com/office/drawing/2014/main" id="{E3918D1D-826F-40D9-93D7-C776C07DC973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822" name="Rectángulo 141">
          <a:extLst>
            <a:ext uri="{FF2B5EF4-FFF2-40B4-BE49-F238E27FC236}">
              <a16:creationId xmlns="" xmlns:a16="http://schemas.microsoft.com/office/drawing/2014/main" id="{A37F4495-1DE5-49A4-BE24-DF7ED9B65381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823" name="Rectángulo 142">
          <a:extLst>
            <a:ext uri="{FF2B5EF4-FFF2-40B4-BE49-F238E27FC236}">
              <a16:creationId xmlns="" xmlns:a16="http://schemas.microsoft.com/office/drawing/2014/main" id="{AB40E952-7D51-4AEF-A5B0-8053A726551C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824" name="Rectángulo 144">
          <a:extLst>
            <a:ext uri="{FF2B5EF4-FFF2-40B4-BE49-F238E27FC236}">
              <a16:creationId xmlns="" xmlns:a16="http://schemas.microsoft.com/office/drawing/2014/main" id="{185B05FB-21A6-448B-B5E7-4BB58147134B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825" name="Rectángulo 145">
          <a:extLst>
            <a:ext uri="{FF2B5EF4-FFF2-40B4-BE49-F238E27FC236}">
              <a16:creationId xmlns="" xmlns:a16="http://schemas.microsoft.com/office/drawing/2014/main" id="{87B05670-2D8D-4D5A-8A27-6C6A8C3C44C5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826" name="Rectángulo 146">
          <a:extLst>
            <a:ext uri="{FF2B5EF4-FFF2-40B4-BE49-F238E27FC236}">
              <a16:creationId xmlns="" xmlns:a16="http://schemas.microsoft.com/office/drawing/2014/main" id="{7BC3A3BD-437F-43C1-AB79-5619A8B08010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27" name="Rectángulo 52">
          <a:extLst>
            <a:ext uri="{FF2B5EF4-FFF2-40B4-BE49-F238E27FC236}">
              <a16:creationId xmlns="" xmlns:a16="http://schemas.microsoft.com/office/drawing/2014/main" id="{800FABE6-8CEF-466B-BED2-A5D16F026FA7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28" name="Rectángulo 134">
          <a:extLst>
            <a:ext uri="{FF2B5EF4-FFF2-40B4-BE49-F238E27FC236}">
              <a16:creationId xmlns="" xmlns:a16="http://schemas.microsoft.com/office/drawing/2014/main" id="{E098F638-8A27-48BA-80C6-DA96FF5E443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829" name="Rectángulo 35">
          <a:extLst>
            <a:ext uri="{FF2B5EF4-FFF2-40B4-BE49-F238E27FC236}">
              <a16:creationId xmlns="" xmlns:a16="http://schemas.microsoft.com/office/drawing/2014/main" id="{35098242-C5D1-4F59-9896-514D477EC452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830" name="Rectángulo 39">
          <a:extLst>
            <a:ext uri="{FF2B5EF4-FFF2-40B4-BE49-F238E27FC236}">
              <a16:creationId xmlns="" xmlns:a16="http://schemas.microsoft.com/office/drawing/2014/main" id="{98D08F8C-9763-4147-81FC-D7508304D36A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831" name="Rectángulo 49">
          <a:extLst>
            <a:ext uri="{FF2B5EF4-FFF2-40B4-BE49-F238E27FC236}">
              <a16:creationId xmlns="" xmlns:a16="http://schemas.microsoft.com/office/drawing/2014/main" id="{8A0BCDBE-C2D6-4C81-8E5C-5DF89EDA179F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832" name="Rectángulo 50">
          <a:extLst>
            <a:ext uri="{FF2B5EF4-FFF2-40B4-BE49-F238E27FC236}">
              <a16:creationId xmlns="" xmlns:a16="http://schemas.microsoft.com/office/drawing/2014/main" id="{D5460DE0-A297-4471-B840-F40E22AD07DD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833" name="Rectángulo 51">
          <a:extLst>
            <a:ext uri="{FF2B5EF4-FFF2-40B4-BE49-F238E27FC236}">
              <a16:creationId xmlns="" xmlns:a16="http://schemas.microsoft.com/office/drawing/2014/main" id="{51B89DC7-8C81-4D82-AE59-558B0FD51AB6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834" name="Rectángulo 53">
          <a:extLst>
            <a:ext uri="{FF2B5EF4-FFF2-40B4-BE49-F238E27FC236}">
              <a16:creationId xmlns="" xmlns:a16="http://schemas.microsoft.com/office/drawing/2014/main" id="{10BBBABF-B01F-4D87-9A41-B6AA23279620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835" name="Rectángulo 54">
          <a:extLst>
            <a:ext uri="{FF2B5EF4-FFF2-40B4-BE49-F238E27FC236}">
              <a16:creationId xmlns="" xmlns:a16="http://schemas.microsoft.com/office/drawing/2014/main" id="{5CDF6D12-772C-4D55-8BD8-2C79730A0F09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836" name="Rectángulo 55">
          <a:extLst>
            <a:ext uri="{FF2B5EF4-FFF2-40B4-BE49-F238E27FC236}">
              <a16:creationId xmlns="" xmlns:a16="http://schemas.microsoft.com/office/drawing/2014/main" id="{23A885F6-97E0-4FF5-B53F-B474521A669A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837" name="Rectángulo 56">
          <a:extLst>
            <a:ext uri="{FF2B5EF4-FFF2-40B4-BE49-F238E27FC236}">
              <a16:creationId xmlns="" xmlns:a16="http://schemas.microsoft.com/office/drawing/2014/main" id="{C6D1F8BB-3149-4F4D-ADFE-D722CF48BBC4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838" name="Rectángulo 59">
          <a:extLst>
            <a:ext uri="{FF2B5EF4-FFF2-40B4-BE49-F238E27FC236}">
              <a16:creationId xmlns="" xmlns:a16="http://schemas.microsoft.com/office/drawing/2014/main" id="{C5F32396-2416-4354-B70D-BA0C27D7974F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839" name="Rectángulo 60">
          <a:extLst>
            <a:ext uri="{FF2B5EF4-FFF2-40B4-BE49-F238E27FC236}">
              <a16:creationId xmlns="" xmlns:a16="http://schemas.microsoft.com/office/drawing/2014/main" id="{A2139583-FFA5-46EB-B257-9B62931E84BE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840" name="Rectángulo 77">
          <a:extLst>
            <a:ext uri="{FF2B5EF4-FFF2-40B4-BE49-F238E27FC236}">
              <a16:creationId xmlns="" xmlns:a16="http://schemas.microsoft.com/office/drawing/2014/main" id="{B1C00886-CD32-4A12-94AA-0DA56D7F1ED2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841" name="Rectángulo 78">
          <a:extLst>
            <a:ext uri="{FF2B5EF4-FFF2-40B4-BE49-F238E27FC236}">
              <a16:creationId xmlns="" xmlns:a16="http://schemas.microsoft.com/office/drawing/2014/main" id="{C70098B5-7350-4116-ADF4-37EB25C281BC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842" name="Rectángulo 79">
          <a:extLst>
            <a:ext uri="{FF2B5EF4-FFF2-40B4-BE49-F238E27FC236}">
              <a16:creationId xmlns="" xmlns:a16="http://schemas.microsoft.com/office/drawing/2014/main" id="{D72D466D-818C-4DB5-8B65-4A3E41795117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1843" name="Rectángulo 81">
          <a:extLst>
            <a:ext uri="{FF2B5EF4-FFF2-40B4-BE49-F238E27FC236}">
              <a16:creationId xmlns="" xmlns:a16="http://schemas.microsoft.com/office/drawing/2014/main" id="{5F0490DA-BA60-41BC-B790-34640B446C45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1844" name="Rectángulo 82">
          <a:extLst>
            <a:ext uri="{FF2B5EF4-FFF2-40B4-BE49-F238E27FC236}">
              <a16:creationId xmlns="" xmlns:a16="http://schemas.microsoft.com/office/drawing/2014/main" id="{9B94F411-1938-4921-8DF7-F7E98A312FF5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845" name="Rectángulo 83">
          <a:extLst>
            <a:ext uri="{FF2B5EF4-FFF2-40B4-BE49-F238E27FC236}">
              <a16:creationId xmlns="" xmlns:a16="http://schemas.microsoft.com/office/drawing/2014/main" id="{D26559E8-111C-4144-9590-FD0430FFD243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1846" name="Rectángulo 88">
          <a:extLst>
            <a:ext uri="{FF2B5EF4-FFF2-40B4-BE49-F238E27FC236}">
              <a16:creationId xmlns="" xmlns:a16="http://schemas.microsoft.com/office/drawing/2014/main" id="{89BD9E4C-E5A6-4584-AD4E-5CBA9ABCAA15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1847" name="Rectángulo 123">
          <a:extLst>
            <a:ext uri="{FF2B5EF4-FFF2-40B4-BE49-F238E27FC236}">
              <a16:creationId xmlns="" xmlns:a16="http://schemas.microsoft.com/office/drawing/2014/main" id="{DA0C1E45-A5A4-4918-949C-4C6BB3CFF77C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848" name="Rectángulo 126">
          <a:extLst>
            <a:ext uri="{FF2B5EF4-FFF2-40B4-BE49-F238E27FC236}">
              <a16:creationId xmlns="" xmlns:a16="http://schemas.microsoft.com/office/drawing/2014/main" id="{5276FBFC-9043-4B1F-923B-DECEEA965D76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849" name="Rectángulo 127">
          <a:extLst>
            <a:ext uri="{FF2B5EF4-FFF2-40B4-BE49-F238E27FC236}">
              <a16:creationId xmlns="" xmlns:a16="http://schemas.microsoft.com/office/drawing/2014/main" id="{84ADAC15-AE11-4BE6-B1BB-C52F46DE1399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850" name="Rectángulo 131">
          <a:extLst>
            <a:ext uri="{FF2B5EF4-FFF2-40B4-BE49-F238E27FC236}">
              <a16:creationId xmlns="" xmlns:a16="http://schemas.microsoft.com/office/drawing/2014/main" id="{318E01E8-3E05-444F-BABD-90D0EADD6773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851" name="Rectángulo 132">
          <a:extLst>
            <a:ext uri="{FF2B5EF4-FFF2-40B4-BE49-F238E27FC236}">
              <a16:creationId xmlns="" xmlns:a16="http://schemas.microsoft.com/office/drawing/2014/main" id="{A90592F8-2669-4276-9E6A-3714B9A09920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852" name="Rectángulo 133">
          <a:extLst>
            <a:ext uri="{FF2B5EF4-FFF2-40B4-BE49-F238E27FC236}">
              <a16:creationId xmlns="" xmlns:a16="http://schemas.microsoft.com/office/drawing/2014/main" id="{93E7700E-B3AD-4179-8D78-24B4D220E3DE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1853" name="Rectángulo 135">
          <a:extLst>
            <a:ext uri="{FF2B5EF4-FFF2-40B4-BE49-F238E27FC236}">
              <a16:creationId xmlns="" xmlns:a16="http://schemas.microsoft.com/office/drawing/2014/main" id="{16B3A1CC-1C55-41F5-A5C9-AB38BEE8BD8C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854" name="Rectángulo 136">
          <a:extLst>
            <a:ext uri="{FF2B5EF4-FFF2-40B4-BE49-F238E27FC236}">
              <a16:creationId xmlns="" xmlns:a16="http://schemas.microsoft.com/office/drawing/2014/main" id="{5240E1FF-F6AE-4EEA-B553-D4A4CB27D803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855" name="Rectángulo 137">
          <a:extLst>
            <a:ext uri="{FF2B5EF4-FFF2-40B4-BE49-F238E27FC236}">
              <a16:creationId xmlns="" xmlns:a16="http://schemas.microsoft.com/office/drawing/2014/main" id="{29FEB9FA-5360-4314-8499-925C2C3883D9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56" name="Rectángulo 139">
          <a:extLst>
            <a:ext uri="{FF2B5EF4-FFF2-40B4-BE49-F238E27FC236}">
              <a16:creationId xmlns="" xmlns:a16="http://schemas.microsoft.com/office/drawing/2014/main" id="{497AE943-CDA7-46D2-83F3-5437F3E5B73B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857" name="Rectángulo 141">
          <a:extLst>
            <a:ext uri="{FF2B5EF4-FFF2-40B4-BE49-F238E27FC236}">
              <a16:creationId xmlns="" xmlns:a16="http://schemas.microsoft.com/office/drawing/2014/main" id="{194D0472-0E1E-4F76-AC97-266939CDF6B9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858" name="Rectángulo 142">
          <a:extLst>
            <a:ext uri="{FF2B5EF4-FFF2-40B4-BE49-F238E27FC236}">
              <a16:creationId xmlns="" xmlns:a16="http://schemas.microsoft.com/office/drawing/2014/main" id="{2016B3B4-8417-4630-BD58-5AC350A1F720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859" name="Rectángulo 144">
          <a:extLst>
            <a:ext uri="{FF2B5EF4-FFF2-40B4-BE49-F238E27FC236}">
              <a16:creationId xmlns="" xmlns:a16="http://schemas.microsoft.com/office/drawing/2014/main" id="{F29CD102-DDDD-4CA3-865D-7629E9B05A99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860" name="Rectángulo 145">
          <a:extLst>
            <a:ext uri="{FF2B5EF4-FFF2-40B4-BE49-F238E27FC236}">
              <a16:creationId xmlns="" xmlns:a16="http://schemas.microsoft.com/office/drawing/2014/main" id="{135B8544-C70E-41A8-8354-B7969DAD7897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861" name="Rectángulo 146">
          <a:extLst>
            <a:ext uri="{FF2B5EF4-FFF2-40B4-BE49-F238E27FC236}">
              <a16:creationId xmlns="" xmlns:a16="http://schemas.microsoft.com/office/drawing/2014/main" id="{4C4864CE-93E2-473E-98D5-5F29CD71EB3A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862" name="Rectángulo 148">
          <a:extLst>
            <a:ext uri="{FF2B5EF4-FFF2-40B4-BE49-F238E27FC236}">
              <a16:creationId xmlns="" xmlns:a16="http://schemas.microsoft.com/office/drawing/2014/main" id="{6EDA9942-D5FB-44B3-B538-24073184B2EE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63" name="Rectángulo 52">
          <a:extLst>
            <a:ext uri="{FF2B5EF4-FFF2-40B4-BE49-F238E27FC236}">
              <a16:creationId xmlns="" xmlns:a16="http://schemas.microsoft.com/office/drawing/2014/main" id="{8775EAB8-8AA1-4DF7-B1D0-AF7A859C4B3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64" name="Rectángulo 134">
          <a:extLst>
            <a:ext uri="{FF2B5EF4-FFF2-40B4-BE49-F238E27FC236}">
              <a16:creationId xmlns="" xmlns:a16="http://schemas.microsoft.com/office/drawing/2014/main" id="{5AB1B065-30DD-4FCA-803C-4A577718C7D4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65" name="Rectángulo 52">
          <a:extLst>
            <a:ext uri="{FF2B5EF4-FFF2-40B4-BE49-F238E27FC236}">
              <a16:creationId xmlns="" xmlns:a16="http://schemas.microsoft.com/office/drawing/2014/main" id="{16BF412C-EF53-4C71-89AF-7A598C8E9D61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66" name="Rectángulo 134">
          <a:extLst>
            <a:ext uri="{FF2B5EF4-FFF2-40B4-BE49-F238E27FC236}">
              <a16:creationId xmlns="" xmlns:a16="http://schemas.microsoft.com/office/drawing/2014/main" id="{B161EF4F-94A7-4788-BCA5-1F0D68496EC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867" name="Rectángulo 49">
          <a:extLst>
            <a:ext uri="{FF2B5EF4-FFF2-40B4-BE49-F238E27FC236}">
              <a16:creationId xmlns="" xmlns:a16="http://schemas.microsoft.com/office/drawing/2014/main" id="{D6B806B5-46B7-4C97-9112-95D47B7C074D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868" name="Rectángulo 51">
          <a:extLst>
            <a:ext uri="{FF2B5EF4-FFF2-40B4-BE49-F238E27FC236}">
              <a16:creationId xmlns="" xmlns:a16="http://schemas.microsoft.com/office/drawing/2014/main" id="{10F64F8C-BA89-4D5F-9FAA-131C5B82CD24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869" name="Rectángulo 54">
          <a:extLst>
            <a:ext uri="{FF2B5EF4-FFF2-40B4-BE49-F238E27FC236}">
              <a16:creationId xmlns="" xmlns:a16="http://schemas.microsoft.com/office/drawing/2014/main" id="{E8B1357B-E2EF-4A5F-B036-29206562B6F4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870" name="Rectángulo 55">
          <a:extLst>
            <a:ext uri="{FF2B5EF4-FFF2-40B4-BE49-F238E27FC236}">
              <a16:creationId xmlns="" xmlns:a16="http://schemas.microsoft.com/office/drawing/2014/main" id="{A8C23411-1632-4AF2-BD8B-74263B0B7BD1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871" name="Rectángulo 56">
          <a:extLst>
            <a:ext uri="{FF2B5EF4-FFF2-40B4-BE49-F238E27FC236}">
              <a16:creationId xmlns="" xmlns:a16="http://schemas.microsoft.com/office/drawing/2014/main" id="{FD356C90-4B13-4D0B-8FDD-40F960A60A96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872" name="Rectángulo 59">
          <a:extLst>
            <a:ext uri="{FF2B5EF4-FFF2-40B4-BE49-F238E27FC236}">
              <a16:creationId xmlns="" xmlns:a16="http://schemas.microsoft.com/office/drawing/2014/main" id="{97D9CC99-C656-4F99-9EF0-9358181875D1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873" name="Rectángulo 60">
          <a:extLst>
            <a:ext uri="{FF2B5EF4-FFF2-40B4-BE49-F238E27FC236}">
              <a16:creationId xmlns="" xmlns:a16="http://schemas.microsoft.com/office/drawing/2014/main" id="{E94A473C-C93C-4F99-87F5-9721CB3C0704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874" name="Rectángulo 78">
          <a:extLst>
            <a:ext uri="{FF2B5EF4-FFF2-40B4-BE49-F238E27FC236}">
              <a16:creationId xmlns="" xmlns:a16="http://schemas.microsoft.com/office/drawing/2014/main" id="{5D2BA9B4-4D5C-4548-9C1D-A201D106906A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875" name="Rectángulo 79">
          <a:extLst>
            <a:ext uri="{FF2B5EF4-FFF2-40B4-BE49-F238E27FC236}">
              <a16:creationId xmlns="" xmlns:a16="http://schemas.microsoft.com/office/drawing/2014/main" id="{8084D57D-6BEA-4B06-A2D8-9336322CF9BF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876" name="Rectángulo 127">
          <a:extLst>
            <a:ext uri="{FF2B5EF4-FFF2-40B4-BE49-F238E27FC236}">
              <a16:creationId xmlns="" xmlns:a16="http://schemas.microsoft.com/office/drawing/2014/main" id="{BF930687-13A9-4711-998B-72D57C32B6AF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877" name="Rectángulo 131">
          <a:extLst>
            <a:ext uri="{FF2B5EF4-FFF2-40B4-BE49-F238E27FC236}">
              <a16:creationId xmlns="" xmlns:a16="http://schemas.microsoft.com/office/drawing/2014/main" id="{F565B700-06F4-40B2-9ADF-366EF216B244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878" name="Rectángulo 136">
          <a:extLst>
            <a:ext uri="{FF2B5EF4-FFF2-40B4-BE49-F238E27FC236}">
              <a16:creationId xmlns="" xmlns:a16="http://schemas.microsoft.com/office/drawing/2014/main" id="{D05FD51F-6D17-4EA0-802B-357D5F6C9314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879" name="Rectángulo 137">
          <a:extLst>
            <a:ext uri="{FF2B5EF4-FFF2-40B4-BE49-F238E27FC236}">
              <a16:creationId xmlns="" xmlns:a16="http://schemas.microsoft.com/office/drawing/2014/main" id="{1AAF8A4B-37C9-4FF2-BB1F-9BB415BCAA57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80" name="Rectángulo 139">
          <a:extLst>
            <a:ext uri="{FF2B5EF4-FFF2-40B4-BE49-F238E27FC236}">
              <a16:creationId xmlns="" xmlns:a16="http://schemas.microsoft.com/office/drawing/2014/main" id="{5D57DCE9-3902-49E2-886D-408D3136714D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881" name="Rectángulo 140">
          <a:extLst>
            <a:ext uri="{FF2B5EF4-FFF2-40B4-BE49-F238E27FC236}">
              <a16:creationId xmlns="" xmlns:a16="http://schemas.microsoft.com/office/drawing/2014/main" id="{FD747AE8-D84F-4FD0-8DB9-4FE43B018927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882" name="Rectángulo 141">
          <a:extLst>
            <a:ext uri="{FF2B5EF4-FFF2-40B4-BE49-F238E27FC236}">
              <a16:creationId xmlns="" xmlns:a16="http://schemas.microsoft.com/office/drawing/2014/main" id="{802DF88D-126E-4F08-91E9-8D07140DCAB8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883" name="Rectángulo 142">
          <a:extLst>
            <a:ext uri="{FF2B5EF4-FFF2-40B4-BE49-F238E27FC236}">
              <a16:creationId xmlns="" xmlns:a16="http://schemas.microsoft.com/office/drawing/2014/main" id="{71D528B3-3FC8-4029-A254-334DE453E34B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884" name="Rectángulo 145">
          <a:extLst>
            <a:ext uri="{FF2B5EF4-FFF2-40B4-BE49-F238E27FC236}">
              <a16:creationId xmlns="" xmlns:a16="http://schemas.microsoft.com/office/drawing/2014/main" id="{2D9EB0BD-9C56-40C2-8074-AF06F56FFEC2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885" name="Rectángulo 146">
          <a:extLst>
            <a:ext uri="{FF2B5EF4-FFF2-40B4-BE49-F238E27FC236}">
              <a16:creationId xmlns="" xmlns:a16="http://schemas.microsoft.com/office/drawing/2014/main" id="{A7217BFE-F036-414C-8FC9-AE566A25BFFD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86" name="Rectángulo 52">
          <a:extLst>
            <a:ext uri="{FF2B5EF4-FFF2-40B4-BE49-F238E27FC236}">
              <a16:creationId xmlns="" xmlns:a16="http://schemas.microsoft.com/office/drawing/2014/main" id="{6FFAD9D1-AFC7-45CB-8FD8-96BCF9D35A0E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87" name="Rectángulo 134">
          <a:extLst>
            <a:ext uri="{FF2B5EF4-FFF2-40B4-BE49-F238E27FC236}">
              <a16:creationId xmlns="" xmlns:a16="http://schemas.microsoft.com/office/drawing/2014/main" id="{C49DC76E-F7DC-4DBE-BA4A-2CB10967A430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88" name="Rectángulo 52">
          <a:extLst>
            <a:ext uri="{FF2B5EF4-FFF2-40B4-BE49-F238E27FC236}">
              <a16:creationId xmlns="" xmlns:a16="http://schemas.microsoft.com/office/drawing/2014/main" id="{20C06989-4712-4E12-8379-FC582CCB969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889" name="Rectángulo 134">
          <a:extLst>
            <a:ext uri="{FF2B5EF4-FFF2-40B4-BE49-F238E27FC236}">
              <a16:creationId xmlns="" xmlns:a16="http://schemas.microsoft.com/office/drawing/2014/main" id="{5480570B-A83F-44A4-84ED-3D1697FB2CC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890" name="Rectángulo 35">
          <a:extLst>
            <a:ext uri="{FF2B5EF4-FFF2-40B4-BE49-F238E27FC236}">
              <a16:creationId xmlns="" xmlns:a16="http://schemas.microsoft.com/office/drawing/2014/main" id="{75080C9E-9D8B-4958-9E59-0BEF70BB96DF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891" name="Rectángulo 49">
          <a:extLst>
            <a:ext uri="{FF2B5EF4-FFF2-40B4-BE49-F238E27FC236}">
              <a16:creationId xmlns="" xmlns:a16="http://schemas.microsoft.com/office/drawing/2014/main" id="{D1EEFC99-EB38-4B8A-9130-44B771A189A2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892" name="Rectángulo 51">
          <a:extLst>
            <a:ext uri="{FF2B5EF4-FFF2-40B4-BE49-F238E27FC236}">
              <a16:creationId xmlns="" xmlns:a16="http://schemas.microsoft.com/office/drawing/2014/main" id="{1F2902FA-7617-4478-B140-A0E30A9E676E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893" name="Rectángulo 54">
          <a:extLst>
            <a:ext uri="{FF2B5EF4-FFF2-40B4-BE49-F238E27FC236}">
              <a16:creationId xmlns="" xmlns:a16="http://schemas.microsoft.com/office/drawing/2014/main" id="{8E15BD2E-2F55-432C-997D-B0197A093D87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894" name="Rectángulo 55">
          <a:extLst>
            <a:ext uri="{FF2B5EF4-FFF2-40B4-BE49-F238E27FC236}">
              <a16:creationId xmlns="" xmlns:a16="http://schemas.microsoft.com/office/drawing/2014/main" id="{6EEE8BEE-1D37-4F3B-BA77-129DE32AFA26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895" name="Rectángulo 56">
          <a:extLst>
            <a:ext uri="{FF2B5EF4-FFF2-40B4-BE49-F238E27FC236}">
              <a16:creationId xmlns="" xmlns:a16="http://schemas.microsoft.com/office/drawing/2014/main" id="{2D90D114-309D-4B46-ABE8-0325FD86CD7E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896" name="Rectángulo 58">
          <a:extLst>
            <a:ext uri="{FF2B5EF4-FFF2-40B4-BE49-F238E27FC236}">
              <a16:creationId xmlns="" xmlns:a16="http://schemas.microsoft.com/office/drawing/2014/main" id="{4A8EBE49-DE5E-47B0-BB3C-9F0BB3A820A0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897" name="Rectángulo 59">
          <a:extLst>
            <a:ext uri="{FF2B5EF4-FFF2-40B4-BE49-F238E27FC236}">
              <a16:creationId xmlns="" xmlns:a16="http://schemas.microsoft.com/office/drawing/2014/main" id="{238E0578-A0C2-4208-B780-B5185A695C2F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898" name="Rectángulo 60">
          <a:extLst>
            <a:ext uri="{FF2B5EF4-FFF2-40B4-BE49-F238E27FC236}">
              <a16:creationId xmlns="" xmlns:a16="http://schemas.microsoft.com/office/drawing/2014/main" id="{46230E3B-40AD-4BD3-9946-0D2FAB78D6CD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899" name="Rectángulo 78">
          <a:extLst>
            <a:ext uri="{FF2B5EF4-FFF2-40B4-BE49-F238E27FC236}">
              <a16:creationId xmlns="" xmlns:a16="http://schemas.microsoft.com/office/drawing/2014/main" id="{DFABCF2E-BD06-4A4E-A22E-C37A2D305D29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900" name="Rectángulo 79">
          <a:extLst>
            <a:ext uri="{FF2B5EF4-FFF2-40B4-BE49-F238E27FC236}">
              <a16:creationId xmlns="" xmlns:a16="http://schemas.microsoft.com/office/drawing/2014/main" id="{7E6D6894-6442-4DE2-B8F5-F5EEB0A670AB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901" name="Rectángulo 126">
          <a:extLst>
            <a:ext uri="{FF2B5EF4-FFF2-40B4-BE49-F238E27FC236}">
              <a16:creationId xmlns="" xmlns:a16="http://schemas.microsoft.com/office/drawing/2014/main" id="{55CE3897-8A4D-42B5-9D35-B78EC1CCAE85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902" name="Rectángulo 127">
          <a:extLst>
            <a:ext uri="{FF2B5EF4-FFF2-40B4-BE49-F238E27FC236}">
              <a16:creationId xmlns="" xmlns:a16="http://schemas.microsoft.com/office/drawing/2014/main" id="{295AFC92-0B46-483D-AC1F-71B5C81D9478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903" name="Rectángulo 131">
          <a:extLst>
            <a:ext uri="{FF2B5EF4-FFF2-40B4-BE49-F238E27FC236}">
              <a16:creationId xmlns="" xmlns:a16="http://schemas.microsoft.com/office/drawing/2014/main" id="{5CE84404-C3B0-410D-B90B-BB0BAE2D1AF7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904" name="Rectángulo 132">
          <a:extLst>
            <a:ext uri="{FF2B5EF4-FFF2-40B4-BE49-F238E27FC236}">
              <a16:creationId xmlns="" xmlns:a16="http://schemas.microsoft.com/office/drawing/2014/main" id="{91DC9139-A84E-4CE3-A215-E77F0CE493AE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905" name="Rectángulo 136">
          <a:extLst>
            <a:ext uri="{FF2B5EF4-FFF2-40B4-BE49-F238E27FC236}">
              <a16:creationId xmlns="" xmlns:a16="http://schemas.microsoft.com/office/drawing/2014/main" id="{74217E67-E35E-41DB-A7A6-01758DC9AD1E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906" name="Rectángulo 137">
          <a:extLst>
            <a:ext uri="{FF2B5EF4-FFF2-40B4-BE49-F238E27FC236}">
              <a16:creationId xmlns="" xmlns:a16="http://schemas.microsoft.com/office/drawing/2014/main" id="{B024EFA2-055B-4546-ACDF-47414A98FFB5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07" name="Rectángulo 139">
          <a:extLst>
            <a:ext uri="{FF2B5EF4-FFF2-40B4-BE49-F238E27FC236}">
              <a16:creationId xmlns="" xmlns:a16="http://schemas.microsoft.com/office/drawing/2014/main" id="{741156A4-B854-4B00-A4FE-1B265A5754A5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908" name="Rectángulo 140">
          <a:extLst>
            <a:ext uri="{FF2B5EF4-FFF2-40B4-BE49-F238E27FC236}">
              <a16:creationId xmlns="" xmlns:a16="http://schemas.microsoft.com/office/drawing/2014/main" id="{EB5E25A7-11F6-43FF-82D1-2CBA9E95F842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909" name="Rectángulo 141">
          <a:extLst>
            <a:ext uri="{FF2B5EF4-FFF2-40B4-BE49-F238E27FC236}">
              <a16:creationId xmlns="" xmlns:a16="http://schemas.microsoft.com/office/drawing/2014/main" id="{B91B99CA-0A4A-4BC9-9A78-39EC18CADEA9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910" name="Rectángulo 142">
          <a:extLst>
            <a:ext uri="{FF2B5EF4-FFF2-40B4-BE49-F238E27FC236}">
              <a16:creationId xmlns="" xmlns:a16="http://schemas.microsoft.com/office/drawing/2014/main" id="{B70B2D32-21FF-4BED-9A35-20D06255F4A2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911" name="Rectángulo 145">
          <a:extLst>
            <a:ext uri="{FF2B5EF4-FFF2-40B4-BE49-F238E27FC236}">
              <a16:creationId xmlns="" xmlns:a16="http://schemas.microsoft.com/office/drawing/2014/main" id="{0E7CD787-82F6-440E-8CB0-B12A401C27B6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912" name="Rectángulo 146">
          <a:extLst>
            <a:ext uri="{FF2B5EF4-FFF2-40B4-BE49-F238E27FC236}">
              <a16:creationId xmlns="" xmlns:a16="http://schemas.microsoft.com/office/drawing/2014/main" id="{2D5EEB1C-0DBB-46A8-AF33-89D2881442DB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13" name="Rectángulo 52">
          <a:extLst>
            <a:ext uri="{FF2B5EF4-FFF2-40B4-BE49-F238E27FC236}">
              <a16:creationId xmlns="" xmlns:a16="http://schemas.microsoft.com/office/drawing/2014/main" id="{EFA93A8B-0873-46B8-B02D-351971E3B61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14" name="Rectángulo 134">
          <a:extLst>
            <a:ext uri="{FF2B5EF4-FFF2-40B4-BE49-F238E27FC236}">
              <a16:creationId xmlns="" xmlns:a16="http://schemas.microsoft.com/office/drawing/2014/main" id="{9EBD1AB4-B155-43B7-AC40-7CBDDC142AF1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915" name="Rectángulo 49">
          <a:extLst>
            <a:ext uri="{FF2B5EF4-FFF2-40B4-BE49-F238E27FC236}">
              <a16:creationId xmlns="" xmlns:a16="http://schemas.microsoft.com/office/drawing/2014/main" id="{405C701A-177F-448C-BCE5-2D3037C0EA17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916" name="Rectángulo 50">
          <a:extLst>
            <a:ext uri="{FF2B5EF4-FFF2-40B4-BE49-F238E27FC236}">
              <a16:creationId xmlns="" xmlns:a16="http://schemas.microsoft.com/office/drawing/2014/main" id="{06E6172E-291C-41C1-B5A5-6DC9E9C03D09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917" name="Rectángulo 51">
          <a:extLst>
            <a:ext uri="{FF2B5EF4-FFF2-40B4-BE49-F238E27FC236}">
              <a16:creationId xmlns="" xmlns:a16="http://schemas.microsoft.com/office/drawing/2014/main" id="{96CC2B34-9394-4AAC-993F-6E007AE17B0B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918" name="Rectángulo 54">
          <a:extLst>
            <a:ext uri="{FF2B5EF4-FFF2-40B4-BE49-F238E27FC236}">
              <a16:creationId xmlns="" xmlns:a16="http://schemas.microsoft.com/office/drawing/2014/main" id="{81A1AD2C-63BD-4D0E-A056-E75C2B9FC11A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919" name="Rectángulo 55">
          <a:extLst>
            <a:ext uri="{FF2B5EF4-FFF2-40B4-BE49-F238E27FC236}">
              <a16:creationId xmlns="" xmlns:a16="http://schemas.microsoft.com/office/drawing/2014/main" id="{657BB8BD-A85C-4F08-92FB-649D9A0F01CD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920" name="Rectángulo 56">
          <a:extLst>
            <a:ext uri="{FF2B5EF4-FFF2-40B4-BE49-F238E27FC236}">
              <a16:creationId xmlns="" xmlns:a16="http://schemas.microsoft.com/office/drawing/2014/main" id="{C8ECCD6B-BC70-4904-B726-7D381211CEA7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921" name="Rectángulo 58">
          <a:extLst>
            <a:ext uri="{FF2B5EF4-FFF2-40B4-BE49-F238E27FC236}">
              <a16:creationId xmlns="" xmlns:a16="http://schemas.microsoft.com/office/drawing/2014/main" id="{2D463CDD-36E2-42A8-9E1A-9316F391CAA3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922" name="Rectángulo 59">
          <a:extLst>
            <a:ext uri="{FF2B5EF4-FFF2-40B4-BE49-F238E27FC236}">
              <a16:creationId xmlns="" xmlns:a16="http://schemas.microsoft.com/office/drawing/2014/main" id="{1B228ACC-C673-459F-9174-F45AC2A4B199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923" name="Rectángulo 60">
          <a:extLst>
            <a:ext uri="{FF2B5EF4-FFF2-40B4-BE49-F238E27FC236}">
              <a16:creationId xmlns="" xmlns:a16="http://schemas.microsoft.com/office/drawing/2014/main" id="{8C88ABB6-84E8-4E93-8D06-C92C4F8CB817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924" name="Rectángulo 78">
          <a:extLst>
            <a:ext uri="{FF2B5EF4-FFF2-40B4-BE49-F238E27FC236}">
              <a16:creationId xmlns="" xmlns:a16="http://schemas.microsoft.com/office/drawing/2014/main" id="{B96CBFAC-E1B8-478E-876F-D9299B7DED07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925" name="Rectángulo 79">
          <a:extLst>
            <a:ext uri="{FF2B5EF4-FFF2-40B4-BE49-F238E27FC236}">
              <a16:creationId xmlns="" xmlns:a16="http://schemas.microsoft.com/office/drawing/2014/main" id="{82280DCF-B96E-4924-8F17-9B7B48E943C3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926" name="Rectángulo 119">
          <a:extLst>
            <a:ext uri="{FF2B5EF4-FFF2-40B4-BE49-F238E27FC236}">
              <a16:creationId xmlns="" xmlns:a16="http://schemas.microsoft.com/office/drawing/2014/main" id="{636B4403-9901-4524-BF1F-D90E1200482F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927" name="Rectángulo 131">
          <a:extLst>
            <a:ext uri="{FF2B5EF4-FFF2-40B4-BE49-F238E27FC236}">
              <a16:creationId xmlns="" xmlns:a16="http://schemas.microsoft.com/office/drawing/2014/main" id="{11696E90-2700-453C-A388-A52089CDA355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1928" name="Rectángulo 133">
          <a:extLst>
            <a:ext uri="{FF2B5EF4-FFF2-40B4-BE49-F238E27FC236}">
              <a16:creationId xmlns="" xmlns:a16="http://schemas.microsoft.com/office/drawing/2014/main" id="{A925C648-5F71-4270-ACD0-5FB488BE236B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929" name="Rectángulo 136">
          <a:extLst>
            <a:ext uri="{FF2B5EF4-FFF2-40B4-BE49-F238E27FC236}">
              <a16:creationId xmlns="" xmlns:a16="http://schemas.microsoft.com/office/drawing/2014/main" id="{B973B9D1-42A4-4B56-8A47-8BDD4896910C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930" name="Rectángulo 137">
          <a:extLst>
            <a:ext uri="{FF2B5EF4-FFF2-40B4-BE49-F238E27FC236}">
              <a16:creationId xmlns="" xmlns:a16="http://schemas.microsoft.com/office/drawing/2014/main" id="{A39D6D78-E725-45D2-AC25-DB5C2498D25F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31" name="Rectángulo 139">
          <a:extLst>
            <a:ext uri="{FF2B5EF4-FFF2-40B4-BE49-F238E27FC236}">
              <a16:creationId xmlns="" xmlns:a16="http://schemas.microsoft.com/office/drawing/2014/main" id="{89D870AE-CC6F-4DB0-AE4D-4069EAF5F5AA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932" name="Rectángulo 140">
          <a:extLst>
            <a:ext uri="{FF2B5EF4-FFF2-40B4-BE49-F238E27FC236}">
              <a16:creationId xmlns="" xmlns:a16="http://schemas.microsoft.com/office/drawing/2014/main" id="{DF3EC476-8B59-4AB5-BBB3-494BC9822DB2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933" name="Rectángulo 141">
          <a:extLst>
            <a:ext uri="{FF2B5EF4-FFF2-40B4-BE49-F238E27FC236}">
              <a16:creationId xmlns="" xmlns:a16="http://schemas.microsoft.com/office/drawing/2014/main" id="{F2BBF459-948C-4BB6-B07E-94A6661D4E98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934" name="Rectángulo 142">
          <a:extLst>
            <a:ext uri="{FF2B5EF4-FFF2-40B4-BE49-F238E27FC236}">
              <a16:creationId xmlns="" xmlns:a16="http://schemas.microsoft.com/office/drawing/2014/main" id="{2CD0AA0C-75EB-46F8-959B-2D59B72816C9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935" name="Rectángulo 145">
          <a:extLst>
            <a:ext uri="{FF2B5EF4-FFF2-40B4-BE49-F238E27FC236}">
              <a16:creationId xmlns="" xmlns:a16="http://schemas.microsoft.com/office/drawing/2014/main" id="{61834228-0CFE-4BDB-8763-7C834C024077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936" name="Rectángulo 146">
          <a:extLst>
            <a:ext uri="{FF2B5EF4-FFF2-40B4-BE49-F238E27FC236}">
              <a16:creationId xmlns="" xmlns:a16="http://schemas.microsoft.com/office/drawing/2014/main" id="{834BBB94-EA60-4FCD-A8FE-0806177EF082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1937" name="Rectángulo 148">
          <a:extLst>
            <a:ext uri="{FF2B5EF4-FFF2-40B4-BE49-F238E27FC236}">
              <a16:creationId xmlns="" xmlns:a16="http://schemas.microsoft.com/office/drawing/2014/main" id="{F743A49A-58B8-4DFC-A9AB-18B913332454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38" name="Rectángulo 52">
          <a:extLst>
            <a:ext uri="{FF2B5EF4-FFF2-40B4-BE49-F238E27FC236}">
              <a16:creationId xmlns="" xmlns:a16="http://schemas.microsoft.com/office/drawing/2014/main" id="{F0603F8A-CD93-4F13-8408-8BD7B92A700A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39" name="Rectángulo 134">
          <a:extLst>
            <a:ext uri="{FF2B5EF4-FFF2-40B4-BE49-F238E27FC236}">
              <a16:creationId xmlns="" xmlns:a16="http://schemas.microsoft.com/office/drawing/2014/main" id="{45E01BF1-390C-4D37-8D60-78EA8F6068E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40" name="Rectángulo 52">
          <a:extLst>
            <a:ext uri="{FF2B5EF4-FFF2-40B4-BE49-F238E27FC236}">
              <a16:creationId xmlns="" xmlns:a16="http://schemas.microsoft.com/office/drawing/2014/main" id="{9E66ADAB-373A-40D1-A08B-46395846E34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41" name="Rectángulo 134">
          <a:extLst>
            <a:ext uri="{FF2B5EF4-FFF2-40B4-BE49-F238E27FC236}">
              <a16:creationId xmlns="" xmlns:a16="http://schemas.microsoft.com/office/drawing/2014/main" id="{DFB72330-BAD9-440C-8D20-78B5013C5680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1942" name="Rectángulo 25">
          <a:extLst>
            <a:ext uri="{FF2B5EF4-FFF2-40B4-BE49-F238E27FC236}">
              <a16:creationId xmlns="" xmlns:a16="http://schemas.microsoft.com/office/drawing/2014/main" id="{AB3EE7A8-785A-45C6-BE08-B0EA8601B6D6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943" name="Rectángulo 35">
          <a:extLst>
            <a:ext uri="{FF2B5EF4-FFF2-40B4-BE49-F238E27FC236}">
              <a16:creationId xmlns="" xmlns:a16="http://schemas.microsoft.com/office/drawing/2014/main" id="{39DD0C59-9686-45A7-9606-467965028623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944" name="Rectángulo 49">
          <a:extLst>
            <a:ext uri="{FF2B5EF4-FFF2-40B4-BE49-F238E27FC236}">
              <a16:creationId xmlns="" xmlns:a16="http://schemas.microsoft.com/office/drawing/2014/main" id="{53E48DAF-D684-477F-8059-18186913CCB3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945" name="Rectángulo 50">
          <a:extLst>
            <a:ext uri="{FF2B5EF4-FFF2-40B4-BE49-F238E27FC236}">
              <a16:creationId xmlns="" xmlns:a16="http://schemas.microsoft.com/office/drawing/2014/main" id="{2B51702D-7F37-453E-A6A8-A9C4CAFB31CA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946" name="Rectángulo 51">
          <a:extLst>
            <a:ext uri="{FF2B5EF4-FFF2-40B4-BE49-F238E27FC236}">
              <a16:creationId xmlns="" xmlns:a16="http://schemas.microsoft.com/office/drawing/2014/main" id="{4CE30FD2-B47B-4E00-8178-23DA844E386B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947" name="Rectángulo 54">
          <a:extLst>
            <a:ext uri="{FF2B5EF4-FFF2-40B4-BE49-F238E27FC236}">
              <a16:creationId xmlns="" xmlns:a16="http://schemas.microsoft.com/office/drawing/2014/main" id="{F0B31CA0-1D35-4494-BE3F-44288121EC8E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948" name="Rectángulo 55">
          <a:extLst>
            <a:ext uri="{FF2B5EF4-FFF2-40B4-BE49-F238E27FC236}">
              <a16:creationId xmlns="" xmlns:a16="http://schemas.microsoft.com/office/drawing/2014/main" id="{3BF64617-5986-4EC3-8214-9CD8009BFE15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949" name="Rectángulo 56">
          <a:extLst>
            <a:ext uri="{FF2B5EF4-FFF2-40B4-BE49-F238E27FC236}">
              <a16:creationId xmlns="" xmlns:a16="http://schemas.microsoft.com/office/drawing/2014/main" id="{4653327B-E0D5-48AC-94A1-2F6442D7F77B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950" name="Rectángulo 58">
          <a:extLst>
            <a:ext uri="{FF2B5EF4-FFF2-40B4-BE49-F238E27FC236}">
              <a16:creationId xmlns="" xmlns:a16="http://schemas.microsoft.com/office/drawing/2014/main" id="{8526A5A8-0CB0-403F-B1D8-E38EB0354FC6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951" name="Rectángulo 59">
          <a:extLst>
            <a:ext uri="{FF2B5EF4-FFF2-40B4-BE49-F238E27FC236}">
              <a16:creationId xmlns="" xmlns:a16="http://schemas.microsoft.com/office/drawing/2014/main" id="{E974227D-50CA-49D4-8A90-6CED3302DDB1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952" name="Rectángulo 60">
          <a:extLst>
            <a:ext uri="{FF2B5EF4-FFF2-40B4-BE49-F238E27FC236}">
              <a16:creationId xmlns="" xmlns:a16="http://schemas.microsoft.com/office/drawing/2014/main" id="{340AD4FE-5FB4-4C6B-8FF1-06393ED07B39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953" name="Rectángulo 78">
          <a:extLst>
            <a:ext uri="{FF2B5EF4-FFF2-40B4-BE49-F238E27FC236}">
              <a16:creationId xmlns="" xmlns:a16="http://schemas.microsoft.com/office/drawing/2014/main" id="{1F9F94E0-895B-4275-9DF8-7220EC9F2410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954" name="Rectángulo 79">
          <a:extLst>
            <a:ext uri="{FF2B5EF4-FFF2-40B4-BE49-F238E27FC236}">
              <a16:creationId xmlns="" xmlns:a16="http://schemas.microsoft.com/office/drawing/2014/main" id="{EE2BF845-E51A-4D59-9EEF-CD986CA54645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955" name="Rectángulo 119">
          <a:extLst>
            <a:ext uri="{FF2B5EF4-FFF2-40B4-BE49-F238E27FC236}">
              <a16:creationId xmlns="" xmlns:a16="http://schemas.microsoft.com/office/drawing/2014/main" id="{0D87FD50-4DFE-4E0B-863E-7B3B1E0BC583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1956" name="Rectángulo 122">
          <a:extLst>
            <a:ext uri="{FF2B5EF4-FFF2-40B4-BE49-F238E27FC236}">
              <a16:creationId xmlns="" xmlns:a16="http://schemas.microsoft.com/office/drawing/2014/main" id="{D72CEB5E-EBF2-4686-84B5-7E025F472753}"/>
            </a:ext>
          </a:extLst>
        </xdr:cNvPr>
        <xdr:cNvSpPr/>
      </xdr:nvSpPr>
      <xdr:spPr>
        <a:xfrm>
          <a:off x="4401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957" name="Rectángulo 126">
          <a:extLst>
            <a:ext uri="{FF2B5EF4-FFF2-40B4-BE49-F238E27FC236}">
              <a16:creationId xmlns="" xmlns:a16="http://schemas.microsoft.com/office/drawing/2014/main" id="{AAF381BF-242B-4D27-BB3E-D2516485772F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958" name="Rectángulo 127">
          <a:extLst>
            <a:ext uri="{FF2B5EF4-FFF2-40B4-BE49-F238E27FC236}">
              <a16:creationId xmlns="" xmlns:a16="http://schemas.microsoft.com/office/drawing/2014/main" id="{8DCEE1AA-0BEB-498C-B739-C16BDBADEB4C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959" name="Rectángulo 131">
          <a:extLst>
            <a:ext uri="{FF2B5EF4-FFF2-40B4-BE49-F238E27FC236}">
              <a16:creationId xmlns="" xmlns:a16="http://schemas.microsoft.com/office/drawing/2014/main" id="{0A408EE4-8662-4D65-8FB0-FE193D642EE2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960" name="Rectángulo 132">
          <a:extLst>
            <a:ext uri="{FF2B5EF4-FFF2-40B4-BE49-F238E27FC236}">
              <a16:creationId xmlns="" xmlns:a16="http://schemas.microsoft.com/office/drawing/2014/main" id="{93864103-E723-490D-B0DB-C449968BC770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961" name="Rectángulo 136">
          <a:extLst>
            <a:ext uri="{FF2B5EF4-FFF2-40B4-BE49-F238E27FC236}">
              <a16:creationId xmlns="" xmlns:a16="http://schemas.microsoft.com/office/drawing/2014/main" id="{AF7AD2C8-2B81-40F2-BCF0-4D44E8FBA178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962" name="Rectángulo 137">
          <a:extLst>
            <a:ext uri="{FF2B5EF4-FFF2-40B4-BE49-F238E27FC236}">
              <a16:creationId xmlns="" xmlns:a16="http://schemas.microsoft.com/office/drawing/2014/main" id="{61217163-CEA3-4D67-9EDA-DEFA65733FDD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63" name="Rectángulo 139">
          <a:extLst>
            <a:ext uri="{FF2B5EF4-FFF2-40B4-BE49-F238E27FC236}">
              <a16:creationId xmlns="" xmlns:a16="http://schemas.microsoft.com/office/drawing/2014/main" id="{7CB8C269-A726-41B2-A13F-EB802C1E0384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964" name="Rectángulo 140">
          <a:extLst>
            <a:ext uri="{FF2B5EF4-FFF2-40B4-BE49-F238E27FC236}">
              <a16:creationId xmlns="" xmlns:a16="http://schemas.microsoft.com/office/drawing/2014/main" id="{F689B6DB-6C7D-4A77-9350-082F4844C142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965" name="Rectángulo 141">
          <a:extLst>
            <a:ext uri="{FF2B5EF4-FFF2-40B4-BE49-F238E27FC236}">
              <a16:creationId xmlns="" xmlns:a16="http://schemas.microsoft.com/office/drawing/2014/main" id="{82DFCD4F-BC2F-423D-B3AA-F06698A4EB92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966" name="Rectángulo 142">
          <a:extLst>
            <a:ext uri="{FF2B5EF4-FFF2-40B4-BE49-F238E27FC236}">
              <a16:creationId xmlns="" xmlns:a16="http://schemas.microsoft.com/office/drawing/2014/main" id="{51699B7B-8D23-43D6-8FE3-2ABF08D774B2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967" name="Rectángulo 145">
          <a:extLst>
            <a:ext uri="{FF2B5EF4-FFF2-40B4-BE49-F238E27FC236}">
              <a16:creationId xmlns="" xmlns:a16="http://schemas.microsoft.com/office/drawing/2014/main" id="{A0BEA8BD-D3DE-4F73-9E8C-7BBF4EF64192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968" name="Rectángulo 146">
          <a:extLst>
            <a:ext uri="{FF2B5EF4-FFF2-40B4-BE49-F238E27FC236}">
              <a16:creationId xmlns="" xmlns:a16="http://schemas.microsoft.com/office/drawing/2014/main" id="{F1AC56BC-0A04-49AE-84F5-F136ADDFD838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69" name="Rectángulo 52">
          <a:extLst>
            <a:ext uri="{FF2B5EF4-FFF2-40B4-BE49-F238E27FC236}">
              <a16:creationId xmlns="" xmlns:a16="http://schemas.microsoft.com/office/drawing/2014/main" id="{8A330DC6-42C2-43CF-A445-6D00544D82CF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70" name="Rectángulo 134">
          <a:extLst>
            <a:ext uri="{FF2B5EF4-FFF2-40B4-BE49-F238E27FC236}">
              <a16:creationId xmlns="" xmlns:a16="http://schemas.microsoft.com/office/drawing/2014/main" id="{2A5B655C-C2D0-4F3C-BE99-B7915E181782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71" name="Rectángulo 52">
          <a:extLst>
            <a:ext uri="{FF2B5EF4-FFF2-40B4-BE49-F238E27FC236}">
              <a16:creationId xmlns="" xmlns:a16="http://schemas.microsoft.com/office/drawing/2014/main" id="{B7572C8B-5E80-4D34-A572-CFD43D641B7F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72" name="Rectángulo 134">
          <a:extLst>
            <a:ext uri="{FF2B5EF4-FFF2-40B4-BE49-F238E27FC236}">
              <a16:creationId xmlns="" xmlns:a16="http://schemas.microsoft.com/office/drawing/2014/main" id="{57E99323-56C5-484A-8943-457E5257B580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973" name="Rectángulo 23">
          <a:extLst>
            <a:ext uri="{FF2B5EF4-FFF2-40B4-BE49-F238E27FC236}">
              <a16:creationId xmlns="" xmlns:a16="http://schemas.microsoft.com/office/drawing/2014/main" id="{7213870F-CDF9-4A11-8036-0FBAE1858758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1974" name="Rectángulo 26">
          <a:extLst>
            <a:ext uri="{FF2B5EF4-FFF2-40B4-BE49-F238E27FC236}">
              <a16:creationId xmlns="" xmlns:a16="http://schemas.microsoft.com/office/drawing/2014/main" id="{DF9573BA-BCD8-4D43-A53C-FEFC71DFB8B4}"/>
            </a:ext>
          </a:extLst>
        </xdr:cNvPr>
        <xdr:cNvSpPr/>
      </xdr:nvSpPr>
      <xdr:spPr>
        <a:xfrm>
          <a:off x="4401879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975" name="Rectángulo 35">
          <a:extLst>
            <a:ext uri="{FF2B5EF4-FFF2-40B4-BE49-F238E27FC236}">
              <a16:creationId xmlns="" xmlns:a16="http://schemas.microsoft.com/office/drawing/2014/main" id="{4FA98F78-CBCB-47A1-863C-6178CF4E33E1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976" name="Rectángulo 49">
          <a:extLst>
            <a:ext uri="{FF2B5EF4-FFF2-40B4-BE49-F238E27FC236}">
              <a16:creationId xmlns="" xmlns:a16="http://schemas.microsoft.com/office/drawing/2014/main" id="{C20E9675-FAF2-4128-BB21-0ABD9243CD59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977" name="Rectángulo 50">
          <a:extLst>
            <a:ext uri="{FF2B5EF4-FFF2-40B4-BE49-F238E27FC236}">
              <a16:creationId xmlns="" xmlns:a16="http://schemas.microsoft.com/office/drawing/2014/main" id="{233C9482-9943-423D-9827-A559BD219793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1978" name="Rectángulo 51">
          <a:extLst>
            <a:ext uri="{FF2B5EF4-FFF2-40B4-BE49-F238E27FC236}">
              <a16:creationId xmlns="" xmlns:a16="http://schemas.microsoft.com/office/drawing/2014/main" id="{1D9325FA-B081-48A6-93F7-05FAEACD5F74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979" name="Rectángulo 54">
          <a:extLst>
            <a:ext uri="{FF2B5EF4-FFF2-40B4-BE49-F238E27FC236}">
              <a16:creationId xmlns="" xmlns:a16="http://schemas.microsoft.com/office/drawing/2014/main" id="{0FEE2D20-F022-43B0-B422-858AF25D9B4A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980" name="Rectángulo 55">
          <a:extLst>
            <a:ext uri="{FF2B5EF4-FFF2-40B4-BE49-F238E27FC236}">
              <a16:creationId xmlns="" xmlns:a16="http://schemas.microsoft.com/office/drawing/2014/main" id="{3DB5D4B5-3D41-4F91-8E41-4C6B7AD26DA6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1981" name="Rectángulo 56">
          <a:extLst>
            <a:ext uri="{FF2B5EF4-FFF2-40B4-BE49-F238E27FC236}">
              <a16:creationId xmlns="" xmlns:a16="http://schemas.microsoft.com/office/drawing/2014/main" id="{FECBAD60-9E3D-442D-9CB2-6CE779DABD04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982" name="Rectángulo 58">
          <a:extLst>
            <a:ext uri="{FF2B5EF4-FFF2-40B4-BE49-F238E27FC236}">
              <a16:creationId xmlns="" xmlns:a16="http://schemas.microsoft.com/office/drawing/2014/main" id="{1435B3F4-D34D-45E8-8567-5905885AABCC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983" name="Rectángulo 59">
          <a:extLst>
            <a:ext uri="{FF2B5EF4-FFF2-40B4-BE49-F238E27FC236}">
              <a16:creationId xmlns="" xmlns:a16="http://schemas.microsoft.com/office/drawing/2014/main" id="{3FBF2AFC-CA84-401D-BBE8-D9CF6E7CC76B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984" name="Rectángulo 60">
          <a:extLst>
            <a:ext uri="{FF2B5EF4-FFF2-40B4-BE49-F238E27FC236}">
              <a16:creationId xmlns="" xmlns:a16="http://schemas.microsoft.com/office/drawing/2014/main" id="{75A2651D-F55A-4C46-A9F0-D358C497B523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1985" name="Rectángulo 78">
          <a:extLst>
            <a:ext uri="{FF2B5EF4-FFF2-40B4-BE49-F238E27FC236}">
              <a16:creationId xmlns="" xmlns:a16="http://schemas.microsoft.com/office/drawing/2014/main" id="{299F80DB-A997-4891-9C8F-B8F28CA9A954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1986" name="Rectángulo 79">
          <a:extLst>
            <a:ext uri="{FF2B5EF4-FFF2-40B4-BE49-F238E27FC236}">
              <a16:creationId xmlns="" xmlns:a16="http://schemas.microsoft.com/office/drawing/2014/main" id="{17CD6028-968D-4169-A29B-689D121BB0A9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1987" name="Rectángulo 119">
          <a:extLst>
            <a:ext uri="{FF2B5EF4-FFF2-40B4-BE49-F238E27FC236}">
              <a16:creationId xmlns="" xmlns:a16="http://schemas.microsoft.com/office/drawing/2014/main" id="{616C4984-FA2B-4568-A761-CBDD35E5849E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1988" name="Rectángulo 126">
          <a:extLst>
            <a:ext uri="{FF2B5EF4-FFF2-40B4-BE49-F238E27FC236}">
              <a16:creationId xmlns="" xmlns:a16="http://schemas.microsoft.com/office/drawing/2014/main" id="{A121C90B-5F56-493C-B6A8-7395D2FAC94B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1989" name="Rectángulo 127">
          <a:extLst>
            <a:ext uri="{FF2B5EF4-FFF2-40B4-BE49-F238E27FC236}">
              <a16:creationId xmlns="" xmlns:a16="http://schemas.microsoft.com/office/drawing/2014/main" id="{28C29713-BD7F-47F1-8F5F-E2FD8230C852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1990" name="Rectángulo 131">
          <a:extLst>
            <a:ext uri="{FF2B5EF4-FFF2-40B4-BE49-F238E27FC236}">
              <a16:creationId xmlns="" xmlns:a16="http://schemas.microsoft.com/office/drawing/2014/main" id="{055D4F71-17F7-42E0-B8EE-25DB2E3C733E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1991" name="Rectángulo 132">
          <a:extLst>
            <a:ext uri="{FF2B5EF4-FFF2-40B4-BE49-F238E27FC236}">
              <a16:creationId xmlns="" xmlns:a16="http://schemas.microsoft.com/office/drawing/2014/main" id="{0692B4F4-7DB5-4AAB-8185-4A2A59046ED6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1992" name="Rectángulo 136">
          <a:extLst>
            <a:ext uri="{FF2B5EF4-FFF2-40B4-BE49-F238E27FC236}">
              <a16:creationId xmlns="" xmlns:a16="http://schemas.microsoft.com/office/drawing/2014/main" id="{D7F2E0B1-ED96-4A66-9584-41822524D6B8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1993" name="Rectángulo 137">
          <a:extLst>
            <a:ext uri="{FF2B5EF4-FFF2-40B4-BE49-F238E27FC236}">
              <a16:creationId xmlns="" xmlns:a16="http://schemas.microsoft.com/office/drawing/2014/main" id="{397B56C5-6249-4166-82AC-DF5051C49FA6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1994" name="Rectángulo 139">
          <a:extLst>
            <a:ext uri="{FF2B5EF4-FFF2-40B4-BE49-F238E27FC236}">
              <a16:creationId xmlns="" xmlns:a16="http://schemas.microsoft.com/office/drawing/2014/main" id="{B6F53A43-019E-4618-AB11-832A285649A5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1995" name="Rectángulo 140">
          <a:extLst>
            <a:ext uri="{FF2B5EF4-FFF2-40B4-BE49-F238E27FC236}">
              <a16:creationId xmlns="" xmlns:a16="http://schemas.microsoft.com/office/drawing/2014/main" id="{D083AA6C-0928-4E7B-9BE8-FCE00B7DCB0C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1996" name="Rectángulo 141">
          <a:extLst>
            <a:ext uri="{FF2B5EF4-FFF2-40B4-BE49-F238E27FC236}">
              <a16:creationId xmlns="" xmlns:a16="http://schemas.microsoft.com/office/drawing/2014/main" id="{AE3A1973-544B-485E-AF5B-75150BCBDAE1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1997" name="Rectángulo 142">
          <a:extLst>
            <a:ext uri="{FF2B5EF4-FFF2-40B4-BE49-F238E27FC236}">
              <a16:creationId xmlns="" xmlns:a16="http://schemas.microsoft.com/office/drawing/2014/main" id="{ECE277B5-A268-4293-9345-32F6870DCBF7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1998" name="Rectángulo 144">
          <a:extLst>
            <a:ext uri="{FF2B5EF4-FFF2-40B4-BE49-F238E27FC236}">
              <a16:creationId xmlns="" xmlns:a16="http://schemas.microsoft.com/office/drawing/2014/main" id="{558ED94E-BF82-41D8-A6BE-B7AB9BB1FBD9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1999" name="Rectángulo 145">
          <a:extLst>
            <a:ext uri="{FF2B5EF4-FFF2-40B4-BE49-F238E27FC236}">
              <a16:creationId xmlns="" xmlns:a16="http://schemas.microsoft.com/office/drawing/2014/main" id="{1DF1CD10-336B-43E9-8E72-88DFD91EC2C2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000" name="Rectángulo 146">
          <a:extLst>
            <a:ext uri="{FF2B5EF4-FFF2-40B4-BE49-F238E27FC236}">
              <a16:creationId xmlns="" xmlns:a16="http://schemas.microsoft.com/office/drawing/2014/main" id="{B9DB4C13-3022-4BF8-B4C5-EDAFECABC1FB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01" name="Rectángulo 52">
          <a:extLst>
            <a:ext uri="{FF2B5EF4-FFF2-40B4-BE49-F238E27FC236}">
              <a16:creationId xmlns="" xmlns:a16="http://schemas.microsoft.com/office/drawing/2014/main" id="{4FA455A9-A62F-4B84-995A-A7B46A9D1096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02" name="Rectángulo 134">
          <a:extLst>
            <a:ext uri="{FF2B5EF4-FFF2-40B4-BE49-F238E27FC236}">
              <a16:creationId xmlns="" xmlns:a16="http://schemas.microsoft.com/office/drawing/2014/main" id="{7D4023A7-9983-4064-89F6-7972B16250DE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003" name="Rectángulo 23">
          <a:extLst>
            <a:ext uri="{FF2B5EF4-FFF2-40B4-BE49-F238E27FC236}">
              <a16:creationId xmlns="" xmlns:a16="http://schemas.microsoft.com/office/drawing/2014/main" id="{002EF15A-F1E5-4B7E-BE7A-D455A421F31A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004" name="Rectángulo 35">
          <a:extLst>
            <a:ext uri="{FF2B5EF4-FFF2-40B4-BE49-F238E27FC236}">
              <a16:creationId xmlns="" xmlns:a16="http://schemas.microsoft.com/office/drawing/2014/main" id="{BA89AAF8-D112-4CF0-8B0D-02037CCDA3AF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2005" name="Rectángulo 38">
          <a:extLst>
            <a:ext uri="{FF2B5EF4-FFF2-40B4-BE49-F238E27FC236}">
              <a16:creationId xmlns="" xmlns:a16="http://schemas.microsoft.com/office/drawing/2014/main" id="{81B1895E-DF79-46C9-8153-F2B11111C260}"/>
            </a:ext>
          </a:extLst>
        </xdr:cNvPr>
        <xdr:cNvSpPr/>
      </xdr:nvSpPr>
      <xdr:spPr>
        <a:xfrm>
          <a:off x="1725354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006" name="Rectángulo 49">
          <a:extLst>
            <a:ext uri="{FF2B5EF4-FFF2-40B4-BE49-F238E27FC236}">
              <a16:creationId xmlns="" xmlns:a16="http://schemas.microsoft.com/office/drawing/2014/main" id="{A05D5563-F487-4AEA-A8B9-30CC175312EB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007" name="Rectángulo 51">
          <a:extLst>
            <a:ext uri="{FF2B5EF4-FFF2-40B4-BE49-F238E27FC236}">
              <a16:creationId xmlns="" xmlns:a16="http://schemas.microsoft.com/office/drawing/2014/main" id="{1BB91627-021F-463A-A93F-DC3B76B1674C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008" name="Rectángulo 54">
          <a:extLst>
            <a:ext uri="{FF2B5EF4-FFF2-40B4-BE49-F238E27FC236}">
              <a16:creationId xmlns="" xmlns:a16="http://schemas.microsoft.com/office/drawing/2014/main" id="{DB7FD286-5429-4714-A840-3F4E6E568233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009" name="Rectángulo 55">
          <a:extLst>
            <a:ext uri="{FF2B5EF4-FFF2-40B4-BE49-F238E27FC236}">
              <a16:creationId xmlns="" xmlns:a16="http://schemas.microsoft.com/office/drawing/2014/main" id="{885A73CD-DB04-490C-AFB6-0CAE1E42F08E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010" name="Rectángulo 56">
          <a:extLst>
            <a:ext uri="{FF2B5EF4-FFF2-40B4-BE49-F238E27FC236}">
              <a16:creationId xmlns="" xmlns:a16="http://schemas.microsoft.com/office/drawing/2014/main" id="{887DCC3E-EA87-4860-9FE5-0F6B7790A08B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011" name="Rectángulo 58">
          <a:extLst>
            <a:ext uri="{FF2B5EF4-FFF2-40B4-BE49-F238E27FC236}">
              <a16:creationId xmlns="" xmlns:a16="http://schemas.microsoft.com/office/drawing/2014/main" id="{2FAAFF52-30A0-4C25-A90E-725E57447183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012" name="Rectángulo 59">
          <a:extLst>
            <a:ext uri="{FF2B5EF4-FFF2-40B4-BE49-F238E27FC236}">
              <a16:creationId xmlns="" xmlns:a16="http://schemas.microsoft.com/office/drawing/2014/main" id="{71A94C90-E623-46E9-B9E1-0FC3D29C9222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013" name="Rectángulo 60">
          <a:extLst>
            <a:ext uri="{FF2B5EF4-FFF2-40B4-BE49-F238E27FC236}">
              <a16:creationId xmlns="" xmlns:a16="http://schemas.microsoft.com/office/drawing/2014/main" id="{60D6D472-0D91-4C94-BF44-36267440A4A8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014" name="Rectángulo 78">
          <a:extLst>
            <a:ext uri="{FF2B5EF4-FFF2-40B4-BE49-F238E27FC236}">
              <a16:creationId xmlns="" xmlns:a16="http://schemas.microsoft.com/office/drawing/2014/main" id="{E02A3A7E-76D1-412B-B0D5-E2CE6F1E0282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015" name="Rectángulo 79">
          <a:extLst>
            <a:ext uri="{FF2B5EF4-FFF2-40B4-BE49-F238E27FC236}">
              <a16:creationId xmlns="" xmlns:a16="http://schemas.microsoft.com/office/drawing/2014/main" id="{38DBC2E6-47EF-4F1F-BD33-2CDECFED4951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016" name="Rectángulo 119">
          <a:extLst>
            <a:ext uri="{FF2B5EF4-FFF2-40B4-BE49-F238E27FC236}">
              <a16:creationId xmlns="" xmlns:a16="http://schemas.microsoft.com/office/drawing/2014/main" id="{A0609CA3-8731-405D-B523-6EEB73BA9A54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017" name="Rectángulo 131">
          <a:extLst>
            <a:ext uri="{FF2B5EF4-FFF2-40B4-BE49-F238E27FC236}">
              <a16:creationId xmlns="" xmlns:a16="http://schemas.microsoft.com/office/drawing/2014/main" id="{8AA2E15A-5B3F-405D-A0C8-C531E6615047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018" name="Rectángulo 133">
          <a:extLst>
            <a:ext uri="{FF2B5EF4-FFF2-40B4-BE49-F238E27FC236}">
              <a16:creationId xmlns="" xmlns:a16="http://schemas.microsoft.com/office/drawing/2014/main" id="{0200B8E3-4999-4DB8-96DA-8366CC9BF0D4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019" name="Rectángulo 136">
          <a:extLst>
            <a:ext uri="{FF2B5EF4-FFF2-40B4-BE49-F238E27FC236}">
              <a16:creationId xmlns="" xmlns:a16="http://schemas.microsoft.com/office/drawing/2014/main" id="{DD302FDE-9F93-4F16-8A81-26A6713DD86C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020" name="Rectángulo 137">
          <a:extLst>
            <a:ext uri="{FF2B5EF4-FFF2-40B4-BE49-F238E27FC236}">
              <a16:creationId xmlns="" xmlns:a16="http://schemas.microsoft.com/office/drawing/2014/main" id="{D3F97B39-BC2D-45E6-8C1F-E00E69322CEE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21" name="Rectángulo 139">
          <a:extLst>
            <a:ext uri="{FF2B5EF4-FFF2-40B4-BE49-F238E27FC236}">
              <a16:creationId xmlns="" xmlns:a16="http://schemas.microsoft.com/office/drawing/2014/main" id="{5233927B-CBDF-4634-B15E-E085FAB9E3D2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022" name="Rectángulo 140">
          <a:extLst>
            <a:ext uri="{FF2B5EF4-FFF2-40B4-BE49-F238E27FC236}">
              <a16:creationId xmlns="" xmlns:a16="http://schemas.microsoft.com/office/drawing/2014/main" id="{7340CDF7-8F01-4BFB-8B18-35DA2D9805DC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023" name="Rectángulo 141">
          <a:extLst>
            <a:ext uri="{FF2B5EF4-FFF2-40B4-BE49-F238E27FC236}">
              <a16:creationId xmlns="" xmlns:a16="http://schemas.microsoft.com/office/drawing/2014/main" id="{CF555737-26C2-477A-A822-915FF6635034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024" name="Rectángulo 142">
          <a:extLst>
            <a:ext uri="{FF2B5EF4-FFF2-40B4-BE49-F238E27FC236}">
              <a16:creationId xmlns="" xmlns:a16="http://schemas.microsoft.com/office/drawing/2014/main" id="{19FAE8ED-FD8E-40DC-BD15-955605FCA6AD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025" name="Rectángulo 145">
          <a:extLst>
            <a:ext uri="{FF2B5EF4-FFF2-40B4-BE49-F238E27FC236}">
              <a16:creationId xmlns="" xmlns:a16="http://schemas.microsoft.com/office/drawing/2014/main" id="{96F98276-5B80-41B9-9A3E-9481E33236CC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026" name="Rectángulo 146">
          <a:extLst>
            <a:ext uri="{FF2B5EF4-FFF2-40B4-BE49-F238E27FC236}">
              <a16:creationId xmlns="" xmlns:a16="http://schemas.microsoft.com/office/drawing/2014/main" id="{3295D876-9433-4B7B-82FD-03A4CED57871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027" name="Rectángulo 148">
          <a:extLst>
            <a:ext uri="{FF2B5EF4-FFF2-40B4-BE49-F238E27FC236}">
              <a16:creationId xmlns="" xmlns:a16="http://schemas.microsoft.com/office/drawing/2014/main" id="{FAB81C19-3753-46CA-9FC2-16E83C494542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28" name="Rectángulo 52">
          <a:extLst>
            <a:ext uri="{FF2B5EF4-FFF2-40B4-BE49-F238E27FC236}">
              <a16:creationId xmlns="" xmlns:a16="http://schemas.microsoft.com/office/drawing/2014/main" id="{B90A13B7-EFC4-4522-B3B1-8E7020F5CDB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29" name="Rectángulo 134">
          <a:extLst>
            <a:ext uri="{FF2B5EF4-FFF2-40B4-BE49-F238E27FC236}">
              <a16:creationId xmlns="" xmlns:a16="http://schemas.microsoft.com/office/drawing/2014/main" id="{FA0988A6-287D-477E-82E8-9FA0E9CCFFC0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30" name="Rectángulo 52">
          <a:extLst>
            <a:ext uri="{FF2B5EF4-FFF2-40B4-BE49-F238E27FC236}">
              <a16:creationId xmlns="" xmlns:a16="http://schemas.microsoft.com/office/drawing/2014/main" id="{1E748977-EC0A-468A-A8A4-94D3F993544A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31" name="Rectángulo 134">
          <a:extLst>
            <a:ext uri="{FF2B5EF4-FFF2-40B4-BE49-F238E27FC236}">
              <a16:creationId xmlns="" xmlns:a16="http://schemas.microsoft.com/office/drawing/2014/main" id="{51D51419-17DC-435B-9A47-7D24F729555F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2032" name="Rectángulo 22">
          <a:extLst>
            <a:ext uri="{FF2B5EF4-FFF2-40B4-BE49-F238E27FC236}">
              <a16:creationId xmlns="" xmlns:a16="http://schemas.microsoft.com/office/drawing/2014/main" id="{8283D3E1-A67C-4940-9C22-0A75C73B318E}"/>
            </a:ext>
          </a:extLst>
        </xdr:cNvPr>
        <xdr:cNvSpPr/>
      </xdr:nvSpPr>
      <xdr:spPr>
        <a:xfrm>
          <a:off x="45733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033" name="Rectángulo 23">
          <a:extLst>
            <a:ext uri="{FF2B5EF4-FFF2-40B4-BE49-F238E27FC236}">
              <a16:creationId xmlns="" xmlns:a16="http://schemas.microsoft.com/office/drawing/2014/main" id="{A8D387D5-098C-4F9B-98CA-1876B702355B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2034" name="Rectángulo 24">
          <a:extLst>
            <a:ext uri="{FF2B5EF4-FFF2-40B4-BE49-F238E27FC236}">
              <a16:creationId xmlns="" xmlns:a16="http://schemas.microsoft.com/office/drawing/2014/main" id="{A666DB24-C0C7-442E-911D-A7EE37F42741}"/>
            </a:ext>
          </a:extLst>
        </xdr:cNvPr>
        <xdr:cNvSpPr/>
      </xdr:nvSpPr>
      <xdr:spPr>
        <a:xfrm>
          <a:off x="45352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035" name="Rectángulo 25">
          <a:extLst>
            <a:ext uri="{FF2B5EF4-FFF2-40B4-BE49-F238E27FC236}">
              <a16:creationId xmlns="" xmlns:a16="http://schemas.microsoft.com/office/drawing/2014/main" id="{0688D9BD-C2AB-4F04-92ED-947C0E996C61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2036" name="Rectángulo 26">
          <a:extLst>
            <a:ext uri="{FF2B5EF4-FFF2-40B4-BE49-F238E27FC236}">
              <a16:creationId xmlns="" xmlns:a16="http://schemas.microsoft.com/office/drawing/2014/main" id="{D968449A-1AB6-4C98-BE72-88FC9555C1FB}"/>
            </a:ext>
          </a:extLst>
        </xdr:cNvPr>
        <xdr:cNvSpPr/>
      </xdr:nvSpPr>
      <xdr:spPr>
        <a:xfrm>
          <a:off x="4401879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037" name="Rectángulo 29">
          <a:extLst>
            <a:ext uri="{FF2B5EF4-FFF2-40B4-BE49-F238E27FC236}">
              <a16:creationId xmlns="" xmlns:a16="http://schemas.microsoft.com/office/drawing/2014/main" id="{A8474B32-E77B-4409-A43D-287D5CCC2D83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2038" name="Rectángulo 30">
          <a:extLst>
            <a:ext uri="{FF2B5EF4-FFF2-40B4-BE49-F238E27FC236}">
              <a16:creationId xmlns="" xmlns:a16="http://schemas.microsoft.com/office/drawing/2014/main" id="{9080BAB5-FC24-4534-86C3-D69FB247D59E}"/>
            </a:ext>
          </a:extLst>
        </xdr:cNvPr>
        <xdr:cNvSpPr/>
      </xdr:nvSpPr>
      <xdr:spPr>
        <a:xfrm>
          <a:off x="45161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039" name="Rectángulo 35">
          <a:extLst>
            <a:ext uri="{FF2B5EF4-FFF2-40B4-BE49-F238E27FC236}">
              <a16:creationId xmlns="" xmlns:a16="http://schemas.microsoft.com/office/drawing/2014/main" id="{2BCC3222-B4E9-491F-A8E4-E466A73DE945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040" name="Rectángulo 39">
          <a:extLst>
            <a:ext uri="{FF2B5EF4-FFF2-40B4-BE49-F238E27FC236}">
              <a16:creationId xmlns="" xmlns:a16="http://schemas.microsoft.com/office/drawing/2014/main" id="{B1F02B59-0214-4A6C-9537-0E7DF486CC64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041" name="Rectángulo 49">
          <a:extLst>
            <a:ext uri="{FF2B5EF4-FFF2-40B4-BE49-F238E27FC236}">
              <a16:creationId xmlns="" xmlns:a16="http://schemas.microsoft.com/office/drawing/2014/main" id="{5F6936FB-99EF-4637-9D89-4654D1D40F59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042" name="Rectángulo 50">
          <a:extLst>
            <a:ext uri="{FF2B5EF4-FFF2-40B4-BE49-F238E27FC236}">
              <a16:creationId xmlns="" xmlns:a16="http://schemas.microsoft.com/office/drawing/2014/main" id="{F02B08F0-7C45-4AFF-8DE4-3F562101985F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043" name="Rectángulo 51">
          <a:extLst>
            <a:ext uri="{FF2B5EF4-FFF2-40B4-BE49-F238E27FC236}">
              <a16:creationId xmlns="" xmlns:a16="http://schemas.microsoft.com/office/drawing/2014/main" id="{130C7617-FB1C-4EB3-A290-E1A81F8387C6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044" name="Rectángulo 53">
          <a:extLst>
            <a:ext uri="{FF2B5EF4-FFF2-40B4-BE49-F238E27FC236}">
              <a16:creationId xmlns="" xmlns:a16="http://schemas.microsoft.com/office/drawing/2014/main" id="{63580FA2-B5F1-44E2-92FA-AD28EB010A41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045" name="Rectángulo 54">
          <a:extLst>
            <a:ext uri="{FF2B5EF4-FFF2-40B4-BE49-F238E27FC236}">
              <a16:creationId xmlns="" xmlns:a16="http://schemas.microsoft.com/office/drawing/2014/main" id="{4D43E1BF-AC05-4F72-9970-E464112601A5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046" name="Rectángulo 55">
          <a:extLst>
            <a:ext uri="{FF2B5EF4-FFF2-40B4-BE49-F238E27FC236}">
              <a16:creationId xmlns="" xmlns:a16="http://schemas.microsoft.com/office/drawing/2014/main" id="{C1819AE8-6A0D-47F5-85C5-3E43ACEB7025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047" name="Rectángulo 56">
          <a:extLst>
            <a:ext uri="{FF2B5EF4-FFF2-40B4-BE49-F238E27FC236}">
              <a16:creationId xmlns="" xmlns:a16="http://schemas.microsoft.com/office/drawing/2014/main" id="{38A79D4D-6828-4037-8698-7ECA74580DC8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048" name="Rectángulo 58">
          <a:extLst>
            <a:ext uri="{FF2B5EF4-FFF2-40B4-BE49-F238E27FC236}">
              <a16:creationId xmlns="" xmlns:a16="http://schemas.microsoft.com/office/drawing/2014/main" id="{A6908CB4-E94D-4DFB-895B-922FFC9EFC7B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049" name="Rectángulo 59">
          <a:extLst>
            <a:ext uri="{FF2B5EF4-FFF2-40B4-BE49-F238E27FC236}">
              <a16:creationId xmlns="" xmlns:a16="http://schemas.microsoft.com/office/drawing/2014/main" id="{DC593777-6392-413B-8F5C-04EE9F66DEA9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050" name="Rectángulo 60">
          <a:extLst>
            <a:ext uri="{FF2B5EF4-FFF2-40B4-BE49-F238E27FC236}">
              <a16:creationId xmlns="" xmlns:a16="http://schemas.microsoft.com/office/drawing/2014/main" id="{6C5069F4-2590-4D96-ADDB-852DDECF8592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051" name="Rectángulo 77">
          <a:extLst>
            <a:ext uri="{FF2B5EF4-FFF2-40B4-BE49-F238E27FC236}">
              <a16:creationId xmlns="" xmlns:a16="http://schemas.microsoft.com/office/drawing/2014/main" id="{834929A1-F337-499B-A983-31FCFA81AFC8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052" name="Rectángulo 78">
          <a:extLst>
            <a:ext uri="{FF2B5EF4-FFF2-40B4-BE49-F238E27FC236}">
              <a16:creationId xmlns="" xmlns:a16="http://schemas.microsoft.com/office/drawing/2014/main" id="{B55A9A19-5DBD-4BDB-ADE1-FC8FB5FF7E0E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053" name="Rectángulo 79">
          <a:extLst>
            <a:ext uri="{FF2B5EF4-FFF2-40B4-BE49-F238E27FC236}">
              <a16:creationId xmlns="" xmlns:a16="http://schemas.microsoft.com/office/drawing/2014/main" id="{E17FE453-8797-43BC-80C1-B05658AEC1AA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054" name="Rectángulo 81">
          <a:extLst>
            <a:ext uri="{FF2B5EF4-FFF2-40B4-BE49-F238E27FC236}">
              <a16:creationId xmlns="" xmlns:a16="http://schemas.microsoft.com/office/drawing/2014/main" id="{B0CADE08-6BD5-4027-94B8-7B05A658DF11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055" name="Rectángulo 82">
          <a:extLst>
            <a:ext uri="{FF2B5EF4-FFF2-40B4-BE49-F238E27FC236}">
              <a16:creationId xmlns="" xmlns:a16="http://schemas.microsoft.com/office/drawing/2014/main" id="{343C9FF3-CFE0-4116-8E75-FDABBEFA512E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056" name="Rectángulo 83">
          <a:extLst>
            <a:ext uri="{FF2B5EF4-FFF2-40B4-BE49-F238E27FC236}">
              <a16:creationId xmlns="" xmlns:a16="http://schemas.microsoft.com/office/drawing/2014/main" id="{8C7DB016-4638-4EDE-8D7E-4AC96970ECC8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057" name="Rectángulo 88">
          <a:extLst>
            <a:ext uri="{FF2B5EF4-FFF2-40B4-BE49-F238E27FC236}">
              <a16:creationId xmlns="" xmlns:a16="http://schemas.microsoft.com/office/drawing/2014/main" id="{0D513637-A204-42DC-AE27-94EB2E9F7793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2058" name="Rectángulo 118">
          <a:extLst>
            <a:ext uri="{FF2B5EF4-FFF2-40B4-BE49-F238E27FC236}">
              <a16:creationId xmlns="" xmlns:a16="http://schemas.microsoft.com/office/drawing/2014/main" id="{77F6DBD4-9C76-4835-B470-9EDB3D43B3BF}"/>
            </a:ext>
          </a:extLst>
        </xdr:cNvPr>
        <xdr:cNvSpPr/>
      </xdr:nvSpPr>
      <xdr:spPr>
        <a:xfrm>
          <a:off x="45733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059" name="Rectángulo 119">
          <a:extLst>
            <a:ext uri="{FF2B5EF4-FFF2-40B4-BE49-F238E27FC236}">
              <a16:creationId xmlns="" xmlns:a16="http://schemas.microsoft.com/office/drawing/2014/main" id="{C77D0E87-432D-4E8E-8D94-4C1842744EDA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060" name="Rectángulo 121">
          <a:extLst>
            <a:ext uri="{FF2B5EF4-FFF2-40B4-BE49-F238E27FC236}">
              <a16:creationId xmlns="" xmlns:a16="http://schemas.microsoft.com/office/drawing/2014/main" id="{FCA19280-1A46-4BCD-AC5C-0F1AD995C4ED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2061" name="Rectángulo 122">
          <a:extLst>
            <a:ext uri="{FF2B5EF4-FFF2-40B4-BE49-F238E27FC236}">
              <a16:creationId xmlns="" xmlns:a16="http://schemas.microsoft.com/office/drawing/2014/main" id="{F119C4CC-166D-451F-B835-F292B15A4E88}"/>
            </a:ext>
          </a:extLst>
        </xdr:cNvPr>
        <xdr:cNvSpPr/>
      </xdr:nvSpPr>
      <xdr:spPr>
        <a:xfrm>
          <a:off x="4401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062" name="Rectángulo 123">
          <a:extLst>
            <a:ext uri="{FF2B5EF4-FFF2-40B4-BE49-F238E27FC236}">
              <a16:creationId xmlns="" xmlns:a16="http://schemas.microsoft.com/office/drawing/2014/main" id="{6632C72A-A2C1-45CF-ADA8-AD4A637001A3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2063" name="Rectángulo 124">
          <a:extLst>
            <a:ext uri="{FF2B5EF4-FFF2-40B4-BE49-F238E27FC236}">
              <a16:creationId xmlns="" xmlns:a16="http://schemas.microsoft.com/office/drawing/2014/main" id="{CECECB7E-D3CB-495B-B920-97F27D062A3E}"/>
            </a:ext>
          </a:extLst>
        </xdr:cNvPr>
        <xdr:cNvSpPr/>
      </xdr:nvSpPr>
      <xdr:spPr>
        <a:xfrm>
          <a:off x="45161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064" name="Rectángulo 126">
          <a:extLst>
            <a:ext uri="{FF2B5EF4-FFF2-40B4-BE49-F238E27FC236}">
              <a16:creationId xmlns="" xmlns:a16="http://schemas.microsoft.com/office/drawing/2014/main" id="{BD02BF8B-2BBF-4852-A2F4-2FA86806B23B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065" name="Rectángulo 127">
          <a:extLst>
            <a:ext uri="{FF2B5EF4-FFF2-40B4-BE49-F238E27FC236}">
              <a16:creationId xmlns="" xmlns:a16="http://schemas.microsoft.com/office/drawing/2014/main" id="{D30A330C-6BFA-4058-8103-C49C0F7D6776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066" name="Rectángulo 131">
          <a:extLst>
            <a:ext uri="{FF2B5EF4-FFF2-40B4-BE49-F238E27FC236}">
              <a16:creationId xmlns="" xmlns:a16="http://schemas.microsoft.com/office/drawing/2014/main" id="{C683B583-3B0C-41A5-97D4-4DBD35944EC1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067" name="Rectángulo 132">
          <a:extLst>
            <a:ext uri="{FF2B5EF4-FFF2-40B4-BE49-F238E27FC236}">
              <a16:creationId xmlns="" xmlns:a16="http://schemas.microsoft.com/office/drawing/2014/main" id="{0DA7F598-74DF-4F98-844A-A0A7033E821F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068" name="Rectángulo 135">
          <a:extLst>
            <a:ext uri="{FF2B5EF4-FFF2-40B4-BE49-F238E27FC236}">
              <a16:creationId xmlns="" xmlns:a16="http://schemas.microsoft.com/office/drawing/2014/main" id="{1A578BFE-94D2-4EC9-9746-700C127A2E53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069" name="Rectángulo 136">
          <a:extLst>
            <a:ext uri="{FF2B5EF4-FFF2-40B4-BE49-F238E27FC236}">
              <a16:creationId xmlns="" xmlns:a16="http://schemas.microsoft.com/office/drawing/2014/main" id="{0D876B23-38ED-4026-8734-F5C1C1EA3EFF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070" name="Rectángulo 137">
          <a:extLst>
            <a:ext uri="{FF2B5EF4-FFF2-40B4-BE49-F238E27FC236}">
              <a16:creationId xmlns="" xmlns:a16="http://schemas.microsoft.com/office/drawing/2014/main" id="{400A3162-8302-48E1-BD69-A298B0F95D4E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71" name="Rectángulo 139">
          <a:extLst>
            <a:ext uri="{FF2B5EF4-FFF2-40B4-BE49-F238E27FC236}">
              <a16:creationId xmlns="" xmlns:a16="http://schemas.microsoft.com/office/drawing/2014/main" id="{6A07E498-D808-402F-9A77-C4A11398846E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072" name="Rectángulo 140">
          <a:extLst>
            <a:ext uri="{FF2B5EF4-FFF2-40B4-BE49-F238E27FC236}">
              <a16:creationId xmlns="" xmlns:a16="http://schemas.microsoft.com/office/drawing/2014/main" id="{ECBFDFBD-0DE1-4E2F-ACAD-2060729DEF01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073" name="Rectángulo 141">
          <a:extLst>
            <a:ext uri="{FF2B5EF4-FFF2-40B4-BE49-F238E27FC236}">
              <a16:creationId xmlns="" xmlns:a16="http://schemas.microsoft.com/office/drawing/2014/main" id="{E1C87782-7D41-4183-B0E2-002D0441E226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074" name="Rectángulo 142">
          <a:extLst>
            <a:ext uri="{FF2B5EF4-FFF2-40B4-BE49-F238E27FC236}">
              <a16:creationId xmlns="" xmlns:a16="http://schemas.microsoft.com/office/drawing/2014/main" id="{0FBD15FF-4768-4E8D-8863-BE01ABD8B2F5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075" name="Rectángulo 144">
          <a:extLst>
            <a:ext uri="{FF2B5EF4-FFF2-40B4-BE49-F238E27FC236}">
              <a16:creationId xmlns="" xmlns:a16="http://schemas.microsoft.com/office/drawing/2014/main" id="{CA54DA44-CFF1-4296-BF8D-E2947A17CC5C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076" name="Rectángulo 145">
          <a:extLst>
            <a:ext uri="{FF2B5EF4-FFF2-40B4-BE49-F238E27FC236}">
              <a16:creationId xmlns="" xmlns:a16="http://schemas.microsoft.com/office/drawing/2014/main" id="{E29EC0AE-0057-4944-BD40-02B05AC536B3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077" name="Rectángulo 146">
          <a:extLst>
            <a:ext uri="{FF2B5EF4-FFF2-40B4-BE49-F238E27FC236}">
              <a16:creationId xmlns="" xmlns:a16="http://schemas.microsoft.com/office/drawing/2014/main" id="{B33F1EDD-5E61-4EAE-A97D-CA10319C0769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78" name="Rectángulo 52">
          <a:extLst>
            <a:ext uri="{FF2B5EF4-FFF2-40B4-BE49-F238E27FC236}">
              <a16:creationId xmlns="" xmlns:a16="http://schemas.microsoft.com/office/drawing/2014/main" id="{25E68242-E78C-4ACD-B34C-129D64F3E655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79" name="Rectángulo 134">
          <a:extLst>
            <a:ext uri="{FF2B5EF4-FFF2-40B4-BE49-F238E27FC236}">
              <a16:creationId xmlns="" xmlns:a16="http://schemas.microsoft.com/office/drawing/2014/main" id="{F2DEE03F-98DF-4A55-B77C-2192E5A5BC6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80" name="Rectángulo 52">
          <a:extLst>
            <a:ext uri="{FF2B5EF4-FFF2-40B4-BE49-F238E27FC236}">
              <a16:creationId xmlns="" xmlns:a16="http://schemas.microsoft.com/office/drawing/2014/main" id="{3CD74FAF-2A7A-4BEC-A628-AE16A0801624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081" name="Rectángulo 134">
          <a:extLst>
            <a:ext uri="{FF2B5EF4-FFF2-40B4-BE49-F238E27FC236}">
              <a16:creationId xmlns="" xmlns:a16="http://schemas.microsoft.com/office/drawing/2014/main" id="{182D1069-378F-4D5E-867E-03473C4781E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2082" name="Rectángulo 22">
          <a:extLst>
            <a:ext uri="{FF2B5EF4-FFF2-40B4-BE49-F238E27FC236}">
              <a16:creationId xmlns="" xmlns:a16="http://schemas.microsoft.com/office/drawing/2014/main" id="{03460E4E-7CE3-46C2-9269-B3C097C627DD}"/>
            </a:ext>
          </a:extLst>
        </xdr:cNvPr>
        <xdr:cNvSpPr/>
      </xdr:nvSpPr>
      <xdr:spPr>
        <a:xfrm>
          <a:off x="45733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083" name="Rectángulo 23">
          <a:extLst>
            <a:ext uri="{FF2B5EF4-FFF2-40B4-BE49-F238E27FC236}">
              <a16:creationId xmlns="" xmlns:a16="http://schemas.microsoft.com/office/drawing/2014/main" id="{42A18F85-E4C4-4F77-B7FA-2681976A9770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2084" name="Rectángulo 24">
          <a:extLst>
            <a:ext uri="{FF2B5EF4-FFF2-40B4-BE49-F238E27FC236}">
              <a16:creationId xmlns="" xmlns:a16="http://schemas.microsoft.com/office/drawing/2014/main" id="{7CC51384-9A65-469A-96A7-F86FD0939013}"/>
            </a:ext>
          </a:extLst>
        </xdr:cNvPr>
        <xdr:cNvSpPr/>
      </xdr:nvSpPr>
      <xdr:spPr>
        <a:xfrm>
          <a:off x="45352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085" name="Rectángulo 25">
          <a:extLst>
            <a:ext uri="{FF2B5EF4-FFF2-40B4-BE49-F238E27FC236}">
              <a16:creationId xmlns="" xmlns:a16="http://schemas.microsoft.com/office/drawing/2014/main" id="{22A3F480-69EB-4FD9-9DBF-7E9C532BC4D1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2086" name="Rectángulo 26">
          <a:extLst>
            <a:ext uri="{FF2B5EF4-FFF2-40B4-BE49-F238E27FC236}">
              <a16:creationId xmlns="" xmlns:a16="http://schemas.microsoft.com/office/drawing/2014/main" id="{1C582247-0F83-46B4-8204-14C31F5FED68}"/>
            </a:ext>
          </a:extLst>
        </xdr:cNvPr>
        <xdr:cNvSpPr/>
      </xdr:nvSpPr>
      <xdr:spPr>
        <a:xfrm>
          <a:off x="4401879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087" name="Rectángulo 29">
          <a:extLst>
            <a:ext uri="{FF2B5EF4-FFF2-40B4-BE49-F238E27FC236}">
              <a16:creationId xmlns="" xmlns:a16="http://schemas.microsoft.com/office/drawing/2014/main" id="{64261689-A905-417A-B25B-6F579A2AF708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2088" name="Rectángulo 30">
          <a:extLst>
            <a:ext uri="{FF2B5EF4-FFF2-40B4-BE49-F238E27FC236}">
              <a16:creationId xmlns="" xmlns:a16="http://schemas.microsoft.com/office/drawing/2014/main" id="{15447AF5-814B-404A-BEEE-BB0DFE8B5E5F}"/>
            </a:ext>
          </a:extLst>
        </xdr:cNvPr>
        <xdr:cNvSpPr/>
      </xdr:nvSpPr>
      <xdr:spPr>
        <a:xfrm>
          <a:off x="45161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089" name="Rectángulo 35">
          <a:extLst>
            <a:ext uri="{FF2B5EF4-FFF2-40B4-BE49-F238E27FC236}">
              <a16:creationId xmlns="" xmlns:a16="http://schemas.microsoft.com/office/drawing/2014/main" id="{F559CAF7-825A-4F25-B9FF-5D381303F9FE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2090" name="Rectángulo 38">
          <a:extLst>
            <a:ext uri="{FF2B5EF4-FFF2-40B4-BE49-F238E27FC236}">
              <a16:creationId xmlns="" xmlns:a16="http://schemas.microsoft.com/office/drawing/2014/main" id="{151C15D2-52FD-463B-8A27-2CCF74D0D96F}"/>
            </a:ext>
          </a:extLst>
        </xdr:cNvPr>
        <xdr:cNvSpPr/>
      </xdr:nvSpPr>
      <xdr:spPr>
        <a:xfrm>
          <a:off x="1725354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091" name="Rectángulo 39">
          <a:extLst>
            <a:ext uri="{FF2B5EF4-FFF2-40B4-BE49-F238E27FC236}">
              <a16:creationId xmlns="" xmlns:a16="http://schemas.microsoft.com/office/drawing/2014/main" id="{6203BEDD-2904-4B25-9B3D-B016AA9904FA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092" name="Rectángulo 49">
          <a:extLst>
            <a:ext uri="{FF2B5EF4-FFF2-40B4-BE49-F238E27FC236}">
              <a16:creationId xmlns="" xmlns:a16="http://schemas.microsoft.com/office/drawing/2014/main" id="{DD824C1C-ABBE-4079-99E5-1FDA19119D76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093" name="Rectángulo 50">
          <a:extLst>
            <a:ext uri="{FF2B5EF4-FFF2-40B4-BE49-F238E27FC236}">
              <a16:creationId xmlns="" xmlns:a16="http://schemas.microsoft.com/office/drawing/2014/main" id="{8115F472-FBAD-4EA1-BC40-E338D7BC6892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094" name="Rectángulo 51">
          <a:extLst>
            <a:ext uri="{FF2B5EF4-FFF2-40B4-BE49-F238E27FC236}">
              <a16:creationId xmlns="" xmlns:a16="http://schemas.microsoft.com/office/drawing/2014/main" id="{24BEF8D7-C289-4249-B082-4582440F85C9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095" name="Rectángulo 53">
          <a:extLst>
            <a:ext uri="{FF2B5EF4-FFF2-40B4-BE49-F238E27FC236}">
              <a16:creationId xmlns="" xmlns:a16="http://schemas.microsoft.com/office/drawing/2014/main" id="{405CFFCA-AEBA-4322-A0E3-184C7AC7E8AB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096" name="Rectángulo 54">
          <a:extLst>
            <a:ext uri="{FF2B5EF4-FFF2-40B4-BE49-F238E27FC236}">
              <a16:creationId xmlns="" xmlns:a16="http://schemas.microsoft.com/office/drawing/2014/main" id="{EA069CF1-DAF7-42A5-AEDA-5F2F8C189724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097" name="Rectángulo 55">
          <a:extLst>
            <a:ext uri="{FF2B5EF4-FFF2-40B4-BE49-F238E27FC236}">
              <a16:creationId xmlns="" xmlns:a16="http://schemas.microsoft.com/office/drawing/2014/main" id="{8C5C2A7C-6FF2-42C3-AB0E-951216921CD1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098" name="Rectángulo 56">
          <a:extLst>
            <a:ext uri="{FF2B5EF4-FFF2-40B4-BE49-F238E27FC236}">
              <a16:creationId xmlns="" xmlns:a16="http://schemas.microsoft.com/office/drawing/2014/main" id="{AC1AEBE5-40A4-4885-9098-624798480A6F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099" name="Rectángulo 58">
          <a:extLst>
            <a:ext uri="{FF2B5EF4-FFF2-40B4-BE49-F238E27FC236}">
              <a16:creationId xmlns="" xmlns:a16="http://schemas.microsoft.com/office/drawing/2014/main" id="{C575148A-A2F0-4818-B387-F0839520D748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100" name="Rectángulo 59">
          <a:extLst>
            <a:ext uri="{FF2B5EF4-FFF2-40B4-BE49-F238E27FC236}">
              <a16:creationId xmlns="" xmlns:a16="http://schemas.microsoft.com/office/drawing/2014/main" id="{77695797-7AF8-4583-BC80-9A94262A4CC2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101" name="Rectángulo 60">
          <a:extLst>
            <a:ext uri="{FF2B5EF4-FFF2-40B4-BE49-F238E27FC236}">
              <a16:creationId xmlns="" xmlns:a16="http://schemas.microsoft.com/office/drawing/2014/main" id="{FC87BFED-0165-4A8C-98B2-13A850564A19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102" name="Rectángulo 77">
          <a:extLst>
            <a:ext uri="{FF2B5EF4-FFF2-40B4-BE49-F238E27FC236}">
              <a16:creationId xmlns="" xmlns:a16="http://schemas.microsoft.com/office/drawing/2014/main" id="{52B85A54-41B3-42E3-8C06-D09E20FD2D27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103" name="Rectángulo 78">
          <a:extLst>
            <a:ext uri="{FF2B5EF4-FFF2-40B4-BE49-F238E27FC236}">
              <a16:creationId xmlns="" xmlns:a16="http://schemas.microsoft.com/office/drawing/2014/main" id="{FA0221FB-94EB-48ED-9800-9D9E1ABD1C46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104" name="Rectángulo 79">
          <a:extLst>
            <a:ext uri="{FF2B5EF4-FFF2-40B4-BE49-F238E27FC236}">
              <a16:creationId xmlns="" xmlns:a16="http://schemas.microsoft.com/office/drawing/2014/main" id="{D9E692E4-75DC-4DD4-8297-E4AAC5BAF804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105" name="Rectángulo 81">
          <a:extLst>
            <a:ext uri="{FF2B5EF4-FFF2-40B4-BE49-F238E27FC236}">
              <a16:creationId xmlns="" xmlns:a16="http://schemas.microsoft.com/office/drawing/2014/main" id="{8FB22D79-5A49-4BA7-A4D2-269AA83E1A92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106" name="Rectángulo 82">
          <a:extLst>
            <a:ext uri="{FF2B5EF4-FFF2-40B4-BE49-F238E27FC236}">
              <a16:creationId xmlns="" xmlns:a16="http://schemas.microsoft.com/office/drawing/2014/main" id="{3BB5CDA2-984E-4669-B5CD-2F6F4E212DF5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07" name="Rectángulo 83">
          <a:extLst>
            <a:ext uri="{FF2B5EF4-FFF2-40B4-BE49-F238E27FC236}">
              <a16:creationId xmlns="" xmlns:a16="http://schemas.microsoft.com/office/drawing/2014/main" id="{CC1A2462-3C63-4228-9E8F-D1D0A4C20DF1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08" name="Rectángulo 88">
          <a:extLst>
            <a:ext uri="{FF2B5EF4-FFF2-40B4-BE49-F238E27FC236}">
              <a16:creationId xmlns="" xmlns:a16="http://schemas.microsoft.com/office/drawing/2014/main" id="{38748E16-A5C0-458C-AD3D-70135C5A569C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2109" name="Rectángulo 118">
          <a:extLst>
            <a:ext uri="{FF2B5EF4-FFF2-40B4-BE49-F238E27FC236}">
              <a16:creationId xmlns="" xmlns:a16="http://schemas.microsoft.com/office/drawing/2014/main" id="{AD9DDA6B-3773-446E-B96D-D9A92B3EB193}"/>
            </a:ext>
          </a:extLst>
        </xdr:cNvPr>
        <xdr:cNvSpPr/>
      </xdr:nvSpPr>
      <xdr:spPr>
        <a:xfrm>
          <a:off x="45733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110" name="Rectángulo 119">
          <a:extLst>
            <a:ext uri="{FF2B5EF4-FFF2-40B4-BE49-F238E27FC236}">
              <a16:creationId xmlns="" xmlns:a16="http://schemas.microsoft.com/office/drawing/2014/main" id="{9BDCFD7B-C062-4DD5-87C4-D3523CA9AB2D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111" name="Rectángulo 121">
          <a:extLst>
            <a:ext uri="{FF2B5EF4-FFF2-40B4-BE49-F238E27FC236}">
              <a16:creationId xmlns="" xmlns:a16="http://schemas.microsoft.com/office/drawing/2014/main" id="{E74F2D36-D1F3-4243-9B15-7027D827806C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2112" name="Rectángulo 122">
          <a:extLst>
            <a:ext uri="{FF2B5EF4-FFF2-40B4-BE49-F238E27FC236}">
              <a16:creationId xmlns="" xmlns:a16="http://schemas.microsoft.com/office/drawing/2014/main" id="{D30AEDA5-A0D8-4F9F-97E9-0D19D59EED2F}"/>
            </a:ext>
          </a:extLst>
        </xdr:cNvPr>
        <xdr:cNvSpPr/>
      </xdr:nvSpPr>
      <xdr:spPr>
        <a:xfrm>
          <a:off x="4401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113" name="Rectángulo 123">
          <a:extLst>
            <a:ext uri="{FF2B5EF4-FFF2-40B4-BE49-F238E27FC236}">
              <a16:creationId xmlns="" xmlns:a16="http://schemas.microsoft.com/office/drawing/2014/main" id="{3E927E1B-D565-41C2-955C-6D2193EBF669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2114" name="Rectángulo 124">
          <a:extLst>
            <a:ext uri="{FF2B5EF4-FFF2-40B4-BE49-F238E27FC236}">
              <a16:creationId xmlns="" xmlns:a16="http://schemas.microsoft.com/office/drawing/2014/main" id="{09E1733A-B82B-4FC0-96C3-FD434B590C86}"/>
            </a:ext>
          </a:extLst>
        </xdr:cNvPr>
        <xdr:cNvSpPr/>
      </xdr:nvSpPr>
      <xdr:spPr>
        <a:xfrm>
          <a:off x="45161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115" name="Rectángulo 126">
          <a:extLst>
            <a:ext uri="{FF2B5EF4-FFF2-40B4-BE49-F238E27FC236}">
              <a16:creationId xmlns="" xmlns:a16="http://schemas.microsoft.com/office/drawing/2014/main" id="{7E518D03-CF95-4683-BCB9-D872F2286246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116" name="Rectángulo 127">
          <a:extLst>
            <a:ext uri="{FF2B5EF4-FFF2-40B4-BE49-F238E27FC236}">
              <a16:creationId xmlns="" xmlns:a16="http://schemas.microsoft.com/office/drawing/2014/main" id="{4CB24790-7289-4365-867D-1EDC264BC40B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117" name="Rectángulo 131">
          <a:extLst>
            <a:ext uri="{FF2B5EF4-FFF2-40B4-BE49-F238E27FC236}">
              <a16:creationId xmlns="" xmlns:a16="http://schemas.microsoft.com/office/drawing/2014/main" id="{A80B7D43-3105-4790-AAE7-CB6505ED2F7A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118" name="Rectángulo 132">
          <a:extLst>
            <a:ext uri="{FF2B5EF4-FFF2-40B4-BE49-F238E27FC236}">
              <a16:creationId xmlns="" xmlns:a16="http://schemas.microsoft.com/office/drawing/2014/main" id="{A2287722-4728-4F72-86B1-BA95FA1308AC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119" name="Rectángulo 135">
          <a:extLst>
            <a:ext uri="{FF2B5EF4-FFF2-40B4-BE49-F238E27FC236}">
              <a16:creationId xmlns="" xmlns:a16="http://schemas.microsoft.com/office/drawing/2014/main" id="{2C783B57-B242-4E3D-9606-1116D1EE1964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120" name="Rectángulo 136">
          <a:extLst>
            <a:ext uri="{FF2B5EF4-FFF2-40B4-BE49-F238E27FC236}">
              <a16:creationId xmlns="" xmlns:a16="http://schemas.microsoft.com/office/drawing/2014/main" id="{5FD4BCC6-FD7F-44FB-AD33-F8AFBAF8C507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121" name="Rectángulo 137">
          <a:extLst>
            <a:ext uri="{FF2B5EF4-FFF2-40B4-BE49-F238E27FC236}">
              <a16:creationId xmlns="" xmlns:a16="http://schemas.microsoft.com/office/drawing/2014/main" id="{D3439792-ABFF-4345-877C-8353FD40A88C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22" name="Rectángulo 139">
          <a:extLst>
            <a:ext uri="{FF2B5EF4-FFF2-40B4-BE49-F238E27FC236}">
              <a16:creationId xmlns="" xmlns:a16="http://schemas.microsoft.com/office/drawing/2014/main" id="{2BBA3543-1620-4888-99DF-BDFED65DF357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123" name="Rectángulo 140">
          <a:extLst>
            <a:ext uri="{FF2B5EF4-FFF2-40B4-BE49-F238E27FC236}">
              <a16:creationId xmlns="" xmlns:a16="http://schemas.microsoft.com/office/drawing/2014/main" id="{B2AE3C71-E8E9-4DF1-80D0-E2173CD4616B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124" name="Rectángulo 141">
          <a:extLst>
            <a:ext uri="{FF2B5EF4-FFF2-40B4-BE49-F238E27FC236}">
              <a16:creationId xmlns="" xmlns:a16="http://schemas.microsoft.com/office/drawing/2014/main" id="{9D51239A-263A-46F8-BD7B-5329AB09E2C0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125" name="Rectángulo 142">
          <a:extLst>
            <a:ext uri="{FF2B5EF4-FFF2-40B4-BE49-F238E27FC236}">
              <a16:creationId xmlns="" xmlns:a16="http://schemas.microsoft.com/office/drawing/2014/main" id="{09E97DE8-7A23-4181-8218-A562A4556451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126" name="Rectángulo 144">
          <a:extLst>
            <a:ext uri="{FF2B5EF4-FFF2-40B4-BE49-F238E27FC236}">
              <a16:creationId xmlns="" xmlns:a16="http://schemas.microsoft.com/office/drawing/2014/main" id="{0F95BB2B-6494-4B48-B10E-C327A7307492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127" name="Rectángulo 145">
          <a:extLst>
            <a:ext uri="{FF2B5EF4-FFF2-40B4-BE49-F238E27FC236}">
              <a16:creationId xmlns="" xmlns:a16="http://schemas.microsoft.com/office/drawing/2014/main" id="{87757517-E5D2-4539-9070-3A06DAE4873B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128" name="Rectángulo 146">
          <a:extLst>
            <a:ext uri="{FF2B5EF4-FFF2-40B4-BE49-F238E27FC236}">
              <a16:creationId xmlns="" xmlns:a16="http://schemas.microsoft.com/office/drawing/2014/main" id="{280BBB61-B69D-4695-9440-173A5F59B1FF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29" name="Rectángulo 52">
          <a:extLst>
            <a:ext uri="{FF2B5EF4-FFF2-40B4-BE49-F238E27FC236}">
              <a16:creationId xmlns="" xmlns:a16="http://schemas.microsoft.com/office/drawing/2014/main" id="{A5A0E358-B9DD-495C-863D-660C51C60D16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30" name="Rectángulo 134">
          <a:extLst>
            <a:ext uri="{FF2B5EF4-FFF2-40B4-BE49-F238E27FC236}">
              <a16:creationId xmlns="" xmlns:a16="http://schemas.microsoft.com/office/drawing/2014/main" id="{AFD64253-7060-409F-8E97-F74FB43F29C2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131" name="Rectángulo 23">
          <a:extLst>
            <a:ext uri="{FF2B5EF4-FFF2-40B4-BE49-F238E27FC236}">
              <a16:creationId xmlns="" xmlns:a16="http://schemas.microsoft.com/office/drawing/2014/main" id="{DF03AB2C-FE72-41DC-B8E5-2EDF110DBB60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132" name="Rectángulo 25">
          <a:extLst>
            <a:ext uri="{FF2B5EF4-FFF2-40B4-BE49-F238E27FC236}">
              <a16:creationId xmlns="" xmlns:a16="http://schemas.microsoft.com/office/drawing/2014/main" id="{5F9C1954-D6B5-44FE-9CED-0E3B76121981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133" name="Rectángulo 29">
          <a:extLst>
            <a:ext uri="{FF2B5EF4-FFF2-40B4-BE49-F238E27FC236}">
              <a16:creationId xmlns="" xmlns:a16="http://schemas.microsoft.com/office/drawing/2014/main" id="{6051F20B-3EBA-427D-AE93-B3451C86CA08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134" name="Rectángulo 35">
          <a:extLst>
            <a:ext uri="{FF2B5EF4-FFF2-40B4-BE49-F238E27FC236}">
              <a16:creationId xmlns="" xmlns:a16="http://schemas.microsoft.com/office/drawing/2014/main" id="{F356E03B-FD3D-4854-9A03-47F8F1A0022B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35" name="Rectángulo 39">
          <a:extLst>
            <a:ext uri="{FF2B5EF4-FFF2-40B4-BE49-F238E27FC236}">
              <a16:creationId xmlns="" xmlns:a16="http://schemas.microsoft.com/office/drawing/2014/main" id="{5FC0B6FB-1663-4D67-BF02-0FADBFC44536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136" name="Rectángulo 49">
          <a:extLst>
            <a:ext uri="{FF2B5EF4-FFF2-40B4-BE49-F238E27FC236}">
              <a16:creationId xmlns="" xmlns:a16="http://schemas.microsoft.com/office/drawing/2014/main" id="{D49887AB-8CE2-4125-B2C1-E63EEB88139F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137" name="Rectángulo 50">
          <a:extLst>
            <a:ext uri="{FF2B5EF4-FFF2-40B4-BE49-F238E27FC236}">
              <a16:creationId xmlns="" xmlns:a16="http://schemas.microsoft.com/office/drawing/2014/main" id="{5D474D95-5C57-4718-B7F5-256A48275012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138" name="Rectángulo 51">
          <a:extLst>
            <a:ext uri="{FF2B5EF4-FFF2-40B4-BE49-F238E27FC236}">
              <a16:creationId xmlns="" xmlns:a16="http://schemas.microsoft.com/office/drawing/2014/main" id="{B1567CE0-9840-4616-906F-E14FBE5AE1C8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139" name="Rectángulo 53">
          <a:extLst>
            <a:ext uri="{FF2B5EF4-FFF2-40B4-BE49-F238E27FC236}">
              <a16:creationId xmlns="" xmlns:a16="http://schemas.microsoft.com/office/drawing/2014/main" id="{24E51DB8-96EB-4C30-8AD6-0D5C110CB8D8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140" name="Rectángulo 54">
          <a:extLst>
            <a:ext uri="{FF2B5EF4-FFF2-40B4-BE49-F238E27FC236}">
              <a16:creationId xmlns="" xmlns:a16="http://schemas.microsoft.com/office/drawing/2014/main" id="{B7ED82EA-7F41-4748-A292-17782902779A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141" name="Rectángulo 55">
          <a:extLst>
            <a:ext uri="{FF2B5EF4-FFF2-40B4-BE49-F238E27FC236}">
              <a16:creationId xmlns="" xmlns:a16="http://schemas.microsoft.com/office/drawing/2014/main" id="{F3D7735C-15E0-4E19-B636-AF8ADA8A2712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142" name="Rectángulo 56">
          <a:extLst>
            <a:ext uri="{FF2B5EF4-FFF2-40B4-BE49-F238E27FC236}">
              <a16:creationId xmlns="" xmlns:a16="http://schemas.microsoft.com/office/drawing/2014/main" id="{3DC40F1E-6580-4F73-985A-0321CCE19B0B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143" name="Rectángulo 58">
          <a:extLst>
            <a:ext uri="{FF2B5EF4-FFF2-40B4-BE49-F238E27FC236}">
              <a16:creationId xmlns="" xmlns:a16="http://schemas.microsoft.com/office/drawing/2014/main" id="{334AD2FC-ACA9-4D30-9BB9-F4A6CE1933E2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144" name="Rectángulo 59">
          <a:extLst>
            <a:ext uri="{FF2B5EF4-FFF2-40B4-BE49-F238E27FC236}">
              <a16:creationId xmlns="" xmlns:a16="http://schemas.microsoft.com/office/drawing/2014/main" id="{4DC32352-E92C-40CF-B190-A2DA5559850E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2145" name="Rectángulo 60">
          <a:extLst>
            <a:ext uri="{FF2B5EF4-FFF2-40B4-BE49-F238E27FC236}">
              <a16:creationId xmlns="" xmlns:a16="http://schemas.microsoft.com/office/drawing/2014/main" id="{B64FE06C-4FEC-4A03-8685-B66CAF7BEF16}"/>
            </a:ext>
          </a:extLst>
        </xdr:cNvPr>
        <xdr:cNvSpPr/>
      </xdr:nvSpPr>
      <xdr:spPr>
        <a:xfrm>
          <a:off x="62687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146" name="Rectángulo 77">
          <a:extLst>
            <a:ext uri="{FF2B5EF4-FFF2-40B4-BE49-F238E27FC236}">
              <a16:creationId xmlns="" xmlns:a16="http://schemas.microsoft.com/office/drawing/2014/main" id="{EDFE4880-FF6B-4644-82C6-31450660A61D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147" name="Rectángulo 78">
          <a:extLst>
            <a:ext uri="{FF2B5EF4-FFF2-40B4-BE49-F238E27FC236}">
              <a16:creationId xmlns="" xmlns:a16="http://schemas.microsoft.com/office/drawing/2014/main" id="{B74C1F62-E993-47F5-8A25-A742B4E9B833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148" name="Rectángulo 79">
          <a:extLst>
            <a:ext uri="{FF2B5EF4-FFF2-40B4-BE49-F238E27FC236}">
              <a16:creationId xmlns="" xmlns:a16="http://schemas.microsoft.com/office/drawing/2014/main" id="{DD6BA318-1277-4D97-9D1E-FFAE600458F3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149" name="Rectángulo 81">
          <a:extLst>
            <a:ext uri="{FF2B5EF4-FFF2-40B4-BE49-F238E27FC236}">
              <a16:creationId xmlns="" xmlns:a16="http://schemas.microsoft.com/office/drawing/2014/main" id="{F058A669-AC9C-4803-82D1-E7822C2C2D80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150" name="Rectángulo 82">
          <a:extLst>
            <a:ext uri="{FF2B5EF4-FFF2-40B4-BE49-F238E27FC236}">
              <a16:creationId xmlns="" xmlns:a16="http://schemas.microsoft.com/office/drawing/2014/main" id="{65EBDA67-720A-4102-8CDE-D8CBC98C89FD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51" name="Rectángulo 83">
          <a:extLst>
            <a:ext uri="{FF2B5EF4-FFF2-40B4-BE49-F238E27FC236}">
              <a16:creationId xmlns="" xmlns:a16="http://schemas.microsoft.com/office/drawing/2014/main" id="{B51B0182-F11C-4FEE-A53D-5567BDE7B069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152" name="Rectángulo 119">
          <a:extLst>
            <a:ext uri="{FF2B5EF4-FFF2-40B4-BE49-F238E27FC236}">
              <a16:creationId xmlns="" xmlns:a16="http://schemas.microsoft.com/office/drawing/2014/main" id="{44D33C2F-82FF-48B5-BDD3-675FDDDA7692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153" name="Rectángulo 121">
          <a:extLst>
            <a:ext uri="{FF2B5EF4-FFF2-40B4-BE49-F238E27FC236}">
              <a16:creationId xmlns="" xmlns:a16="http://schemas.microsoft.com/office/drawing/2014/main" id="{F031548B-DBBA-43AE-A610-96D2C5F829E0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154" name="Rectángulo 123">
          <a:extLst>
            <a:ext uri="{FF2B5EF4-FFF2-40B4-BE49-F238E27FC236}">
              <a16:creationId xmlns="" xmlns:a16="http://schemas.microsoft.com/office/drawing/2014/main" id="{2A153A17-C5DC-46CD-844B-15627D4DB42D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155" name="Rectángulo 126">
          <a:extLst>
            <a:ext uri="{FF2B5EF4-FFF2-40B4-BE49-F238E27FC236}">
              <a16:creationId xmlns="" xmlns:a16="http://schemas.microsoft.com/office/drawing/2014/main" id="{1C3B0EA9-FDAF-4ABB-803F-EAE7A703CE33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201352</xdr:colOff>
      <xdr:row>14</xdr:row>
      <xdr:rowOff>0</xdr:rowOff>
    </xdr:from>
    <xdr:ext cx="184730" cy="374141"/>
    <xdr:sp macro="" textlink="">
      <xdr:nvSpPr>
        <xdr:cNvPr id="2156" name="Rectángulo 127">
          <a:extLst>
            <a:ext uri="{FF2B5EF4-FFF2-40B4-BE49-F238E27FC236}">
              <a16:creationId xmlns="" xmlns:a16="http://schemas.microsoft.com/office/drawing/2014/main" id="{86D04210-9A57-4622-8148-C96268A4BB0C}"/>
            </a:ext>
          </a:extLst>
        </xdr:cNvPr>
        <xdr:cNvSpPr/>
      </xdr:nvSpPr>
      <xdr:spPr>
        <a:xfrm>
          <a:off x="1934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157" name="Rectángulo 131">
          <a:extLst>
            <a:ext uri="{FF2B5EF4-FFF2-40B4-BE49-F238E27FC236}">
              <a16:creationId xmlns="" xmlns:a16="http://schemas.microsoft.com/office/drawing/2014/main" id="{AE38CB75-2F08-4445-9475-58AA29CEECF9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158" name="Rectángulo 132">
          <a:extLst>
            <a:ext uri="{FF2B5EF4-FFF2-40B4-BE49-F238E27FC236}">
              <a16:creationId xmlns="" xmlns:a16="http://schemas.microsoft.com/office/drawing/2014/main" id="{190620E8-17E7-4B80-BAAC-DF2E003AC0FF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277552</xdr:colOff>
      <xdr:row>14</xdr:row>
      <xdr:rowOff>0</xdr:rowOff>
    </xdr:from>
    <xdr:ext cx="184730" cy="374141"/>
    <xdr:sp macro="" textlink="">
      <xdr:nvSpPr>
        <xdr:cNvPr id="2159" name="Rectángulo 135">
          <a:extLst>
            <a:ext uri="{FF2B5EF4-FFF2-40B4-BE49-F238E27FC236}">
              <a16:creationId xmlns="" xmlns:a16="http://schemas.microsoft.com/office/drawing/2014/main" id="{7989B09C-11CE-4F80-AA2E-A0C16CD4A936}"/>
            </a:ext>
          </a:extLst>
        </xdr:cNvPr>
        <xdr:cNvSpPr/>
      </xdr:nvSpPr>
      <xdr:spPr>
        <a:xfrm>
          <a:off x="42590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160" name="Rectángulo 136">
          <a:extLst>
            <a:ext uri="{FF2B5EF4-FFF2-40B4-BE49-F238E27FC236}">
              <a16:creationId xmlns="" xmlns:a16="http://schemas.microsoft.com/office/drawing/2014/main" id="{D91633E3-5144-453A-A3B5-D0D89A9BAA38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161" name="Rectángulo 137">
          <a:extLst>
            <a:ext uri="{FF2B5EF4-FFF2-40B4-BE49-F238E27FC236}">
              <a16:creationId xmlns="" xmlns:a16="http://schemas.microsoft.com/office/drawing/2014/main" id="{A0B5745C-044F-40AF-895E-7AF234FC6BA5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62" name="Rectángulo 139">
          <a:extLst>
            <a:ext uri="{FF2B5EF4-FFF2-40B4-BE49-F238E27FC236}">
              <a16:creationId xmlns="" xmlns:a16="http://schemas.microsoft.com/office/drawing/2014/main" id="{5CF3510E-95A6-4410-96F5-7D183EF0444F}"/>
            </a:ext>
          </a:extLst>
        </xdr:cNvPr>
        <xdr:cNvSpPr/>
      </xdr:nvSpPr>
      <xdr:spPr>
        <a:xfrm>
          <a:off x="3354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77527</xdr:colOff>
      <xdr:row>14</xdr:row>
      <xdr:rowOff>0</xdr:rowOff>
    </xdr:from>
    <xdr:ext cx="184730" cy="374141"/>
    <xdr:sp macro="" textlink="">
      <xdr:nvSpPr>
        <xdr:cNvPr id="2163" name="Rectángulo 140">
          <a:extLst>
            <a:ext uri="{FF2B5EF4-FFF2-40B4-BE49-F238E27FC236}">
              <a16:creationId xmlns="" xmlns:a16="http://schemas.microsoft.com/office/drawing/2014/main" id="{84DFCF65-B7EA-484A-9620-E141CFDF6C1A}"/>
            </a:ext>
          </a:extLst>
        </xdr:cNvPr>
        <xdr:cNvSpPr/>
      </xdr:nvSpPr>
      <xdr:spPr>
        <a:xfrm>
          <a:off x="46495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39427</xdr:colOff>
      <xdr:row>14</xdr:row>
      <xdr:rowOff>0</xdr:rowOff>
    </xdr:from>
    <xdr:ext cx="184730" cy="374141"/>
    <xdr:sp macro="" textlink="">
      <xdr:nvSpPr>
        <xdr:cNvPr id="2164" name="Rectángulo 141">
          <a:extLst>
            <a:ext uri="{FF2B5EF4-FFF2-40B4-BE49-F238E27FC236}">
              <a16:creationId xmlns="" xmlns:a16="http://schemas.microsoft.com/office/drawing/2014/main" id="{6CBCFA44-29CE-4170-852D-835AB32059DE}"/>
            </a:ext>
          </a:extLst>
        </xdr:cNvPr>
        <xdr:cNvSpPr/>
      </xdr:nvSpPr>
      <xdr:spPr>
        <a:xfrm>
          <a:off x="5201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2165" name="Rectángulo 142">
          <a:extLst>
            <a:ext uri="{FF2B5EF4-FFF2-40B4-BE49-F238E27FC236}">
              <a16:creationId xmlns="" xmlns:a16="http://schemas.microsoft.com/office/drawing/2014/main" id="{CB5FCF14-C7EE-4042-85D7-1AFEE990BDB1}"/>
            </a:ext>
          </a:extLst>
        </xdr:cNvPr>
        <xdr:cNvSpPr/>
      </xdr:nvSpPr>
      <xdr:spPr>
        <a:xfrm>
          <a:off x="62687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306127</xdr:colOff>
      <xdr:row>14</xdr:row>
      <xdr:rowOff>0</xdr:rowOff>
    </xdr:from>
    <xdr:ext cx="184730" cy="374141"/>
    <xdr:sp macro="" textlink="">
      <xdr:nvSpPr>
        <xdr:cNvPr id="2166" name="Rectángulo 145">
          <a:extLst>
            <a:ext uri="{FF2B5EF4-FFF2-40B4-BE49-F238E27FC236}">
              <a16:creationId xmlns="" xmlns:a16="http://schemas.microsoft.com/office/drawing/2014/main" id="{B3BB21B6-E441-486E-A3BC-EDA4C4389FA5}"/>
            </a:ext>
          </a:extLst>
        </xdr:cNvPr>
        <xdr:cNvSpPr/>
      </xdr:nvSpPr>
      <xdr:spPr>
        <a:xfrm>
          <a:off x="64688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167" name="Rectángulo 146">
          <a:extLst>
            <a:ext uri="{FF2B5EF4-FFF2-40B4-BE49-F238E27FC236}">
              <a16:creationId xmlns="" xmlns:a16="http://schemas.microsoft.com/office/drawing/2014/main" id="{B74F3AF8-95DF-44BA-B47A-4029F594600E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68" name="Rectángulo 52">
          <a:extLst>
            <a:ext uri="{FF2B5EF4-FFF2-40B4-BE49-F238E27FC236}">
              <a16:creationId xmlns="" xmlns:a16="http://schemas.microsoft.com/office/drawing/2014/main" id="{2689A1D1-58C5-49F5-BC98-DD4E9737DEC4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69" name="Rectángulo 134">
          <a:extLst>
            <a:ext uri="{FF2B5EF4-FFF2-40B4-BE49-F238E27FC236}">
              <a16:creationId xmlns="" xmlns:a16="http://schemas.microsoft.com/office/drawing/2014/main" id="{4387CF44-0190-4D17-A2B7-86DB42F79B64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70" name="Rectángulo 52">
          <a:extLst>
            <a:ext uri="{FF2B5EF4-FFF2-40B4-BE49-F238E27FC236}">
              <a16:creationId xmlns="" xmlns:a16="http://schemas.microsoft.com/office/drawing/2014/main" id="{B52EFBA7-3238-46AF-8251-C9CA26CC3E6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71" name="Rectángulo 134">
          <a:extLst>
            <a:ext uri="{FF2B5EF4-FFF2-40B4-BE49-F238E27FC236}">
              <a16:creationId xmlns="" xmlns:a16="http://schemas.microsoft.com/office/drawing/2014/main" id="{93A93A8F-9509-4C09-B826-6DC88930C9A4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72" name="Rectángulo 2171">
          <a:extLst>
            <a:ext uri="{FF2B5EF4-FFF2-40B4-BE49-F238E27FC236}">
              <a16:creationId xmlns="" xmlns:a16="http://schemas.microsoft.com/office/drawing/2014/main" id="{D313CBAB-5BA5-4ACC-9AA4-19715A502C40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73" name="Rectángulo 2172">
          <a:extLst>
            <a:ext uri="{FF2B5EF4-FFF2-40B4-BE49-F238E27FC236}">
              <a16:creationId xmlns="" xmlns:a16="http://schemas.microsoft.com/office/drawing/2014/main" id="{B03169D4-7995-4A75-9BA4-F2E618EF8AC3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39427</xdr:colOff>
      <xdr:row>14</xdr:row>
      <xdr:rowOff>0</xdr:rowOff>
    </xdr:from>
    <xdr:ext cx="184730" cy="374141"/>
    <xdr:sp macro="" textlink="">
      <xdr:nvSpPr>
        <xdr:cNvPr id="2174" name="Rectángulo 2173">
          <a:extLst>
            <a:ext uri="{FF2B5EF4-FFF2-40B4-BE49-F238E27FC236}">
              <a16:creationId xmlns="" xmlns:a16="http://schemas.microsoft.com/office/drawing/2014/main" id="{353A5DB3-B813-439A-94FC-BBC5E7E56C32}"/>
            </a:ext>
          </a:extLst>
        </xdr:cNvPr>
        <xdr:cNvSpPr/>
      </xdr:nvSpPr>
      <xdr:spPr>
        <a:xfrm>
          <a:off x="8278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75" name="Rectángulo 2174">
          <a:extLst>
            <a:ext uri="{FF2B5EF4-FFF2-40B4-BE49-F238E27FC236}">
              <a16:creationId xmlns="" xmlns:a16="http://schemas.microsoft.com/office/drawing/2014/main" id="{53C7B20E-2F2D-4545-9B30-FDE43DEA24AA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176" name="Rectángulo 2175">
          <a:extLst>
            <a:ext uri="{FF2B5EF4-FFF2-40B4-BE49-F238E27FC236}">
              <a16:creationId xmlns="" xmlns:a16="http://schemas.microsoft.com/office/drawing/2014/main" id="{BFC2511B-18AF-4758-BEE6-E2C07943E2E0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177" name="Rectángulo 2176">
          <a:extLst>
            <a:ext uri="{FF2B5EF4-FFF2-40B4-BE49-F238E27FC236}">
              <a16:creationId xmlns="" xmlns:a16="http://schemas.microsoft.com/office/drawing/2014/main" id="{E29F6D3C-330C-4F92-A56D-23FE2FABC523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178" name="Rectángulo 2177">
          <a:extLst>
            <a:ext uri="{FF2B5EF4-FFF2-40B4-BE49-F238E27FC236}">
              <a16:creationId xmlns="" xmlns:a16="http://schemas.microsoft.com/office/drawing/2014/main" id="{18849B0C-BCD5-439F-8660-D11A284F317B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79" name="Rectángulo 2178">
          <a:extLst>
            <a:ext uri="{FF2B5EF4-FFF2-40B4-BE49-F238E27FC236}">
              <a16:creationId xmlns="" xmlns:a16="http://schemas.microsoft.com/office/drawing/2014/main" id="{B8779CC6-C08E-4157-8831-027ACC8802E2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180" name="Rectángulo 2179">
          <a:extLst>
            <a:ext uri="{FF2B5EF4-FFF2-40B4-BE49-F238E27FC236}">
              <a16:creationId xmlns="" xmlns:a16="http://schemas.microsoft.com/office/drawing/2014/main" id="{49B73BE2-05DC-4892-99D0-55171D3CDD6A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181" name="Rectángulo 2180">
          <a:extLst>
            <a:ext uri="{FF2B5EF4-FFF2-40B4-BE49-F238E27FC236}">
              <a16:creationId xmlns="" xmlns:a16="http://schemas.microsoft.com/office/drawing/2014/main" id="{FE270888-9F66-49E1-870E-D35CC1505599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182" name="Rectángulo 2181">
          <a:extLst>
            <a:ext uri="{FF2B5EF4-FFF2-40B4-BE49-F238E27FC236}">
              <a16:creationId xmlns="" xmlns:a16="http://schemas.microsoft.com/office/drawing/2014/main" id="{C8F81630-C7F9-411A-922E-97C61A0E8648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183" name="Rectángulo 2182">
          <a:extLst>
            <a:ext uri="{FF2B5EF4-FFF2-40B4-BE49-F238E27FC236}">
              <a16:creationId xmlns="" xmlns:a16="http://schemas.microsoft.com/office/drawing/2014/main" id="{DD36216D-8EFE-40EE-B84D-F37B66A0B3DB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184" name="Rectángulo 2183">
          <a:extLst>
            <a:ext uri="{FF2B5EF4-FFF2-40B4-BE49-F238E27FC236}">
              <a16:creationId xmlns="" xmlns:a16="http://schemas.microsoft.com/office/drawing/2014/main" id="{4FA5D949-322B-467E-AAD6-6C5FFFEBF537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185" name="Rectángulo 2184">
          <a:extLst>
            <a:ext uri="{FF2B5EF4-FFF2-40B4-BE49-F238E27FC236}">
              <a16:creationId xmlns="" xmlns:a16="http://schemas.microsoft.com/office/drawing/2014/main" id="{F887736A-8A9E-4D26-9E1E-E02661251BA7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186" name="Rectángulo 2185">
          <a:extLst>
            <a:ext uri="{FF2B5EF4-FFF2-40B4-BE49-F238E27FC236}">
              <a16:creationId xmlns="" xmlns:a16="http://schemas.microsoft.com/office/drawing/2014/main" id="{4C1C8FDD-6C30-4B74-A4B6-23A600CF8B2D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87" name="Rectángulo 2186">
          <a:extLst>
            <a:ext uri="{FF2B5EF4-FFF2-40B4-BE49-F238E27FC236}">
              <a16:creationId xmlns="" xmlns:a16="http://schemas.microsoft.com/office/drawing/2014/main" id="{BD2B0C5D-D8FA-4F23-B132-3A03F1318BC4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188" name="Rectángulo 2187">
          <a:extLst>
            <a:ext uri="{FF2B5EF4-FFF2-40B4-BE49-F238E27FC236}">
              <a16:creationId xmlns="" xmlns:a16="http://schemas.microsoft.com/office/drawing/2014/main" id="{554DF1F8-7AAB-467D-87B5-8BF11DFA221E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189" name="Rectángulo 2188">
          <a:extLst>
            <a:ext uri="{FF2B5EF4-FFF2-40B4-BE49-F238E27FC236}">
              <a16:creationId xmlns="" xmlns:a16="http://schemas.microsoft.com/office/drawing/2014/main" id="{7E6EC572-C8AF-4F20-BF73-782C43E82533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190" name="Rectángulo 2189">
          <a:extLst>
            <a:ext uri="{FF2B5EF4-FFF2-40B4-BE49-F238E27FC236}">
              <a16:creationId xmlns="" xmlns:a16="http://schemas.microsoft.com/office/drawing/2014/main" id="{D3EA7CE9-1E1A-467E-8F8D-F07FB0894083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191" name="Rectángulo 2190">
          <a:extLst>
            <a:ext uri="{FF2B5EF4-FFF2-40B4-BE49-F238E27FC236}">
              <a16:creationId xmlns="" xmlns:a16="http://schemas.microsoft.com/office/drawing/2014/main" id="{CFDB9AA6-DEA8-49EA-ACBD-A5F97F1D75E7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92" name="Rectángulo 2191">
          <a:extLst>
            <a:ext uri="{FF2B5EF4-FFF2-40B4-BE49-F238E27FC236}">
              <a16:creationId xmlns="" xmlns:a16="http://schemas.microsoft.com/office/drawing/2014/main" id="{FD1D06D5-E9DD-4084-9B30-57D5C0E4608A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193" name="Rectángulo 2192">
          <a:extLst>
            <a:ext uri="{FF2B5EF4-FFF2-40B4-BE49-F238E27FC236}">
              <a16:creationId xmlns="" xmlns:a16="http://schemas.microsoft.com/office/drawing/2014/main" id="{56CF20C4-DA30-494A-B9F0-0F71F0DE7DF0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194" name="Rectángulo 2193">
          <a:extLst>
            <a:ext uri="{FF2B5EF4-FFF2-40B4-BE49-F238E27FC236}">
              <a16:creationId xmlns="" xmlns:a16="http://schemas.microsoft.com/office/drawing/2014/main" id="{90247314-4151-469E-BF5D-A0B5FE0CF796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95" name="Rectángulo 2194">
          <a:extLst>
            <a:ext uri="{FF2B5EF4-FFF2-40B4-BE49-F238E27FC236}">
              <a16:creationId xmlns="" xmlns:a16="http://schemas.microsoft.com/office/drawing/2014/main" id="{97CC2083-D06F-4A2C-AD4B-26F4B6C83445}"/>
            </a:ext>
          </a:extLst>
        </xdr:cNvPr>
        <xdr:cNvSpPr/>
      </xdr:nvSpPr>
      <xdr:spPr>
        <a:xfrm>
          <a:off x="33827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196" name="Rectángulo 2195">
          <a:extLst>
            <a:ext uri="{FF2B5EF4-FFF2-40B4-BE49-F238E27FC236}">
              <a16:creationId xmlns="" xmlns:a16="http://schemas.microsoft.com/office/drawing/2014/main" id="{0E777056-8DC0-4370-9912-88AB44B93090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197" name="Rectángulo 2196">
          <a:extLst>
            <a:ext uri="{FF2B5EF4-FFF2-40B4-BE49-F238E27FC236}">
              <a16:creationId xmlns="" xmlns:a16="http://schemas.microsoft.com/office/drawing/2014/main" id="{70C27DA6-D090-4FDF-8A0F-8124E412E868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198" name="Rectángulo 2197">
          <a:extLst>
            <a:ext uri="{FF2B5EF4-FFF2-40B4-BE49-F238E27FC236}">
              <a16:creationId xmlns="" xmlns:a16="http://schemas.microsoft.com/office/drawing/2014/main" id="{CE32093F-0587-4A28-8E3E-1A36DEE992B1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199" name="Rectángulo 2198">
          <a:extLst>
            <a:ext uri="{FF2B5EF4-FFF2-40B4-BE49-F238E27FC236}">
              <a16:creationId xmlns="" xmlns:a16="http://schemas.microsoft.com/office/drawing/2014/main" id="{83C0754B-0FD8-4FC2-A41E-4E97C174DBFD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200" name="Rectángulo 2199">
          <a:extLst>
            <a:ext uri="{FF2B5EF4-FFF2-40B4-BE49-F238E27FC236}">
              <a16:creationId xmlns="" xmlns:a16="http://schemas.microsoft.com/office/drawing/2014/main" id="{ECAB756B-0420-42F7-B74C-5FD195054F8E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01" name="Rectángulo 52">
          <a:extLst>
            <a:ext uri="{FF2B5EF4-FFF2-40B4-BE49-F238E27FC236}">
              <a16:creationId xmlns="" xmlns:a16="http://schemas.microsoft.com/office/drawing/2014/main" id="{E430C8DF-D92F-4232-947B-DF4CFD53914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02" name="Rectángulo 134">
          <a:extLst>
            <a:ext uri="{FF2B5EF4-FFF2-40B4-BE49-F238E27FC236}">
              <a16:creationId xmlns="" xmlns:a16="http://schemas.microsoft.com/office/drawing/2014/main" id="{34E412E2-9724-41A2-A3C1-594DC8F6349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03" name="Rectángulo 52">
          <a:extLst>
            <a:ext uri="{FF2B5EF4-FFF2-40B4-BE49-F238E27FC236}">
              <a16:creationId xmlns="" xmlns:a16="http://schemas.microsoft.com/office/drawing/2014/main" id="{C1862B00-4635-4092-B3B8-9F76C4575150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04" name="Rectángulo 134">
          <a:extLst>
            <a:ext uri="{FF2B5EF4-FFF2-40B4-BE49-F238E27FC236}">
              <a16:creationId xmlns="" xmlns:a16="http://schemas.microsoft.com/office/drawing/2014/main" id="{939E5FDD-EECE-4067-B9CF-11659BC07716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205" name="Rectángulo 49">
          <a:extLst>
            <a:ext uri="{FF2B5EF4-FFF2-40B4-BE49-F238E27FC236}">
              <a16:creationId xmlns="" xmlns:a16="http://schemas.microsoft.com/office/drawing/2014/main" id="{0DDC7872-8DED-4877-9C71-CEE3A9E0B243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206" name="Rectángulo 50">
          <a:extLst>
            <a:ext uri="{FF2B5EF4-FFF2-40B4-BE49-F238E27FC236}">
              <a16:creationId xmlns="" xmlns:a16="http://schemas.microsoft.com/office/drawing/2014/main" id="{E14ABDA7-8A4E-4BF8-AB80-FC8A662454D0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207" name="Rectángulo 51">
          <a:extLst>
            <a:ext uri="{FF2B5EF4-FFF2-40B4-BE49-F238E27FC236}">
              <a16:creationId xmlns="" xmlns:a16="http://schemas.microsoft.com/office/drawing/2014/main" id="{E11B56C9-510F-404B-9789-AEA100DBD381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208" name="Rectángulo 54">
          <a:extLst>
            <a:ext uri="{FF2B5EF4-FFF2-40B4-BE49-F238E27FC236}">
              <a16:creationId xmlns="" xmlns:a16="http://schemas.microsoft.com/office/drawing/2014/main" id="{A9118C30-6D26-42ED-B18F-99C2C6D17EF0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209" name="Rectángulo 55">
          <a:extLst>
            <a:ext uri="{FF2B5EF4-FFF2-40B4-BE49-F238E27FC236}">
              <a16:creationId xmlns="" xmlns:a16="http://schemas.microsoft.com/office/drawing/2014/main" id="{F45B3587-4648-4722-B1F2-3617BA33A831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210" name="Rectángulo 56">
          <a:extLst>
            <a:ext uri="{FF2B5EF4-FFF2-40B4-BE49-F238E27FC236}">
              <a16:creationId xmlns="" xmlns:a16="http://schemas.microsoft.com/office/drawing/2014/main" id="{8B8F69C8-7B98-4417-9110-D5C4F492BE3A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211" name="Rectángulo 59">
          <a:extLst>
            <a:ext uri="{FF2B5EF4-FFF2-40B4-BE49-F238E27FC236}">
              <a16:creationId xmlns="" xmlns:a16="http://schemas.microsoft.com/office/drawing/2014/main" id="{6C37E3F7-7C55-492F-8FD9-321F7D51309A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212" name="Rectángulo 60">
          <a:extLst>
            <a:ext uri="{FF2B5EF4-FFF2-40B4-BE49-F238E27FC236}">
              <a16:creationId xmlns="" xmlns:a16="http://schemas.microsoft.com/office/drawing/2014/main" id="{B713F4F9-1895-46AF-8D53-D4EC1B9C84B0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213" name="Rectángulo 77">
          <a:extLst>
            <a:ext uri="{FF2B5EF4-FFF2-40B4-BE49-F238E27FC236}">
              <a16:creationId xmlns="" xmlns:a16="http://schemas.microsoft.com/office/drawing/2014/main" id="{6C1B6BD0-DED7-48BB-938C-2ED34CD53444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214" name="Rectángulo 78">
          <a:extLst>
            <a:ext uri="{FF2B5EF4-FFF2-40B4-BE49-F238E27FC236}">
              <a16:creationId xmlns="" xmlns:a16="http://schemas.microsoft.com/office/drawing/2014/main" id="{F264E7E5-EB90-43FF-94E7-FC0D5A4A84F9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215" name="Rectángulo 79">
          <a:extLst>
            <a:ext uri="{FF2B5EF4-FFF2-40B4-BE49-F238E27FC236}">
              <a16:creationId xmlns="" xmlns:a16="http://schemas.microsoft.com/office/drawing/2014/main" id="{E67A6A11-C950-4A8B-8754-B7ABFD6738B7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216" name="Rectángulo 81">
          <a:extLst>
            <a:ext uri="{FF2B5EF4-FFF2-40B4-BE49-F238E27FC236}">
              <a16:creationId xmlns="" xmlns:a16="http://schemas.microsoft.com/office/drawing/2014/main" id="{36FCE455-C2BC-4AD6-88DA-6FB5F7ACD82D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217" name="Rectángulo 82">
          <a:extLst>
            <a:ext uri="{FF2B5EF4-FFF2-40B4-BE49-F238E27FC236}">
              <a16:creationId xmlns="" xmlns:a16="http://schemas.microsoft.com/office/drawing/2014/main" id="{50E09705-530D-478C-B76E-B28421097D54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218" name="Rectángulo 83">
          <a:extLst>
            <a:ext uri="{FF2B5EF4-FFF2-40B4-BE49-F238E27FC236}">
              <a16:creationId xmlns="" xmlns:a16="http://schemas.microsoft.com/office/drawing/2014/main" id="{D0C6021C-9629-407F-AC78-174A04F5963F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219" name="Rectángulo 88">
          <a:extLst>
            <a:ext uri="{FF2B5EF4-FFF2-40B4-BE49-F238E27FC236}">
              <a16:creationId xmlns="" xmlns:a16="http://schemas.microsoft.com/office/drawing/2014/main" id="{098BC78C-3A86-4A0A-8B27-B35F024217EA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220" name="Rectángulo 127">
          <a:extLst>
            <a:ext uri="{FF2B5EF4-FFF2-40B4-BE49-F238E27FC236}">
              <a16:creationId xmlns="" xmlns:a16="http://schemas.microsoft.com/office/drawing/2014/main" id="{61480064-5B7A-4945-A540-D83705C74322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221" name="Rectángulo 131">
          <a:extLst>
            <a:ext uri="{FF2B5EF4-FFF2-40B4-BE49-F238E27FC236}">
              <a16:creationId xmlns="" xmlns:a16="http://schemas.microsoft.com/office/drawing/2014/main" id="{77D0C722-8D5C-424D-BB2F-C4E4AB27DCF1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222" name="Rectángulo 132">
          <a:extLst>
            <a:ext uri="{FF2B5EF4-FFF2-40B4-BE49-F238E27FC236}">
              <a16:creationId xmlns="" xmlns:a16="http://schemas.microsoft.com/office/drawing/2014/main" id="{95784517-632C-496E-8DE3-44B720A80A26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223" name="Rectángulo 133">
          <a:extLst>
            <a:ext uri="{FF2B5EF4-FFF2-40B4-BE49-F238E27FC236}">
              <a16:creationId xmlns="" xmlns:a16="http://schemas.microsoft.com/office/drawing/2014/main" id="{9A225B5F-3C70-42F7-A173-AD634C3E5EB1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224" name="Rectángulo 136">
          <a:extLst>
            <a:ext uri="{FF2B5EF4-FFF2-40B4-BE49-F238E27FC236}">
              <a16:creationId xmlns="" xmlns:a16="http://schemas.microsoft.com/office/drawing/2014/main" id="{B6F20F74-915B-4820-A1DD-09F15CD91A3C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25" name="Rectángulo 139">
          <a:extLst>
            <a:ext uri="{FF2B5EF4-FFF2-40B4-BE49-F238E27FC236}">
              <a16:creationId xmlns="" xmlns:a16="http://schemas.microsoft.com/office/drawing/2014/main" id="{556F2599-B196-4D63-A444-9F660F638A1E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226" name="Rectángulo 141">
          <a:extLst>
            <a:ext uri="{FF2B5EF4-FFF2-40B4-BE49-F238E27FC236}">
              <a16:creationId xmlns="" xmlns:a16="http://schemas.microsoft.com/office/drawing/2014/main" id="{710649F8-E542-4B83-A5BC-5CC67D15E387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227" name="Rectángulo 142">
          <a:extLst>
            <a:ext uri="{FF2B5EF4-FFF2-40B4-BE49-F238E27FC236}">
              <a16:creationId xmlns="" xmlns:a16="http://schemas.microsoft.com/office/drawing/2014/main" id="{4BE3C9F6-4BD7-407B-846D-4A57068A9C08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228" name="Rectángulo 144">
          <a:extLst>
            <a:ext uri="{FF2B5EF4-FFF2-40B4-BE49-F238E27FC236}">
              <a16:creationId xmlns="" xmlns:a16="http://schemas.microsoft.com/office/drawing/2014/main" id="{F6243D7A-39A8-4932-81E8-BEC4CB0EC14B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229" name="Rectángulo 145">
          <a:extLst>
            <a:ext uri="{FF2B5EF4-FFF2-40B4-BE49-F238E27FC236}">
              <a16:creationId xmlns="" xmlns:a16="http://schemas.microsoft.com/office/drawing/2014/main" id="{35D211A7-6A48-4BAF-8A51-913ECF2D8EF5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230" name="Rectángulo 146">
          <a:extLst>
            <a:ext uri="{FF2B5EF4-FFF2-40B4-BE49-F238E27FC236}">
              <a16:creationId xmlns="" xmlns:a16="http://schemas.microsoft.com/office/drawing/2014/main" id="{1FB4B984-857E-4DEE-A0BD-1C47719CC717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231" name="Rectángulo 148">
          <a:extLst>
            <a:ext uri="{FF2B5EF4-FFF2-40B4-BE49-F238E27FC236}">
              <a16:creationId xmlns="" xmlns:a16="http://schemas.microsoft.com/office/drawing/2014/main" id="{3983F66E-F263-44A8-91CB-E5064B62CAD7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32" name="Rectángulo 52">
          <a:extLst>
            <a:ext uri="{FF2B5EF4-FFF2-40B4-BE49-F238E27FC236}">
              <a16:creationId xmlns="" xmlns:a16="http://schemas.microsoft.com/office/drawing/2014/main" id="{681B5AB8-3A6F-4A43-ACDA-215C465BDB7F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33" name="Rectángulo 134">
          <a:extLst>
            <a:ext uri="{FF2B5EF4-FFF2-40B4-BE49-F238E27FC236}">
              <a16:creationId xmlns="" xmlns:a16="http://schemas.microsoft.com/office/drawing/2014/main" id="{763AF30C-8F23-4D32-BAB2-B02C57EECE47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34" name="Rectángulo 52">
          <a:extLst>
            <a:ext uri="{FF2B5EF4-FFF2-40B4-BE49-F238E27FC236}">
              <a16:creationId xmlns="" xmlns:a16="http://schemas.microsoft.com/office/drawing/2014/main" id="{C3D2345F-1059-41F3-8637-AB30EF7DDB9A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35" name="Rectángulo 134">
          <a:extLst>
            <a:ext uri="{FF2B5EF4-FFF2-40B4-BE49-F238E27FC236}">
              <a16:creationId xmlns="" xmlns:a16="http://schemas.microsoft.com/office/drawing/2014/main" id="{DEA87302-86E7-49B9-948B-27226B965BCB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236" name="Rectángulo 39">
          <a:extLst>
            <a:ext uri="{FF2B5EF4-FFF2-40B4-BE49-F238E27FC236}">
              <a16:creationId xmlns="" xmlns:a16="http://schemas.microsoft.com/office/drawing/2014/main" id="{EECA97C1-0DD6-4FA3-865A-E23828C52528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237" name="Rectángulo 49">
          <a:extLst>
            <a:ext uri="{FF2B5EF4-FFF2-40B4-BE49-F238E27FC236}">
              <a16:creationId xmlns="" xmlns:a16="http://schemas.microsoft.com/office/drawing/2014/main" id="{AA1CACDB-5640-4A3B-8196-EBCE1447E883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238" name="Rectángulo 50">
          <a:extLst>
            <a:ext uri="{FF2B5EF4-FFF2-40B4-BE49-F238E27FC236}">
              <a16:creationId xmlns="" xmlns:a16="http://schemas.microsoft.com/office/drawing/2014/main" id="{6E3F698D-2632-4318-83D8-D8BD03F75E28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239" name="Rectángulo 51">
          <a:extLst>
            <a:ext uri="{FF2B5EF4-FFF2-40B4-BE49-F238E27FC236}">
              <a16:creationId xmlns="" xmlns:a16="http://schemas.microsoft.com/office/drawing/2014/main" id="{79BF3843-358F-4017-8542-D819EEB31B44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240" name="Rectángulo 54">
          <a:extLst>
            <a:ext uri="{FF2B5EF4-FFF2-40B4-BE49-F238E27FC236}">
              <a16:creationId xmlns="" xmlns:a16="http://schemas.microsoft.com/office/drawing/2014/main" id="{5174E6F2-B567-4AA6-B00C-A352D134DC86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241" name="Rectángulo 55">
          <a:extLst>
            <a:ext uri="{FF2B5EF4-FFF2-40B4-BE49-F238E27FC236}">
              <a16:creationId xmlns="" xmlns:a16="http://schemas.microsoft.com/office/drawing/2014/main" id="{74C50F9E-DF7F-4490-A194-46CE49BB30BF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242" name="Rectángulo 56">
          <a:extLst>
            <a:ext uri="{FF2B5EF4-FFF2-40B4-BE49-F238E27FC236}">
              <a16:creationId xmlns="" xmlns:a16="http://schemas.microsoft.com/office/drawing/2014/main" id="{F0300AE7-9F9E-421C-8466-B3898B512A2E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243" name="Rectángulo 59">
          <a:extLst>
            <a:ext uri="{FF2B5EF4-FFF2-40B4-BE49-F238E27FC236}">
              <a16:creationId xmlns="" xmlns:a16="http://schemas.microsoft.com/office/drawing/2014/main" id="{8C2E9988-788A-4779-9380-04B6AF286385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244" name="Rectángulo 60">
          <a:extLst>
            <a:ext uri="{FF2B5EF4-FFF2-40B4-BE49-F238E27FC236}">
              <a16:creationId xmlns="" xmlns:a16="http://schemas.microsoft.com/office/drawing/2014/main" id="{6D541B80-1E35-4664-95F0-863378160CD9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245" name="Rectángulo 77">
          <a:extLst>
            <a:ext uri="{FF2B5EF4-FFF2-40B4-BE49-F238E27FC236}">
              <a16:creationId xmlns="" xmlns:a16="http://schemas.microsoft.com/office/drawing/2014/main" id="{D731EEE2-5BBA-4ADB-857B-C08490ACFAE5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246" name="Rectángulo 78">
          <a:extLst>
            <a:ext uri="{FF2B5EF4-FFF2-40B4-BE49-F238E27FC236}">
              <a16:creationId xmlns="" xmlns:a16="http://schemas.microsoft.com/office/drawing/2014/main" id="{2380C7FD-9227-4303-A3FE-17FE0A486198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247" name="Rectángulo 79">
          <a:extLst>
            <a:ext uri="{FF2B5EF4-FFF2-40B4-BE49-F238E27FC236}">
              <a16:creationId xmlns="" xmlns:a16="http://schemas.microsoft.com/office/drawing/2014/main" id="{41D52A8D-A6F0-4301-B61D-B9C7BC60723E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248" name="Rectángulo 81">
          <a:extLst>
            <a:ext uri="{FF2B5EF4-FFF2-40B4-BE49-F238E27FC236}">
              <a16:creationId xmlns="" xmlns:a16="http://schemas.microsoft.com/office/drawing/2014/main" id="{B7E6D6E9-1F6B-4ECA-9786-921D546DC0FC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249" name="Rectángulo 82">
          <a:extLst>
            <a:ext uri="{FF2B5EF4-FFF2-40B4-BE49-F238E27FC236}">
              <a16:creationId xmlns="" xmlns:a16="http://schemas.microsoft.com/office/drawing/2014/main" id="{2A2DBC1F-9A35-4DA0-802B-32F8C2EAA353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250" name="Rectángulo 83">
          <a:extLst>
            <a:ext uri="{FF2B5EF4-FFF2-40B4-BE49-F238E27FC236}">
              <a16:creationId xmlns="" xmlns:a16="http://schemas.microsoft.com/office/drawing/2014/main" id="{4A8089A4-AEDE-43BE-A4DE-4514EAFA825B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251" name="Rectángulo 88">
          <a:extLst>
            <a:ext uri="{FF2B5EF4-FFF2-40B4-BE49-F238E27FC236}">
              <a16:creationId xmlns="" xmlns:a16="http://schemas.microsoft.com/office/drawing/2014/main" id="{315819E5-F56B-404D-96AB-C8EAFC807923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252" name="Rectángulo 126">
          <a:extLst>
            <a:ext uri="{FF2B5EF4-FFF2-40B4-BE49-F238E27FC236}">
              <a16:creationId xmlns="" xmlns:a16="http://schemas.microsoft.com/office/drawing/2014/main" id="{44794701-D6E6-46F8-B665-19BBDA3211EB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253" name="Rectángulo 127">
          <a:extLst>
            <a:ext uri="{FF2B5EF4-FFF2-40B4-BE49-F238E27FC236}">
              <a16:creationId xmlns="" xmlns:a16="http://schemas.microsoft.com/office/drawing/2014/main" id="{C646812B-30DD-4ABE-A43F-34D6E66AD240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254" name="Rectángulo 131">
          <a:extLst>
            <a:ext uri="{FF2B5EF4-FFF2-40B4-BE49-F238E27FC236}">
              <a16:creationId xmlns="" xmlns:a16="http://schemas.microsoft.com/office/drawing/2014/main" id="{FDA0582C-8988-4FAC-AD10-C65FF36E4654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255" name="Rectángulo 132">
          <a:extLst>
            <a:ext uri="{FF2B5EF4-FFF2-40B4-BE49-F238E27FC236}">
              <a16:creationId xmlns="" xmlns:a16="http://schemas.microsoft.com/office/drawing/2014/main" id="{15F5A680-5FBF-46A0-A14E-84147270B476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256" name="Rectángulo 133">
          <a:extLst>
            <a:ext uri="{FF2B5EF4-FFF2-40B4-BE49-F238E27FC236}">
              <a16:creationId xmlns="" xmlns:a16="http://schemas.microsoft.com/office/drawing/2014/main" id="{0461E57E-B538-4BE3-BC40-480ECAF3E717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257" name="Rectángulo 136">
          <a:extLst>
            <a:ext uri="{FF2B5EF4-FFF2-40B4-BE49-F238E27FC236}">
              <a16:creationId xmlns="" xmlns:a16="http://schemas.microsoft.com/office/drawing/2014/main" id="{86B56B2E-7A9A-4B1E-AB60-EF494D79FB24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258" name="Rectángulo 137">
          <a:extLst>
            <a:ext uri="{FF2B5EF4-FFF2-40B4-BE49-F238E27FC236}">
              <a16:creationId xmlns="" xmlns:a16="http://schemas.microsoft.com/office/drawing/2014/main" id="{1FE70855-9801-48C6-BF21-63D2C0B7BC9A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59" name="Rectángulo 139">
          <a:extLst>
            <a:ext uri="{FF2B5EF4-FFF2-40B4-BE49-F238E27FC236}">
              <a16:creationId xmlns="" xmlns:a16="http://schemas.microsoft.com/office/drawing/2014/main" id="{F8906E37-8A3D-459C-8BAD-B9DAB3FE773D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260" name="Rectángulo 141">
          <a:extLst>
            <a:ext uri="{FF2B5EF4-FFF2-40B4-BE49-F238E27FC236}">
              <a16:creationId xmlns="" xmlns:a16="http://schemas.microsoft.com/office/drawing/2014/main" id="{7000B2A7-0EAF-4A20-9F0A-78E7BA04A9C3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261" name="Rectángulo 142">
          <a:extLst>
            <a:ext uri="{FF2B5EF4-FFF2-40B4-BE49-F238E27FC236}">
              <a16:creationId xmlns="" xmlns:a16="http://schemas.microsoft.com/office/drawing/2014/main" id="{E8540042-F562-4640-9FBC-218A8B78F392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262" name="Rectángulo 144">
          <a:extLst>
            <a:ext uri="{FF2B5EF4-FFF2-40B4-BE49-F238E27FC236}">
              <a16:creationId xmlns="" xmlns:a16="http://schemas.microsoft.com/office/drawing/2014/main" id="{0B6935B8-5FBD-48C5-B9AB-E66048B24918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263" name="Rectángulo 145">
          <a:extLst>
            <a:ext uri="{FF2B5EF4-FFF2-40B4-BE49-F238E27FC236}">
              <a16:creationId xmlns="" xmlns:a16="http://schemas.microsoft.com/office/drawing/2014/main" id="{CAAD6A7A-999B-4EC7-A23B-BEEB0BEF78C6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264" name="Rectángulo 146">
          <a:extLst>
            <a:ext uri="{FF2B5EF4-FFF2-40B4-BE49-F238E27FC236}">
              <a16:creationId xmlns="" xmlns:a16="http://schemas.microsoft.com/office/drawing/2014/main" id="{AC4DDAB9-5BB4-403F-9202-4390D62319AD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65" name="Rectángulo 52">
          <a:extLst>
            <a:ext uri="{FF2B5EF4-FFF2-40B4-BE49-F238E27FC236}">
              <a16:creationId xmlns="" xmlns:a16="http://schemas.microsoft.com/office/drawing/2014/main" id="{B781F96D-CFE8-42AF-B41C-6E0054C037AA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66" name="Rectángulo 134">
          <a:extLst>
            <a:ext uri="{FF2B5EF4-FFF2-40B4-BE49-F238E27FC236}">
              <a16:creationId xmlns="" xmlns:a16="http://schemas.microsoft.com/office/drawing/2014/main" id="{6EF32C3B-1F95-420D-AF2D-C9B2B2964AD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67" name="Rectángulo 52">
          <a:extLst>
            <a:ext uri="{FF2B5EF4-FFF2-40B4-BE49-F238E27FC236}">
              <a16:creationId xmlns="" xmlns:a16="http://schemas.microsoft.com/office/drawing/2014/main" id="{570611B9-68AE-4CA7-8F8F-71C3B5C70FAB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68" name="Rectángulo 134">
          <a:extLst>
            <a:ext uri="{FF2B5EF4-FFF2-40B4-BE49-F238E27FC236}">
              <a16:creationId xmlns="" xmlns:a16="http://schemas.microsoft.com/office/drawing/2014/main" id="{388E878F-F494-44BA-8577-59EDBAFA517A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269" name="Rectángulo 29">
          <a:extLst>
            <a:ext uri="{FF2B5EF4-FFF2-40B4-BE49-F238E27FC236}">
              <a16:creationId xmlns="" xmlns:a16="http://schemas.microsoft.com/office/drawing/2014/main" id="{9453C7BB-A588-4029-9C67-7C82C28F15E3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270" name="Rectángulo 35">
          <a:extLst>
            <a:ext uri="{FF2B5EF4-FFF2-40B4-BE49-F238E27FC236}">
              <a16:creationId xmlns="" xmlns:a16="http://schemas.microsoft.com/office/drawing/2014/main" id="{7092B25D-B33B-485A-BEA5-56B09CB3684D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271" name="Rectángulo 39">
          <a:extLst>
            <a:ext uri="{FF2B5EF4-FFF2-40B4-BE49-F238E27FC236}">
              <a16:creationId xmlns="" xmlns:a16="http://schemas.microsoft.com/office/drawing/2014/main" id="{2D6DF20A-6FA1-4BFF-BEAD-A97CFC49368A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272" name="Rectángulo 49">
          <a:extLst>
            <a:ext uri="{FF2B5EF4-FFF2-40B4-BE49-F238E27FC236}">
              <a16:creationId xmlns="" xmlns:a16="http://schemas.microsoft.com/office/drawing/2014/main" id="{095D6F2E-EC4A-4A69-B461-B76C2BE6751D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273" name="Rectángulo 50">
          <a:extLst>
            <a:ext uri="{FF2B5EF4-FFF2-40B4-BE49-F238E27FC236}">
              <a16:creationId xmlns="" xmlns:a16="http://schemas.microsoft.com/office/drawing/2014/main" id="{370565C9-45F1-4087-B5D8-07D313630C6C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274" name="Rectángulo 51">
          <a:extLst>
            <a:ext uri="{FF2B5EF4-FFF2-40B4-BE49-F238E27FC236}">
              <a16:creationId xmlns="" xmlns:a16="http://schemas.microsoft.com/office/drawing/2014/main" id="{822AFD5C-B478-4862-AE5B-11DF1577BDA6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275" name="Rectángulo 53">
          <a:extLst>
            <a:ext uri="{FF2B5EF4-FFF2-40B4-BE49-F238E27FC236}">
              <a16:creationId xmlns="" xmlns:a16="http://schemas.microsoft.com/office/drawing/2014/main" id="{52A012C8-5274-480B-AB45-E08B2169B1E3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276" name="Rectángulo 54">
          <a:extLst>
            <a:ext uri="{FF2B5EF4-FFF2-40B4-BE49-F238E27FC236}">
              <a16:creationId xmlns="" xmlns:a16="http://schemas.microsoft.com/office/drawing/2014/main" id="{5347005C-86F8-46F8-870F-C2EDD081AC22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277" name="Rectángulo 55">
          <a:extLst>
            <a:ext uri="{FF2B5EF4-FFF2-40B4-BE49-F238E27FC236}">
              <a16:creationId xmlns="" xmlns:a16="http://schemas.microsoft.com/office/drawing/2014/main" id="{555A3667-27F9-4E9B-9653-60530B5DB57C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278" name="Rectángulo 59">
          <a:extLst>
            <a:ext uri="{FF2B5EF4-FFF2-40B4-BE49-F238E27FC236}">
              <a16:creationId xmlns="" xmlns:a16="http://schemas.microsoft.com/office/drawing/2014/main" id="{A8868D75-1A8A-4427-A91F-DE49D5064E0B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279" name="Rectángulo 60">
          <a:extLst>
            <a:ext uri="{FF2B5EF4-FFF2-40B4-BE49-F238E27FC236}">
              <a16:creationId xmlns="" xmlns:a16="http://schemas.microsoft.com/office/drawing/2014/main" id="{B2D8064F-6B04-4E46-A54A-93805F97E336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280" name="Rectángulo 77">
          <a:extLst>
            <a:ext uri="{FF2B5EF4-FFF2-40B4-BE49-F238E27FC236}">
              <a16:creationId xmlns="" xmlns:a16="http://schemas.microsoft.com/office/drawing/2014/main" id="{49FCAC8B-4EEF-48FF-8E30-F088585E0E11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281" name="Rectángulo 78">
          <a:extLst>
            <a:ext uri="{FF2B5EF4-FFF2-40B4-BE49-F238E27FC236}">
              <a16:creationId xmlns="" xmlns:a16="http://schemas.microsoft.com/office/drawing/2014/main" id="{1BE0A0A1-EE18-4649-84F2-4E4451CF8ACB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282" name="Rectángulo 79">
          <a:extLst>
            <a:ext uri="{FF2B5EF4-FFF2-40B4-BE49-F238E27FC236}">
              <a16:creationId xmlns="" xmlns:a16="http://schemas.microsoft.com/office/drawing/2014/main" id="{D6F625B0-BE55-4D23-AAF3-63FA94E23879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283" name="Rectángulo 81">
          <a:extLst>
            <a:ext uri="{FF2B5EF4-FFF2-40B4-BE49-F238E27FC236}">
              <a16:creationId xmlns="" xmlns:a16="http://schemas.microsoft.com/office/drawing/2014/main" id="{B85B1135-A6E3-42A4-8474-7415EB1CD4B5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284" name="Rectángulo 82">
          <a:extLst>
            <a:ext uri="{FF2B5EF4-FFF2-40B4-BE49-F238E27FC236}">
              <a16:creationId xmlns="" xmlns:a16="http://schemas.microsoft.com/office/drawing/2014/main" id="{51F50778-FCDA-49A0-A3F2-90D4C429740A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285" name="Rectángulo 83">
          <a:extLst>
            <a:ext uri="{FF2B5EF4-FFF2-40B4-BE49-F238E27FC236}">
              <a16:creationId xmlns="" xmlns:a16="http://schemas.microsoft.com/office/drawing/2014/main" id="{FEF033F4-32AE-472A-82DD-919941DA0985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286" name="Rectángulo 88">
          <a:extLst>
            <a:ext uri="{FF2B5EF4-FFF2-40B4-BE49-F238E27FC236}">
              <a16:creationId xmlns="" xmlns:a16="http://schemas.microsoft.com/office/drawing/2014/main" id="{275C6B41-F60D-4B6E-9784-BAF514E5DB29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287" name="Rectángulo 121">
          <a:extLst>
            <a:ext uri="{FF2B5EF4-FFF2-40B4-BE49-F238E27FC236}">
              <a16:creationId xmlns="" xmlns:a16="http://schemas.microsoft.com/office/drawing/2014/main" id="{D37AF427-F75B-4023-B5A0-7C1BAAD189F5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288" name="Rectángulo 123">
          <a:extLst>
            <a:ext uri="{FF2B5EF4-FFF2-40B4-BE49-F238E27FC236}">
              <a16:creationId xmlns="" xmlns:a16="http://schemas.microsoft.com/office/drawing/2014/main" id="{7834FF8F-AC96-4B09-8F82-EC2FFF951AF6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289" name="Rectángulo 126">
          <a:extLst>
            <a:ext uri="{FF2B5EF4-FFF2-40B4-BE49-F238E27FC236}">
              <a16:creationId xmlns="" xmlns:a16="http://schemas.microsoft.com/office/drawing/2014/main" id="{6F7C5182-D82F-4733-B015-517F002772AA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290" name="Rectángulo 127">
          <a:extLst>
            <a:ext uri="{FF2B5EF4-FFF2-40B4-BE49-F238E27FC236}">
              <a16:creationId xmlns="" xmlns:a16="http://schemas.microsoft.com/office/drawing/2014/main" id="{6E388F0A-1B41-4F8A-962C-45E122CC9AB7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291" name="Rectángulo 131">
          <a:extLst>
            <a:ext uri="{FF2B5EF4-FFF2-40B4-BE49-F238E27FC236}">
              <a16:creationId xmlns="" xmlns:a16="http://schemas.microsoft.com/office/drawing/2014/main" id="{959F0EA0-01B0-4D84-A3C3-BC0EE30B41B3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292" name="Rectángulo 132">
          <a:extLst>
            <a:ext uri="{FF2B5EF4-FFF2-40B4-BE49-F238E27FC236}">
              <a16:creationId xmlns="" xmlns:a16="http://schemas.microsoft.com/office/drawing/2014/main" id="{E5248849-5E9F-4DB5-A976-CB6108ABFF5E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293" name="Rectángulo 135">
          <a:extLst>
            <a:ext uri="{FF2B5EF4-FFF2-40B4-BE49-F238E27FC236}">
              <a16:creationId xmlns="" xmlns:a16="http://schemas.microsoft.com/office/drawing/2014/main" id="{961F272A-8CBA-49BB-8DB9-77E9B339467F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294" name="Rectángulo 136">
          <a:extLst>
            <a:ext uri="{FF2B5EF4-FFF2-40B4-BE49-F238E27FC236}">
              <a16:creationId xmlns="" xmlns:a16="http://schemas.microsoft.com/office/drawing/2014/main" id="{1FF3E804-ECCA-402E-893A-B2A6FF149315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295" name="Rectángulo 137">
          <a:extLst>
            <a:ext uri="{FF2B5EF4-FFF2-40B4-BE49-F238E27FC236}">
              <a16:creationId xmlns="" xmlns:a16="http://schemas.microsoft.com/office/drawing/2014/main" id="{2DC6C2CC-4691-4470-8111-313CCA470284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296" name="Rectángulo 139">
          <a:extLst>
            <a:ext uri="{FF2B5EF4-FFF2-40B4-BE49-F238E27FC236}">
              <a16:creationId xmlns="" xmlns:a16="http://schemas.microsoft.com/office/drawing/2014/main" id="{54E56C6D-81B6-4D17-9E7E-573F6879FE0E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297" name="Rectángulo 141">
          <a:extLst>
            <a:ext uri="{FF2B5EF4-FFF2-40B4-BE49-F238E27FC236}">
              <a16:creationId xmlns="" xmlns:a16="http://schemas.microsoft.com/office/drawing/2014/main" id="{71195449-4DD9-43DF-8DF8-D3F8497AB3B2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298" name="Rectángulo 142">
          <a:extLst>
            <a:ext uri="{FF2B5EF4-FFF2-40B4-BE49-F238E27FC236}">
              <a16:creationId xmlns="" xmlns:a16="http://schemas.microsoft.com/office/drawing/2014/main" id="{FD102E63-1C0A-42B9-B44C-02113BF3ECCB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299" name="Rectángulo 144">
          <a:extLst>
            <a:ext uri="{FF2B5EF4-FFF2-40B4-BE49-F238E27FC236}">
              <a16:creationId xmlns="" xmlns:a16="http://schemas.microsoft.com/office/drawing/2014/main" id="{01B29106-0202-49A0-96E0-CB2FDFB718F6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300" name="Rectángulo 145">
          <a:extLst>
            <a:ext uri="{FF2B5EF4-FFF2-40B4-BE49-F238E27FC236}">
              <a16:creationId xmlns="" xmlns:a16="http://schemas.microsoft.com/office/drawing/2014/main" id="{5320EC11-0A3B-45B6-8150-28A488EE6524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301" name="Rectángulo 146">
          <a:extLst>
            <a:ext uri="{FF2B5EF4-FFF2-40B4-BE49-F238E27FC236}">
              <a16:creationId xmlns="" xmlns:a16="http://schemas.microsoft.com/office/drawing/2014/main" id="{C71EBCD9-5DB5-46BA-9DFE-4405D0D76114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02" name="Rectángulo 52">
          <a:extLst>
            <a:ext uri="{FF2B5EF4-FFF2-40B4-BE49-F238E27FC236}">
              <a16:creationId xmlns="" xmlns:a16="http://schemas.microsoft.com/office/drawing/2014/main" id="{F82CBA0A-83AF-4523-BBC9-A820252DEF0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03" name="Rectángulo 134">
          <a:extLst>
            <a:ext uri="{FF2B5EF4-FFF2-40B4-BE49-F238E27FC236}">
              <a16:creationId xmlns="" xmlns:a16="http://schemas.microsoft.com/office/drawing/2014/main" id="{03765C2C-7818-4F37-B4AF-74E0FE9F940B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304" name="Rectángulo 25">
          <a:extLst>
            <a:ext uri="{FF2B5EF4-FFF2-40B4-BE49-F238E27FC236}">
              <a16:creationId xmlns="" xmlns:a16="http://schemas.microsoft.com/office/drawing/2014/main" id="{98B9915C-96BD-4D78-AF06-C7D6E2204487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305" name="Rectángulo 29">
          <a:extLst>
            <a:ext uri="{FF2B5EF4-FFF2-40B4-BE49-F238E27FC236}">
              <a16:creationId xmlns="" xmlns:a16="http://schemas.microsoft.com/office/drawing/2014/main" id="{31337163-40B9-40D0-9BC9-20E86C03FBA2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306" name="Rectángulo 35">
          <a:extLst>
            <a:ext uri="{FF2B5EF4-FFF2-40B4-BE49-F238E27FC236}">
              <a16:creationId xmlns="" xmlns:a16="http://schemas.microsoft.com/office/drawing/2014/main" id="{C2C1BD59-8914-46F5-B786-F3A38E0004B1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307" name="Rectángulo 39">
          <a:extLst>
            <a:ext uri="{FF2B5EF4-FFF2-40B4-BE49-F238E27FC236}">
              <a16:creationId xmlns="" xmlns:a16="http://schemas.microsoft.com/office/drawing/2014/main" id="{72E516D8-E4E4-47A9-A02D-75A8F7D8E439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308" name="Rectángulo 49">
          <a:extLst>
            <a:ext uri="{FF2B5EF4-FFF2-40B4-BE49-F238E27FC236}">
              <a16:creationId xmlns="" xmlns:a16="http://schemas.microsoft.com/office/drawing/2014/main" id="{A253A6CC-2AD3-4DB1-AB93-5697065348D1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309" name="Rectángulo 50">
          <a:extLst>
            <a:ext uri="{FF2B5EF4-FFF2-40B4-BE49-F238E27FC236}">
              <a16:creationId xmlns="" xmlns:a16="http://schemas.microsoft.com/office/drawing/2014/main" id="{F9DD5A95-784F-461B-98CB-F61B1AB63F6A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310" name="Rectángulo 51">
          <a:extLst>
            <a:ext uri="{FF2B5EF4-FFF2-40B4-BE49-F238E27FC236}">
              <a16:creationId xmlns="" xmlns:a16="http://schemas.microsoft.com/office/drawing/2014/main" id="{2BD36172-D4C2-479F-A9D0-3FC5018727B2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311" name="Rectángulo 53">
          <a:extLst>
            <a:ext uri="{FF2B5EF4-FFF2-40B4-BE49-F238E27FC236}">
              <a16:creationId xmlns="" xmlns:a16="http://schemas.microsoft.com/office/drawing/2014/main" id="{43059579-4002-4CC8-BA9B-4C699291ED42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312" name="Rectángulo 54">
          <a:extLst>
            <a:ext uri="{FF2B5EF4-FFF2-40B4-BE49-F238E27FC236}">
              <a16:creationId xmlns="" xmlns:a16="http://schemas.microsoft.com/office/drawing/2014/main" id="{5A187E86-8A22-4AAE-A726-8898608E07BD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313" name="Rectángulo 55">
          <a:extLst>
            <a:ext uri="{FF2B5EF4-FFF2-40B4-BE49-F238E27FC236}">
              <a16:creationId xmlns="" xmlns:a16="http://schemas.microsoft.com/office/drawing/2014/main" id="{3CA24BC1-1A2C-48DD-ABE5-903DA785D5F6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314" name="Rectángulo 56">
          <a:extLst>
            <a:ext uri="{FF2B5EF4-FFF2-40B4-BE49-F238E27FC236}">
              <a16:creationId xmlns="" xmlns:a16="http://schemas.microsoft.com/office/drawing/2014/main" id="{0FF4B5FF-2F3A-4B9E-9D3C-08A9C78E701F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315" name="Rectángulo 59">
          <a:extLst>
            <a:ext uri="{FF2B5EF4-FFF2-40B4-BE49-F238E27FC236}">
              <a16:creationId xmlns="" xmlns:a16="http://schemas.microsoft.com/office/drawing/2014/main" id="{E115DFD1-2337-4AF8-84D3-B8698B9CD2A3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316" name="Rectángulo 60">
          <a:extLst>
            <a:ext uri="{FF2B5EF4-FFF2-40B4-BE49-F238E27FC236}">
              <a16:creationId xmlns="" xmlns:a16="http://schemas.microsoft.com/office/drawing/2014/main" id="{D5EB7323-A2F8-4438-9C05-1ED6E7FA3986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317" name="Rectángulo 77">
          <a:extLst>
            <a:ext uri="{FF2B5EF4-FFF2-40B4-BE49-F238E27FC236}">
              <a16:creationId xmlns="" xmlns:a16="http://schemas.microsoft.com/office/drawing/2014/main" id="{E07D205B-1A59-4F79-ACCD-CF4104F5C5E3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318" name="Rectángulo 78">
          <a:extLst>
            <a:ext uri="{FF2B5EF4-FFF2-40B4-BE49-F238E27FC236}">
              <a16:creationId xmlns="" xmlns:a16="http://schemas.microsoft.com/office/drawing/2014/main" id="{FFCB9660-F9D7-40E1-A970-8D7AF4658B73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319" name="Rectángulo 79">
          <a:extLst>
            <a:ext uri="{FF2B5EF4-FFF2-40B4-BE49-F238E27FC236}">
              <a16:creationId xmlns="" xmlns:a16="http://schemas.microsoft.com/office/drawing/2014/main" id="{873F1CFE-640F-4D37-9DBA-F8BFE28B9294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320" name="Rectángulo 81">
          <a:extLst>
            <a:ext uri="{FF2B5EF4-FFF2-40B4-BE49-F238E27FC236}">
              <a16:creationId xmlns="" xmlns:a16="http://schemas.microsoft.com/office/drawing/2014/main" id="{A350601E-FD94-4420-BC2F-0DB1DD911177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321" name="Rectángulo 82">
          <a:extLst>
            <a:ext uri="{FF2B5EF4-FFF2-40B4-BE49-F238E27FC236}">
              <a16:creationId xmlns="" xmlns:a16="http://schemas.microsoft.com/office/drawing/2014/main" id="{5F8422F5-0FD9-423A-B228-76C9BE7AAA3E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322" name="Rectángulo 83">
          <a:extLst>
            <a:ext uri="{FF2B5EF4-FFF2-40B4-BE49-F238E27FC236}">
              <a16:creationId xmlns="" xmlns:a16="http://schemas.microsoft.com/office/drawing/2014/main" id="{426838A2-3BB5-46E3-BAB1-C065CD4B06F8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323" name="Rectángulo 88">
          <a:extLst>
            <a:ext uri="{FF2B5EF4-FFF2-40B4-BE49-F238E27FC236}">
              <a16:creationId xmlns="" xmlns:a16="http://schemas.microsoft.com/office/drawing/2014/main" id="{85F68C14-FABB-49B1-A32A-E258AAF91D7F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324" name="Rectángulo 121">
          <a:extLst>
            <a:ext uri="{FF2B5EF4-FFF2-40B4-BE49-F238E27FC236}">
              <a16:creationId xmlns="" xmlns:a16="http://schemas.microsoft.com/office/drawing/2014/main" id="{6F5D7035-AC37-4866-A12A-FE10DE1ACB31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325" name="Rectángulo 123">
          <a:extLst>
            <a:ext uri="{FF2B5EF4-FFF2-40B4-BE49-F238E27FC236}">
              <a16:creationId xmlns="" xmlns:a16="http://schemas.microsoft.com/office/drawing/2014/main" id="{76F6E3E1-5B52-4320-B7E1-0BCBBD34945E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326" name="Rectángulo 126">
          <a:extLst>
            <a:ext uri="{FF2B5EF4-FFF2-40B4-BE49-F238E27FC236}">
              <a16:creationId xmlns="" xmlns:a16="http://schemas.microsoft.com/office/drawing/2014/main" id="{914EE75F-1917-4288-98B1-97FC95BAFDD3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327" name="Rectángulo 127">
          <a:extLst>
            <a:ext uri="{FF2B5EF4-FFF2-40B4-BE49-F238E27FC236}">
              <a16:creationId xmlns="" xmlns:a16="http://schemas.microsoft.com/office/drawing/2014/main" id="{C1736066-BC0B-43CE-9CFE-4F785476078F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328" name="Rectángulo 131">
          <a:extLst>
            <a:ext uri="{FF2B5EF4-FFF2-40B4-BE49-F238E27FC236}">
              <a16:creationId xmlns="" xmlns:a16="http://schemas.microsoft.com/office/drawing/2014/main" id="{4EF96545-575A-43E7-A715-680F3F9528F2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329" name="Rectángulo 133">
          <a:extLst>
            <a:ext uri="{FF2B5EF4-FFF2-40B4-BE49-F238E27FC236}">
              <a16:creationId xmlns="" xmlns:a16="http://schemas.microsoft.com/office/drawing/2014/main" id="{708E74A1-B4A8-4F5D-9240-D55912C23EAB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330" name="Rectángulo 137">
          <a:extLst>
            <a:ext uri="{FF2B5EF4-FFF2-40B4-BE49-F238E27FC236}">
              <a16:creationId xmlns="" xmlns:a16="http://schemas.microsoft.com/office/drawing/2014/main" id="{3BF3B11D-4D12-4E21-A54A-589C21B466FB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31" name="Rectángulo 139">
          <a:extLst>
            <a:ext uri="{FF2B5EF4-FFF2-40B4-BE49-F238E27FC236}">
              <a16:creationId xmlns="" xmlns:a16="http://schemas.microsoft.com/office/drawing/2014/main" id="{10156B17-CDB1-4805-BC73-8DBEC791833A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332" name="Rectángulo 142">
          <a:extLst>
            <a:ext uri="{FF2B5EF4-FFF2-40B4-BE49-F238E27FC236}">
              <a16:creationId xmlns="" xmlns:a16="http://schemas.microsoft.com/office/drawing/2014/main" id="{050C1038-F148-4C52-ACC8-7A641F2643A7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333" name="Rectángulo 144">
          <a:extLst>
            <a:ext uri="{FF2B5EF4-FFF2-40B4-BE49-F238E27FC236}">
              <a16:creationId xmlns="" xmlns:a16="http://schemas.microsoft.com/office/drawing/2014/main" id="{564FF2FF-2F0B-4B53-8A8C-63781CF6F75C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334" name="Rectángulo 145">
          <a:extLst>
            <a:ext uri="{FF2B5EF4-FFF2-40B4-BE49-F238E27FC236}">
              <a16:creationId xmlns="" xmlns:a16="http://schemas.microsoft.com/office/drawing/2014/main" id="{372B5C19-5C8A-4D0A-908C-88A48F7D5EF2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335" name="Rectángulo 146">
          <a:extLst>
            <a:ext uri="{FF2B5EF4-FFF2-40B4-BE49-F238E27FC236}">
              <a16:creationId xmlns="" xmlns:a16="http://schemas.microsoft.com/office/drawing/2014/main" id="{5EEE9FD8-4541-46C9-855D-32EB29367F40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336" name="Rectángulo 148">
          <a:extLst>
            <a:ext uri="{FF2B5EF4-FFF2-40B4-BE49-F238E27FC236}">
              <a16:creationId xmlns="" xmlns:a16="http://schemas.microsoft.com/office/drawing/2014/main" id="{8BED8605-07EE-4BCD-8452-281555A2C655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37" name="Rectángulo 52">
          <a:extLst>
            <a:ext uri="{FF2B5EF4-FFF2-40B4-BE49-F238E27FC236}">
              <a16:creationId xmlns="" xmlns:a16="http://schemas.microsoft.com/office/drawing/2014/main" id="{F34C6D7D-9791-4659-853A-0FCA63F7009D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38" name="Rectángulo 134">
          <a:extLst>
            <a:ext uri="{FF2B5EF4-FFF2-40B4-BE49-F238E27FC236}">
              <a16:creationId xmlns="" xmlns:a16="http://schemas.microsoft.com/office/drawing/2014/main" id="{CA36403A-A5E3-4215-8C44-493F7934BAFD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39" name="Rectángulo 52">
          <a:extLst>
            <a:ext uri="{FF2B5EF4-FFF2-40B4-BE49-F238E27FC236}">
              <a16:creationId xmlns="" xmlns:a16="http://schemas.microsoft.com/office/drawing/2014/main" id="{CDEA9123-1413-4F59-B293-70DED99AB3CD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40" name="Rectángulo 134">
          <a:extLst>
            <a:ext uri="{FF2B5EF4-FFF2-40B4-BE49-F238E27FC236}">
              <a16:creationId xmlns="" xmlns:a16="http://schemas.microsoft.com/office/drawing/2014/main" id="{6AE34043-10A9-4CE3-AF6E-D6E8C0FABB7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341" name="Rectángulo 49">
          <a:extLst>
            <a:ext uri="{FF2B5EF4-FFF2-40B4-BE49-F238E27FC236}">
              <a16:creationId xmlns="" xmlns:a16="http://schemas.microsoft.com/office/drawing/2014/main" id="{8E45B10B-E706-4F4A-9A5B-AC4D58B96991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342" name="Rectángulo 51">
          <a:extLst>
            <a:ext uri="{FF2B5EF4-FFF2-40B4-BE49-F238E27FC236}">
              <a16:creationId xmlns="" xmlns:a16="http://schemas.microsoft.com/office/drawing/2014/main" id="{36F8DE03-AA38-4147-9FFF-0AEF5998E1D1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343" name="Rectángulo 54">
          <a:extLst>
            <a:ext uri="{FF2B5EF4-FFF2-40B4-BE49-F238E27FC236}">
              <a16:creationId xmlns="" xmlns:a16="http://schemas.microsoft.com/office/drawing/2014/main" id="{7BBDD1AA-63BF-4E93-BAEE-E9A65BE9E6DB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344" name="Rectángulo 55">
          <a:extLst>
            <a:ext uri="{FF2B5EF4-FFF2-40B4-BE49-F238E27FC236}">
              <a16:creationId xmlns="" xmlns:a16="http://schemas.microsoft.com/office/drawing/2014/main" id="{9C53DB80-E2CC-425A-822A-2D6AD891508D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345" name="Rectángulo 56">
          <a:extLst>
            <a:ext uri="{FF2B5EF4-FFF2-40B4-BE49-F238E27FC236}">
              <a16:creationId xmlns="" xmlns:a16="http://schemas.microsoft.com/office/drawing/2014/main" id="{656838CA-E62A-42AE-918F-0EA340DDD6E3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346" name="Rectángulo 60">
          <a:extLst>
            <a:ext uri="{FF2B5EF4-FFF2-40B4-BE49-F238E27FC236}">
              <a16:creationId xmlns="" xmlns:a16="http://schemas.microsoft.com/office/drawing/2014/main" id="{5687F779-D4DC-494C-ADF8-0C0D44871DF3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347" name="Rectángulo 77">
          <a:extLst>
            <a:ext uri="{FF2B5EF4-FFF2-40B4-BE49-F238E27FC236}">
              <a16:creationId xmlns="" xmlns:a16="http://schemas.microsoft.com/office/drawing/2014/main" id="{88F238C6-56CB-4793-BEE9-2124CCCEEA15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348" name="Rectángulo 78">
          <a:extLst>
            <a:ext uri="{FF2B5EF4-FFF2-40B4-BE49-F238E27FC236}">
              <a16:creationId xmlns="" xmlns:a16="http://schemas.microsoft.com/office/drawing/2014/main" id="{1766D709-A88E-4F39-8DED-50A14AB06495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349" name="Rectángulo 79">
          <a:extLst>
            <a:ext uri="{FF2B5EF4-FFF2-40B4-BE49-F238E27FC236}">
              <a16:creationId xmlns="" xmlns:a16="http://schemas.microsoft.com/office/drawing/2014/main" id="{956A5A4C-116F-451B-B58D-49D612C93D02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350" name="Rectángulo 81">
          <a:extLst>
            <a:ext uri="{FF2B5EF4-FFF2-40B4-BE49-F238E27FC236}">
              <a16:creationId xmlns="" xmlns:a16="http://schemas.microsoft.com/office/drawing/2014/main" id="{C4EC8F18-6DB7-48BB-9DC1-C8F9A946216E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351" name="Rectángulo 82">
          <a:extLst>
            <a:ext uri="{FF2B5EF4-FFF2-40B4-BE49-F238E27FC236}">
              <a16:creationId xmlns="" xmlns:a16="http://schemas.microsoft.com/office/drawing/2014/main" id="{4524A609-1556-4855-AAD5-E8309F0710E2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352" name="Rectángulo 83">
          <a:extLst>
            <a:ext uri="{FF2B5EF4-FFF2-40B4-BE49-F238E27FC236}">
              <a16:creationId xmlns="" xmlns:a16="http://schemas.microsoft.com/office/drawing/2014/main" id="{94CDCF07-1A9C-485B-B0FF-E0C906EAFE17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353" name="Rectángulo 88">
          <a:extLst>
            <a:ext uri="{FF2B5EF4-FFF2-40B4-BE49-F238E27FC236}">
              <a16:creationId xmlns="" xmlns:a16="http://schemas.microsoft.com/office/drawing/2014/main" id="{32C76A27-6ACC-451C-A94E-CE26A6508BFB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354" name="Rectángulo 131">
          <a:extLst>
            <a:ext uri="{FF2B5EF4-FFF2-40B4-BE49-F238E27FC236}">
              <a16:creationId xmlns="" xmlns:a16="http://schemas.microsoft.com/office/drawing/2014/main" id="{AABE9252-DEBA-4F42-A133-EBB6D7C183CF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355" name="Rectángulo 132">
          <a:extLst>
            <a:ext uri="{FF2B5EF4-FFF2-40B4-BE49-F238E27FC236}">
              <a16:creationId xmlns="" xmlns:a16="http://schemas.microsoft.com/office/drawing/2014/main" id="{72B52399-5DA6-47B4-97DD-811CD0CC4B09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356" name="Rectángulo 136">
          <a:extLst>
            <a:ext uri="{FF2B5EF4-FFF2-40B4-BE49-F238E27FC236}">
              <a16:creationId xmlns="" xmlns:a16="http://schemas.microsoft.com/office/drawing/2014/main" id="{0B153AC1-3ECC-4CEA-A703-E3635AB00D01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357" name="Rectángulo 137">
          <a:extLst>
            <a:ext uri="{FF2B5EF4-FFF2-40B4-BE49-F238E27FC236}">
              <a16:creationId xmlns="" xmlns:a16="http://schemas.microsoft.com/office/drawing/2014/main" id="{6167FA12-75D1-47EA-ADFD-3634D582B6B0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58" name="Rectángulo 139">
          <a:extLst>
            <a:ext uri="{FF2B5EF4-FFF2-40B4-BE49-F238E27FC236}">
              <a16:creationId xmlns="" xmlns:a16="http://schemas.microsoft.com/office/drawing/2014/main" id="{B7EB02A9-1E73-450B-B105-FB3BBE51C45B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359" name="Rectángulo 141">
          <a:extLst>
            <a:ext uri="{FF2B5EF4-FFF2-40B4-BE49-F238E27FC236}">
              <a16:creationId xmlns="" xmlns:a16="http://schemas.microsoft.com/office/drawing/2014/main" id="{5D140EBD-C57B-46AE-8BCB-B37DA6F41D48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360" name="Rectángulo 142">
          <a:extLst>
            <a:ext uri="{FF2B5EF4-FFF2-40B4-BE49-F238E27FC236}">
              <a16:creationId xmlns="" xmlns:a16="http://schemas.microsoft.com/office/drawing/2014/main" id="{777244B5-B1DF-4A83-ADE8-855186E7A109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361" name="Rectángulo 144">
          <a:extLst>
            <a:ext uri="{FF2B5EF4-FFF2-40B4-BE49-F238E27FC236}">
              <a16:creationId xmlns="" xmlns:a16="http://schemas.microsoft.com/office/drawing/2014/main" id="{63137B71-1A71-4578-B739-56B302660A11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362" name="Rectángulo 145">
          <a:extLst>
            <a:ext uri="{FF2B5EF4-FFF2-40B4-BE49-F238E27FC236}">
              <a16:creationId xmlns="" xmlns:a16="http://schemas.microsoft.com/office/drawing/2014/main" id="{383893F7-3E07-4F1D-A2C4-598893D9F599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363" name="Rectángulo 146">
          <a:extLst>
            <a:ext uri="{FF2B5EF4-FFF2-40B4-BE49-F238E27FC236}">
              <a16:creationId xmlns="" xmlns:a16="http://schemas.microsoft.com/office/drawing/2014/main" id="{D29BFFDF-6D11-453A-92B5-5CC3ED26E02F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64" name="Rectángulo 52">
          <a:extLst>
            <a:ext uri="{FF2B5EF4-FFF2-40B4-BE49-F238E27FC236}">
              <a16:creationId xmlns="" xmlns:a16="http://schemas.microsoft.com/office/drawing/2014/main" id="{C34160F6-A0A4-4924-AC44-7EE2CE60F845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65" name="Rectángulo 134">
          <a:extLst>
            <a:ext uri="{FF2B5EF4-FFF2-40B4-BE49-F238E27FC236}">
              <a16:creationId xmlns="" xmlns:a16="http://schemas.microsoft.com/office/drawing/2014/main" id="{CD8BA7FD-F71B-47D6-8445-E5D1060D1FD0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366" name="Rectángulo 35">
          <a:extLst>
            <a:ext uri="{FF2B5EF4-FFF2-40B4-BE49-F238E27FC236}">
              <a16:creationId xmlns="" xmlns:a16="http://schemas.microsoft.com/office/drawing/2014/main" id="{3DF3F6AA-63DC-4613-8253-E80FC1FF7E37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367" name="Rectángulo 39">
          <a:extLst>
            <a:ext uri="{FF2B5EF4-FFF2-40B4-BE49-F238E27FC236}">
              <a16:creationId xmlns="" xmlns:a16="http://schemas.microsoft.com/office/drawing/2014/main" id="{DA31461D-F540-4B63-BEEC-8B4B3DC0B700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368" name="Rectángulo 49">
          <a:extLst>
            <a:ext uri="{FF2B5EF4-FFF2-40B4-BE49-F238E27FC236}">
              <a16:creationId xmlns="" xmlns:a16="http://schemas.microsoft.com/office/drawing/2014/main" id="{BEAD647C-172D-4457-A283-F2E6072DF85B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369" name="Rectángulo 50">
          <a:extLst>
            <a:ext uri="{FF2B5EF4-FFF2-40B4-BE49-F238E27FC236}">
              <a16:creationId xmlns="" xmlns:a16="http://schemas.microsoft.com/office/drawing/2014/main" id="{BC6B0C9B-B7C7-4C4A-9338-E39C8A83BF35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370" name="Rectángulo 51">
          <a:extLst>
            <a:ext uri="{FF2B5EF4-FFF2-40B4-BE49-F238E27FC236}">
              <a16:creationId xmlns="" xmlns:a16="http://schemas.microsoft.com/office/drawing/2014/main" id="{895C07B5-4BAD-416A-8919-77C2F6F89806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371" name="Rectángulo 53">
          <a:extLst>
            <a:ext uri="{FF2B5EF4-FFF2-40B4-BE49-F238E27FC236}">
              <a16:creationId xmlns="" xmlns:a16="http://schemas.microsoft.com/office/drawing/2014/main" id="{1C0B50FE-80A0-4DDE-8A7A-E798E0C81CC5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372" name="Rectángulo 54">
          <a:extLst>
            <a:ext uri="{FF2B5EF4-FFF2-40B4-BE49-F238E27FC236}">
              <a16:creationId xmlns="" xmlns:a16="http://schemas.microsoft.com/office/drawing/2014/main" id="{AC8DAA47-1AE2-4F48-8E59-7400059A6A25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373" name="Rectángulo 55">
          <a:extLst>
            <a:ext uri="{FF2B5EF4-FFF2-40B4-BE49-F238E27FC236}">
              <a16:creationId xmlns="" xmlns:a16="http://schemas.microsoft.com/office/drawing/2014/main" id="{3AB57241-AC21-4E56-90C1-89B0E0978F2D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374" name="Rectángulo 56">
          <a:extLst>
            <a:ext uri="{FF2B5EF4-FFF2-40B4-BE49-F238E27FC236}">
              <a16:creationId xmlns="" xmlns:a16="http://schemas.microsoft.com/office/drawing/2014/main" id="{762FA739-AD1F-4F83-852F-0B829CB60CEB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375" name="Rectángulo 59">
          <a:extLst>
            <a:ext uri="{FF2B5EF4-FFF2-40B4-BE49-F238E27FC236}">
              <a16:creationId xmlns="" xmlns:a16="http://schemas.microsoft.com/office/drawing/2014/main" id="{5922012E-9427-40D3-BDB3-E7D55FE0DD7A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376" name="Rectángulo 60">
          <a:extLst>
            <a:ext uri="{FF2B5EF4-FFF2-40B4-BE49-F238E27FC236}">
              <a16:creationId xmlns="" xmlns:a16="http://schemas.microsoft.com/office/drawing/2014/main" id="{5085815C-5E84-460A-A8F3-EB6699EFF20E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377" name="Rectángulo 77">
          <a:extLst>
            <a:ext uri="{FF2B5EF4-FFF2-40B4-BE49-F238E27FC236}">
              <a16:creationId xmlns="" xmlns:a16="http://schemas.microsoft.com/office/drawing/2014/main" id="{E11058F9-E854-4F94-B183-7AF5730C6ADA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378" name="Rectángulo 78">
          <a:extLst>
            <a:ext uri="{FF2B5EF4-FFF2-40B4-BE49-F238E27FC236}">
              <a16:creationId xmlns="" xmlns:a16="http://schemas.microsoft.com/office/drawing/2014/main" id="{BC692EF6-5599-4E8B-9C35-F54C85367F33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379" name="Rectángulo 79">
          <a:extLst>
            <a:ext uri="{FF2B5EF4-FFF2-40B4-BE49-F238E27FC236}">
              <a16:creationId xmlns="" xmlns:a16="http://schemas.microsoft.com/office/drawing/2014/main" id="{2EE2983C-8C05-400C-AEBA-4007C7F765E6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380" name="Rectángulo 81">
          <a:extLst>
            <a:ext uri="{FF2B5EF4-FFF2-40B4-BE49-F238E27FC236}">
              <a16:creationId xmlns="" xmlns:a16="http://schemas.microsoft.com/office/drawing/2014/main" id="{37731361-AB61-48EB-9638-A1D59F922A84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381" name="Rectángulo 82">
          <a:extLst>
            <a:ext uri="{FF2B5EF4-FFF2-40B4-BE49-F238E27FC236}">
              <a16:creationId xmlns="" xmlns:a16="http://schemas.microsoft.com/office/drawing/2014/main" id="{4975D81A-F232-47D4-8B27-ED509C0F0C9B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382" name="Rectángulo 83">
          <a:extLst>
            <a:ext uri="{FF2B5EF4-FFF2-40B4-BE49-F238E27FC236}">
              <a16:creationId xmlns="" xmlns:a16="http://schemas.microsoft.com/office/drawing/2014/main" id="{D59606B7-FAAB-46E5-88B2-FEC10E3AC823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383" name="Rectángulo 88">
          <a:extLst>
            <a:ext uri="{FF2B5EF4-FFF2-40B4-BE49-F238E27FC236}">
              <a16:creationId xmlns="" xmlns:a16="http://schemas.microsoft.com/office/drawing/2014/main" id="{47295E1E-FB45-4ACC-A18F-D7E5A5153347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384" name="Rectángulo 123">
          <a:extLst>
            <a:ext uri="{FF2B5EF4-FFF2-40B4-BE49-F238E27FC236}">
              <a16:creationId xmlns="" xmlns:a16="http://schemas.microsoft.com/office/drawing/2014/main" id="{4D019393-7A51-4273-B6EE-8E6DBE6DBFFC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385" name="Rectángulo 126">
          <a:extLst>
            <a:ext uri="{FF2B5EF4-FFF2-40B4-BE49-F238E27FC236}">
              <a16:creationId xmlns="" xmlns:a16="http://schemas.microsoft.com/office/drawing/2014/main" id="{9B474CA1-A337-4DDC-A571-61DB0ABF9B23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386" name="Rectángulo 127">
          <a:extLst>
            <a:ext uri="{FF2B5EF4-FFF2-40B4-BE49-F238E27FC236}">
              <a16:creationId xmlns="" xmlns:a16="http://schemas.microsoft.com/office/drawing/2014/main" id="{E02D57FB-C397-4873-8718-15031A423465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387" name="Rectángulo 131">
          <a:extLst>
            <a:ext uri="{FF2B5EF4-FFF2-40B4-BE49-F238E27FC236}">
              <a16:creationId xmlns="" xmlns:a16="http://schemas.microsoft.com/office/drawing/2014/main" id="{DE26A794-6221-4D96-BCB5-0F818E062685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388" name="Rectángulo 132">
          <a:extLst>
            <a:ext uri="{FF2B5EF4-FFF2-40B4-BE49-F238E27FC236}">
              <a16:creationId xmlns="" xmlns:a16="http://schemas.microsoft.com/office/drawing/2014/main" id="{6F66B93F-7622-4F86-9B55-CF27013BCCFD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389" name="Rectángulo 133">
          <a:extLst>
            <a:ext uri="{FF2B5EF4-FFF2-40B4-BE49-F238E27FC236}">
              <a16:creationId xmlns="" xmlns:a16="http://schemas.microsoft.com/office/drawing/2014/main" id="{8D5829F5-73F5-44F8-BCBF-6CEA4FB326A9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390" name="Rectángulo 135">
          <a:extLst>
            <a:ext uri="{FF2B5EF4-FFF2-40B4-BE49-F238E27FC236}">
              <a16:creationId xmlns="" xmlns:a16="http://schemas.microsoft.com/office/drawing/2014/main" id="{EF840A75-1579-4F7D-8E0C-FA43DDC39ED6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391" name="Rectángulo 136">
          <a:extLst>
            <a:ext uri="{FF2B5EF4-FFF2-40B4-BE49-F238E27FC236}">
              <a16:creationId xmlns="" xmlns:a16="http://schemas.microsoft.com/office/drawing/2014/main" id="{769D16B2-64F6-4B76-8A28-9366FF11DDA9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392" name="Rectángulo 137">
          <a:extLst>
            <a:ext uri="{FF2B5EF4-FFF2-40B4-BE49-F238E27FC236}">
              <a16:creationId xmlns="" xmlns:a16="http://schemas.microsoft.com/office/drawing/2014/main" id="{F8505120-0F63-4C36-849B-59F94F50283A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393" name="Rectángulo 139">
          <a:extLst>
            <a:ext uri="{FF2B5EF4-FFF2-40B4-BE49-F238E27FC236}">
              <a16:creationId xmlns="" xmlns:a16="http://schemas.microsoft.com/office/drawing/2014/main" id="{E35F0BEB-9AB6-4569-A8FC-3B5A601DD5EE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394" name="Rectángulo 141">
          <a:extLst>
            <a:ext uri="{FF2B5EF4-FFF2-40B4-BE49-F238E27FC236}">
              <a16:creationId xmlns="" xmlns:a16="http://schemas.microsoft.com/office/drawing/2014/main" id="{5C407257-EFDE-48F4-9A35-36FD7504F968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395" name="Rectángulo 142">
          <a:extLst>
            <a:ext uri="{FF2B5EF4-FFF2-40B4-BE49-F238E27FC236}">
              <a16:creationId xmlns="" xmlns:a16="http://schemas.microsoft.com/office/drawing/2014/main" id="{714F69FC-A2E1-4DDF-A6F4-C2B190C834AC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396" name="Rectángulo 144">
          <a:extLst>
            <a:ext uri="{FF2B5EF4-FFF2-40B4-BE49-F238E27FC236}">
              <a16:creationId xmlns="" xmlns:a16="http://schemas.microsoft.com/office/drawing/2014/main" id="{86BF06BC-3D9F-4E77-AB96-71F5F5313E26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397" name="Rectángulo 145">
          <a:extLst>
            <a:ext uri="{FF2B5EF4-FFF2-40B4-BE49-F238E27FC236}">
              <a16:creationId xmlns="" xmlns:a16="http://schemas.microsoft.com/office/drawing/2014/main" id="{DE5498C1-9AF7-4936-8BAC-D6FBBFEB5D6B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398" name="Rectángulo 146">
          <a:extLst>
            <a:ext uri="{FF2B5EF4-FFF2-40B4-BE49-F238E27FC236}">
              <a16:creationId xmlns="" xmlns:a16="http://schemas.microsoft.com/office/drawing/2014/main" id="{7E43A5A9-369A-4067-9BC7-8400FB4AD256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399" name="Rectángulo 148">
          <a:extLst>
            <a:ext uri="{FF2B5EF4-FFF2-40B4-BE49-F238E27FC236}">
              <a16:creationId xmlns="" xmlns:a16="http://schemas.microsoft.com/office/drawing/2014/main" id="{CEAA66C4-DA74-4AE1-93BF-3CEAEA21DB54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00" name="Rectángulo 52">
          <a:extLst>
            <a:ext uri="{FF2B5EF4-FFF2-40B4-BE49-F238E27FC236}">
              <a16:creationId xmlns="" xmlns:a16="http://schemas.microsoft.com/office/drawing/2014/main" id="{B9CF12FA-E2C3-49B3-B7B7-B1E898746F73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01" name="Rectángulo 134">
          <a:extLst>
            <a:ext uri="{FF2B5EF4-FFF2-40B4-BE49-F238E27FC236}">
              <a16:creationId xmlns="" xmlns:a16="http://schemas.microsoft.com/office/drawing/2014/main" id="{2595806E-EB76-43F3-90EE-A66D6ECA65C6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02" name="Rectángulo 52">
          <a:extLst>
            <a:ext uri="{FF2B5EF4-FFF2-40B4-BE49-F238E27FC236}">
              <a16:creationId xmlns="" xmlns:a16="http://schemas.microsoft.com/office/drawing/2014/main" id="{5E376442-0840-440C-B34B-4922FF83EE80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03" name="Rectángulo 134">
          <a:extLst>
            <a:ext uri="{FF2B5EF4-FFF2-40B4-BE49-F238E27FC236}">
              <a16:creationId xmlns="" xmlns:a16="http://schemas.microsoft.com/office/drawing/2014/main" id="{21D4D406-BBF5-4DE3-83FF-64785A1E925D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404" name="Rectángulo 49">
          <a:extLst>
            <a:ext uri="{FF2B5EF4-FFF2-40B4-BE49-F238E27FC236}">
              <a16:creationId xmlns="" xmlns:a16="http://schemas.microsoft.com/office/drawing/2014/main" id="{E1E2844F-F011-427E-BFE2-66110973A1B6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405" name="Rectángulo 51">
          <a:extLst>
            <a:ext uri="{FF2B5EF4-FFF2-40B4-BE49-F238E27FC236}">
              <a16:creationId xmlns="" xmlns:a16="http://schemas.microsoft.com/office/drawing/2014/main" id="{2229F8CB-0173-437D-AD0C-B9058F380C35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406" name="Rectángulo 54">
          <a:extLst>
            <a:ext uri="{FF2B5EF4-FFF2-40B4-BE49-F238E27FC236}">
              <a16:creationId xmlns="" xmlns:a16="http://schemas.microsoft.com/office/drawing/2014/main" id="{3A45E7EB-6845-40BD-8419-5247A1E3C0EB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407" name="Rectángulo 55">
          <a:extLst>
            <a:ext uri="{FF2B5EF4-FFF2-40B4-BE49-F238E27FC236}">
              <a16:creationId xmlns="" xmlns:a16="http://schemas.microsoft.com/office/drawing/2014/main" id="{EB21F84D-E504-443F-9ABD-A286B95A45B1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408" name="Rectángulo 56">
          <a:extLst>
            <a:ext uri="{FF2B5EF4-FFF2-40B4-BE49-F238E27FC236}">
              <a16:creationId xmlns="" xmlns:a16="http://schemas.microsoft.com/office/drawing/2014/main" id="{93B71347-9303-4CD4-8206-0566BAB52304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409" name="Rectángulo 59">
          <a:extLst>
            <a:ext uri="{FF2B5EF4-FFF2-40B4-BE49-F238E27FC236}">
              <a16:creationId xmlns="" xmlns:a16="http://schemas.microsoft.com/office/drawing/2014/main" id="{2A2C6875-4873-4F2F-9F48-79C8C9E5E6D6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410" name="Rectángulo 60">
          <a:extLst>
            <a:ext uri="{FF2B5EF4-FFF2-40B4-BE49-F238E27FC236}">
              <a16:creationId xmlns="" xmlns:a16="http://schemas.microsoft.com/office/drawing/2014/main" id="{7E762B55-03FC-4FB0-9AC3-C6E5C6F06AE3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411" name="Rectángulo 78">
          <a:extLst>
            <a:ext uri="{FF2B5EF4-FFF2-40B4-BE49-F238E27FC236}">
              <a16:creationId xmlns="" xmlns:a16="http://schemas.microsoft.com/office/drawing/2014/main" id="{98B969F3-69C2-469A-B2D5-7CAE08B131F5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412" name="Rectángulo 79">
          <a:extLst>
            <a:ext uri="{FF2B5EF4-FFF2-40B4-BE49-F238E27FC236}">
              <a16:creationId xmlns="" xmlns:a16="http://schemas.microsoft.com/office/drawing/2014/main" id="{5E764C1C-FFAF-42E5-A4C3-73CE17B51D39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413" name="Rectángulo 127">
          <a:extLst>
            <a:ext uri="{FF2B5EF4-FFF2-40B4-BE49-F238E27FC236}">
              <a16:creationId xmlns="" xmlns:a16="http://schemas.microsoft.com/office/drawing/2014/main" id="{EBBECBF2-21FD-4672-8BD8-F2F859B20CA2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414" name="Rectángulo 131">
          <a:extLst>
            <a:ext uri="{FF2B5EF4-FFF2-40B4-BE49-F238E27FC236}">
              <a16:creationId xmlns="" xmlns:a16="http://schemas.microsoft.com/office/drawing/2014/main" id="{EDE48585-6EEF-4861-8778-BE44D00D9AF3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415" name="Rectángulo 136">
          <a:extLst>
            <a:ext uri="{FF2B5EF4-FFF2-40B4-BE49-F238E27FC236}">
              <a16:creationId xmlns="" xmlns:a16="http://schemas.microsoft.com/office/drawing/2014/main" id="{0E9962F5-4CA9-4FD5-B553-71FEEFAE409C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416" name="Rectángulo 137">
          <a:extLst>
            <a:ext uri="{FF2B5EF4-FFF2-40B4-BE49-F238E27FC236}">
              <a16:creationId xmlns="" xmlns:a16="http://schemas.microsoft.com/office/drawing/2014/main" id="{B37D1164-205C-4C49-96A0-BC684F1250CD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17" name="Rectángulo 139">
          <a:extLst>
            <a:ext uri="{FF2B5EF4-FFF2-40B4-BE49-F238E27FC236}">
              <a16:creationId xmlns="" xmlns:a16="http://schemas.microsoft.com/office/drawing/2014/main" id="{60A51224-0BF5-4A8F-8213-9DDB796CAADC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418" name="Rectángulo 140">
          <a:extLst>
            <a:ext uri="{FF2B5EF4-FFF2-40B4-BE49-F238E27FC236}">
              <a16:creationId xmlns="" xmlns:a16="http://schemas.microsoft.com/office/drawing/2014/main" id="{84EC550A-9B9A-4B74-9BED-FFB2BB7D0326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419" name="Rectángulo 141">
          <a:extLst>
            <a:ext uri="{FF2B5EF4-FFF2-40B4-BE49-F238E27FC236}">
              <a16:creationId xmlns="" xmlns:a16="http://schemas.microsoft.com/office/drawing/2014/main" id="{28A04E40-B720-4499-9BC6-644DF791A967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420" name="Rectángulo 142">
          <a:extLst>
            <a:ext uri="{FF2B5EF4-FFF2-40B4-BE49-F238E27FC236}">
              <a16:creationId xmlns="" xmlns:a16="http://schemas.microsoft.com/office/drawing/2014/main" id="{D4FA73C0-0ABE-491E-8912-92DF51AF8E74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421" name="Rectángulo 145">
          <a:extLst>
            <a:ext uri="{FF2B5EF4-FFF2-40B4-BE49-F238E27FC236}">
              <a16:creationId xmlns="" xmlns:a16="http://schemas.microsoft.com/office/drawing/2014/main" id="{E6CDD1AF-689D-4449-815E-7336EF23A75E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422" name="Rectángulo 146">
          <a:extLst>
            <a:ext uri="{FF2B5EF4-FFF2-40B4-BE49-F238E27FC236}">
              <a16:creationId xmlns="" xmlns:a16="http://schemas.microsoft.com/office/drawing/2014/main" id="{407E3D70-916B-4EED-909E-5006BB3E1CAB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23" name="Rectángulo 52">
          <a:extLst>
            <a:ext uri="{FF2B5EF4-FFF2-40B4-BE49-F238E27FC236}">
              <a16:creationId xmlns="" xmlns:a16="http://schemas.microsoft.com/office/drawing/2014/main" id="{D16B1EB0-263E-4F41-A5C1-6AF2DD1AF63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24" name="Rectángulo 134">
          <a:extLst>
            <a:ext uri="{FF2B5EF4-FFF2-40B4-BE49-F238E27FC236}">
              <a16:creationId xmlns="" xmlns:a16="http://schemas.microsoft.com/office/drawing/2014/main" id="{34D54B54-3A0C-4B60-9BC4-C297B72E39A2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25" name="Rectángulo 52">
          <a:extLst>
            <a:ext uri="{FF2B5EF4-FFF2-40B4-BE49-F238E27FC236}">
              <a16:creationId xmlns="" xmlns:a16="http://schemas.microsoft.com/office/drawing/2014/main" id="{F1D1D8E6-333F-4908-9436-0D2FD12B9832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26" name="Rectángulo 134">
          <a:extLst>
            <a:ext uri="{FF2B5EF4-FFF2-40B4-BE49-F238E27FC236}">
              <a16:creationId xmlns="" xmlns:a16="http://schemas.microsoft.com/office/drawing/2014/main" id="{0867B33E-4CAD-427D-8D66-975735E256AE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427" name="Rectángulo 35">
          <a:extLst>
            <a:ext uri="{FF2B5EF4-FFF2-40B4-BE49-F238E27FC236}">
              <a16:creationId xmlns="" xmlns:a16="http://schemas.microsoft.com/office/drawing/2014/main" id="{333B8E8E-CD5A-4471-AA4B-05895CD0CBB2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428" name="Rectángulo 49">
          <a:extLst>
            <a:ext uri="{FF2B5EF4-FFF2-40B4-BE49-F238E27FC236}">
              <a16:creationId xmlns="" xmlns:a16="http://schemas.microsoft.com/office/drawing/2014/main" id="{9705E036-42B4-42AD-89A7-9CFF57E5FB41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429" name="Rectángulo 51">
          <a:extLst>
            <a:ext uri="{FF2B5EF4-FFF2-40B4-BE49-F238E27FC236}">
              <a16:creationId xmlns="" xmlns:a16="http://schemas.microsoft.com/office/drawing/2014/main" id="{9D823505-F9DF-4A69-A7E0-C3D06D905E2B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430" name="Rectángulo 54">
          <a:extLst>
            <a:ext uri="{FF2B5EF4-FFF2-40B4-BE49-F238E27FC236}">
              <a16:creationId xmlns="" xmlns:a16="http://schemas.microsoft.com/office/drawing/2014/main" id="{E27DE7B0-FF9C-44BF-8B93-99DFAACE61E1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431" name="Rectángulo 55">
          <a:extLst>
            <a:ext uri="{FF2B5EF4-FFF2-40B4-BE49-F238E27FC236}">
              <a16:creationId xmlns="" xmlns:a16="http://schemas.microsoft.com/office/drawing/2014/main" id="{7589F235-57DD-4057-946A-B9194A2DE59E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432" name="Rectángulo 56">
          <a:extLst>
            <a:ext uri="{FF2B5EF4-FFF2-40B4-BE49-F238E27FC236}">
              <a16:creationId xmlns="" xmlns:a16="http://schemas.microsoft.com/office/drawing/2014/main" id="{0DBC00E4-5FCA-43B9-8833-4A50BD8BEB3E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433" name="Rectángulo 58">
          <a:extLst>
            <a:ext uri="{FF2B5EF4-FFF2-40B4-BE49-F238E27FC236}">
              <a16:creationId xmlns="" xmlns:a16="http://schemas.microsoft.com/office/drawing/2014/main" id="{66E5F5A3-93F6-4101-836E-3AFF9F2D3111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434" name="Rectángulo 59">
          <a:extLst>
            <a:ext uri="{FF2B5EF4-FFF2-40B4-BE49-F238E27FC236}">
              <a16:creationId xmlns="" xmlns:a16="http://schemas.microsoft.com/office/drawing/2014/main" id="{46248537-E1A9-4E9B-AF09-958723E41BAE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435" name="Rectángulo 60">
          <a:extLst>
            <a:ext uri="{FF2B5EF4-FFF2-40B4-BE49-F238E27FC236}">
              <a16:creationId xmlns="" xmlns:a16="http://schemas.microsoft.com/office/drawing/2014/main" id="{E7CFBE8F-FBC8-469F-9568-7CBD91D2EE6D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436" name="Rectángulo 78">
          <a:extLst>
            <a:ext uri="{FF2B5EF4-FFF2-40B4-BE49-F238E27FC236}">
              <a16:creationId xmlns="" xmlns:a16="http://schemas.microsoft.com/office/drawing/2014/main" id="{E321AFBB-216B-4B8D-9BC1-E84FB43919ED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437" name="Rectángulo 79">
          <a:extLst>
            <a:ext uri="{FF2B5EF4-FFF2-40B4-BE49-F238E27FC236}">
              <a16:creationId xmlns="" xmlns:a16="http://schemas.microsoft.com/office/drawing/2014/main" id="{A1501446-9947-4806-8B86-CE0D51D1B945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438" name="Rectángulo 126">
          <a:extLst>
            <a:ext uri="{FF2B5EF4-FFF2-40B4-BE49-F238E27FC236}">
              <a16:creationId xmlns="" xmlns:a16="http://schemas.microsoft.com/office/drawing/2014/main" id="{65ECCC00-9EA5-4E62-B4E2-1D4DFD79990B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439" name="Rectángulo 127">
          <a:extLst>
            <a:ext uri="{FF2B5EF4-FFF2-40B4-BE49-F238E27FC236}">
              <a16:creationId xmlns="" xmlns:a16="http://schemas.microsoft.com/office/drawing/2014/main" id="{609339CE-D3A7-408B-AA07-6A2CCB51900D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440" name="Rectángulo 131">
          <a:extLst>
            <a:ext uri="{FF2B5EF4-FFF2-40B4-BE49-F238E27FC236}">
              <a16:creationId xmlns="" xmlns:a16="http://schemas.microsoft.com/office/drawing/2014/main" id="{815877E5-FC1F-45FD-84ED-C5321857CE39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441" name="Rectángulo 132">
          <a:extLst>
            <a:ext uri="{FF2B5EF4-FFF2-40B4-BE49-F238E27FC236}">
              <a16:creationId xmlns="" xmlns:a16="http://schemas.microsoft.com/office/drawing/2014/main" id="{97D1D0E7-A237-47D7-87D5-4EA0F5A492B1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442" name="Rectángulo 136">
          <a:extLst>
            <a:ext uri="{FF2B5EF4-FFF2-40B4-BE49-F238E27FC236}">
              <a16:creationId xmlns="" xmlns:a16="http://schemas.microsoft.com/office/drawing/2014/main" id="{A388D5AF-6DF6-4559-A2A0-ABC395CC742C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443" name="Rectángulo 137">
          <a:extLst>
            <a:ext uri="{FF2B5EF4-FFF2-40B4-BE49-F238E27FC236}">
              <a16:creationId xmlns="" xmlns:a16="http://schemas.microsoft.com/office/drawing/2014/main" id="{1478CA92-BB0A-4772-90CB-E12AB52C53BA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44" name="Rectángulo 139">
          <a:extLst>
            <a:ext uri="{FF2B5EF4-FFF2-40B4-BE49-F238E27FC236}">
              <a16:creationId xmlns="" xmlns:a16="http://schemas.microsoft.com/office/drawing/2014/main" id="{CE8AF274-36F8-4FF2-8A76-EA291516CEA1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445" name="Rectángulo 140">
          <a:extLst>
            <a:ext uri="{FF2B5EF4-FFF2-40B4-BE49-F238E27FC236}">
              <a16:creationId xmlns="" xmlns:a16="http://schemas.microsoft.com/office/drawing/2014/main" id="{236CBABA-4FEF-47E2-A6A5-3BBD32C00753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446" name="Rectángulo 141">
          <a:extLst>
            <a:ext uri="{FF2B5EF4-FFF2-40B4-BE49-F238E27FC236}">
              <a16:creationId xmlns="" xmlns:a16="http://schemas.microsoft.com/office/drawing/2014/main" id="{A2E28CC4-B82D-429F-9E10-89DFF4820B02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447" name="Rectángulo 142">
          <a:extLst>
            <a:ext uri="{FF2B5EF4-FFF2-40B4-BE49-F238E27FC236}">
              <a16:creationId xmlns="" xmlns:a16="http://schemas.microsoft.com/office/drawing/2014/main" id="{21BB15B3-ABA6-4862-A75F-809B3DE41223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448" name="Rectángulo 145">
          <a:extLst>
            <a:ext uri="{FF2B5EF4-FFF2-40B4-BE49-F238E27FC236}">
              <a16:creationId xmlns="" xmlns:a16="http://schemas.microsoft.com/office/drawing/2014/main" id="{E9B0589B-D393-4C98-B326-9F0299BB0DE1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449" name="Rectángulo 146">
          <a:extLst>
            <a:ext uri="{FF2B5EF4-FFF2-40B4-BE49-F238E27FC236}">
              <a16:creationId xmlns="" xmlns:a16="http://schemas.microsoft.com/office/drawing/2014/main" id="{0542E4C0-BB5A-48AF-9D85-135316E9A216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50" name="Rectángulo 52">
          <a:extLst>
            <a:ext uri="{FF2B5EF4-FFF2-40B4-BE49-F238E27FC236}">
              <a16:creationId xmlns="" xmlns:a16="http://schemas.microsoft.com/office/drawing/2014/main" id="{B12A186F-9240-484B-9919-31E200340095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51" name="Rectángulo 134">
          <a:extLst>
            <a:ext uri="{FF2B5EF4-FFF2-40B4-BE49-F238E27FC236}">
              <a16:creationId xmlns="" xmlns:a16="http://schemas.microsoft.com/office/drawing/2014/main" id="{74C17063-BC3A-474C-8518-3B902804873A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452" name="Rectángulo 49">
          <a:extLst>
            <a:ext uri="{FF2B5EF4-FFF2-40B4-BE49-F238E27FC236}">
              <a16:creationId xmlns="" xmlns:a16="http://schemas.microsoft.com/office/drawing/2014/main" id="{30866254-5FD3-4AEB-ADC9-DC77942A0CF9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453" name="Rectángulo 50">
          <a:extLst>
            <a:ext uri="{FF2B5EF4-FFF2-40B4-BE49-F238E27FC236}">
              <a16:creationId xmlns="" xmlns:a16="http://schemas.microsoft.com/office/drawing/2014/main" id="{38B7FD2F-4EA7-4828-BC98-95A7058AF348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454" name="Rectángulo 51">
          <a:extLst>
            <a:ext uri="{FF2B5EF4-FFF2-40B4-BE49-F238E27FC236}">
              <a16:creationId xmlns="" xmlns:a16="http://schemas.microsoft.com/office/drawing/2014/main" id="{EAF66144-A183-4202-A338-EE8F92EA2CAD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455" name="Rectángulo 54">
          <a:extLst>
            <a:ext uri="{FF2B5EF4-FFF2-40B4-BE49-F238E27FC236}">
              <a16:creationId xmlns="" xmlns:a16="http://schemas.microsoft.com/office/drawing/2014/main" id="{1E6138DB-EF9D-4D03-88EE-820F13584610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456" name="Rectángulo 55">
          <a:extLst>
            <a:ext uri="{FF2B5EF4-FFF2-40B4-BE49-F238E27FC236}">
              <a16:creationId xmlns="" xmlns:a16="http://schemas.microsoft.com/office/drawing/2014/main" id="{C497FC80-949E-4553-B8DF-87CC274D63CB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457" name="Rectángulo 56">
          <a:extLst>
            <a:ext uri="{FF2B5EF4-FFF2-40B4-BE49-F238E27FC236}">
              <a16:creationId xmlns="" xmlns:a16="http://schemas.microsoft.com/office/drawing/2014/main" id="{29D8E166-3EAD-46F6-AFC3-D4CCDE6B915C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458" name="Rectángulo 58">
          <a:extLst>
            <a:ext uri="{FF2B5EF4-FFF2-40B4-BE49-F238E27FC236}">
              <a16:creationId xmlns="" xmlns:a16="http://schemas.microsoft.com/office/drawing/2014/main" id="{4922AAB0-8285-4609-B722-67C86CC3F6F7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459" name="Rectángulo 59">
          <a:extLst>
            <a:ext uri="{FF2B5EF4-FFF2-40B4-BE49-F238E27FC236}">
              <a16:creationId xmlns="" xmlns:a16="http://schemas.microsoft.com/office/drawing/2014/main" id="{707AB5C7-B2F5-4AF2-80FF-B45BC0463BD8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460" name="Rectángulo 60">
          <a:extLst>
            <a:ext uri="{FF2B5EF4-FFF2-40B4-BE49-F238E27FC236}">
              <a16:creationId xmlns="" xmlns:a16="http://schemas.microsoft.com/office/drawing/2014/main" id="{6C4D77E6-5FBE-4632-B4F5-32F41EF101F2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461" name="Rectángulo 78">
          <a:extLst>
            <a:ext uri="{FF2B5EF4-FFF2-40B4-BE49-F238E27FC236}">
              <a16:creationId xmlns="" xmlns:a16="http://schemas.microsoft.com/office/drawing/2014/main" id="{0DEB290C-D2BE-49EB-93B5-CA86BC3E27AE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462" name="Rectángulo 79">
          <a:extLst>
            <a:ext uri="{FF2B5EF4-FFF2-40B4-BE49-F238E27FC236}">
              <a16:creationId xmlns="" xmlns:a16="http://schemas.microsoft.com/office/drawing/2014/main" id="{95C59C51-212A-482B-91D8-ACBB42BBAF72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463" name="Rectángulo 119">
          <a:extLst>
            <a:ext uri="{FF2B5EF4-FFF2-40B4-BE49-F238E27FC236}">
              <a16:creationId xmlns="" xmlns:a16="http://schemas.microsoft.com/office/drawing/2014/main" id="{403A931D-927A-4E2B-94F3-3A8269D01E13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464" name="Rectángulo 131">
          <a:extLst>
            <a:ext uri="{FF2B5EF4-FFF2-40B4-BE49-F238E27FC236}">
              <a16:creationId xmlns="" xmlns:a16="http://schemas.microsoft.com/office/drawing/2014/main" id="{F794E568-7183-43B3-820B-753C1070186B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465" name="Rectángulo 133">
          <a:extLst>
            <a:ext uri="{FF2B5EF4-FFF2-40B4-BE49-F238E27FC236}">
              <a16:creationId xmlns="" xmlns:a16="http://schemas.microsoft.com/office/drawing/2014/main" id="{565A972D-BB36-4BEF-B8DC-3C4D7D0BD42A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466" name="Rectángulo 136">
          <a:extLst>
            <a:ext uri="{FF2B5EF4-FFF2-40B4-BE49-F238E27FC236}">
              <a16:creationId xmlns="" xmlns:a16="http://schemas.microsoft.com/office/drawing/2014/main" id="{F1B437AC-F910-449E-BFF4-99C2AACABC92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467" name="Rectángulo 137">
          <a:extLst>
            <a:ext uri="{FF2B5EF4-FFF2-40B4-BE49-F238E27FC236}">
              <a16:creationId xmlns="" xmlns:a16="http://schemas.microsoft.com/office/drawing/2014/main" id="{0B1145A3-F1B0-405C-B04C-8C064B91A04A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68" name="Rectángulo 139">
          <a:extLst>
            <a:ext uri="{FF2B5EF4-FFF2-40B4-BE49-F238E27FC236}">
              <a16:creationId xmlns="" xmlns:a16="http://schemas.microsoft.com/office/drawing/2014/main" id="{861673C4-2AA0-4691-A2E5-7D0EB7A8568E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469" name="Rectángulo 140">
          <a:extLst>
            <a:ext uri="{FF2B5EF4-FFF2-40B4-BE49-F238E27FC236}">
              <a16:creationId xmlns="" xmlns:a16="http://schemas.microsoft.com/office/drawing/2014/main" id="{79459D9D-F240-490B-B1D8-C8CB1947C776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470" name="Rectángulo 141">
          <a:extLst>
            <a:ext uri="{FF2B5EF4-FFF2-40B4-BE49-F238E27FC236}">
              <a16:creationId xmlns="" xmlns:a16="http://schemas.microsoft.com/office/drawing/2014/main" id="{52D2F26D-1C03-4889-9958-D06EAC018B16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471" name="Rectángulo 142">
          <a:extLst>
            <a:ext uri="{FF2B5EF4-FFF2-40B4-BE49-F238E27FC236}">
              <a16:creationId xmlns="" xmlns:a16="http://schemas.microsoft.com/office/drawing/2014/main" id="{4F6CAA30-D560-4A6C-9E1D-02B9781D64F8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472" name="Rectángulo 145">
          <a:extLst>
            <a:ext uri="{FF2B5EF4-FFF2-40B4-BE49-F238E27FC236}">
              <a16:creationId xmlns="" xmlns:a16="http://schemas.microsoft.com/office/drawing/2014/main" id="{ABF07163-1CA6-4032-952A-3458A43515B7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473" name="Rectángulo 146">
          <a:extLst>
            <a:ext uri="{FF2B5EF4-FFF2-40B4-BE49-F238E27FC236}">
              <a16:creationId xmlns="" xmlns:a16="http://schemas.microsoft.com/office/drawing/2014/main" id="{A32C1F91-A6D3-4DD3-9D0E-68301322FA29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474" name="Rectángulo 148">
          <a:extLst>
            <a:ext uri="{FF2B5EF4-FFF2-40B4-BE49-F238E27FC236}">
              <a16:creationId xmlns="" xmlns:a16="http://schemas.microsoft.com/office/drawing/2014/main" id="{76891D4B-4BCB-481C-B980-BE25A7855506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75" name="Rectángulo 52">
          <a:extLst>
            <a:ext uri="{FF2B5EF4-FFF2-40B4-BE49-F238E27FC236}">
              <a16:creationId xmlns="" xmlns:a16="http://schemas.microsoft.com/office/drawing/2014/main" id="{80C59CA4-D0E5-47CD-BCC9-BDB3140200AD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76" name="Rectángulo 134">
          <a:extLst>
            <a:ext uri="{FF2B5EF4-FFF2-40B4-BE49-F238E27FC236}">
              <a16:creationId xmlns="" xmlns:a16="http://schemas.microsoft.com/office/drawing/2014/main" id="{68AEA62E-D537-4F8A-96AB-0D77348A6A9C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77" name="Rectángulo 52">
          <a:extLst>
            <a:ext uri="{FF2B5EF4-FFF2-40B4-BE49-F238E27FC236}">
              <a16:creationId xmlns="" xmlns:a16="http://schemas.microsoft.com/office/drawing/2014/main" id="{F4A4DA36-98ED-4F23-B29C-BB96C9D722CD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478" name="Rectángulo 134">
          <a:extLst>
            <a:ext uri="{FF2B5EF4-FFF2-40B4-BE49-F238E27FC236}">
              <a16:creationId xmlns="" xmlns:a16="http://schemas.microsoft.com/office/drawing/2014/main" id="{34BF91A7-33D6-4F4E-AF49-A161B39CE11B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479" name="Rectángulo 25">
          <a:extLst>
            <a:ext uri="{FF2B5EF4-FFF2-40B4-BE49-F238E27FC236}">
              <a16:creationId xmlns="" xmlns:a16="http://schemas.microsoft.com/office/drawing/2014/main" id="{B0929226-8B08-4B1B-9550-72E1983C1547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480" name="Rectángulo 35">
          <a:extLst>
            <a:ext uri="{FF2B5EF4-FFF2-40B4-BE49-F238E27FC236}">
              <a16:creationId xmlns="" xmlns:a16="http://schemas.microsoft.com/office/drawing/2014/main" id="{718C6444-266D-45CB-BDD8-BC94FBD7061A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481" name="Rectángulo 49">
          <a:extLst>
            <a:ext uri="{FF2B5EF4-FFF2-40B4-BE49-F238E27FC236}">
              <a16:creationId xmlns="" xmlns:a16="http://schemas.microsoft.com/office/drawing/2014/main" id="{4F3E1F48-9B9F-416E-B0AB-CA9C797A151D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482" name="Rectángulo 50">
          <a:extLst>
            <a:ext uri="{FF2B5EF4-FFF2-40B4-BE49-F238E27FC236}">
              <a16:creationId xmlns="" xmlns:a16="http://schemas.microsoft.com/office/drawing/2014/main" id="{50910E5A-8188-4001-9177-C4057BC55D05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483" name="Rectángulo 51">
          <a:extLst>
            <a:ext uri="{FF2B5EF4-FFF2-40B4-BE49-F238E27FC236}">
              <a16:creationId xmlns="" xmlns:a16="http://schemas.microsoft.com/office/drawing/2014/main" id="{706DD788-5899-485C-814E-6209A2D89F69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484" name="Rectángulo 54">
          <a:extLst>
            <a:ext uri="{FF2B5EF4-FFF2-40B4-BE49-F238E27FC236}">
              <a16:creationId xmlns="" xmlns:a16="http://schemas.microsoft.com/office/drawing/2014/main" id="{57C64D26-5154-47D6-B01B-692EF3EF41B8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485" name="Rectángulo 55">
          <a:extLst>
            <a:ext uri="{FF2B5EF4-FFF2-40B4-BE49-F238E27FC236}">
              <a16:creationId xmlns="" xmlns:a16="http://schemas.microsoft.com/office/drawing/2014/main" id="{278CC46F-9802-48F8-A8BE-A6A3CC3CBFB3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486" name="Rectángulo 56">
          <a:extLst>
            <a:ext uri="{FF2B5EF4-FFF2-40B4-BE49-F238E27FC236}">
              <a16:creationId xmlns="" xmlns:a16="http://schemas.microsoft.com/office/drawing/2014/main" id="{12E7EA6F-2418-431B-AC80-EB0F53C22F33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487" name="Rectángulo 58">
          <a:extLst>
            <a:ext uri="{FF2B5EF4-FFF2-40B4-BE49-F238E27FC236}">
              <a16:creationId xmlns="" xmlns:a16="http://schemas.microsoft.com/office/drawing/2014/main" id="{D9C53BDF-5562-40B2-BE2D-83642B6F5A15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488" name="Rectángulo 59">
          <a:extLst>
            <a:ext uri="{FF2B5EF4-FFF2-40B4-BE49-F238E27FC236}">
              <a16:creationId xmlns="" xmlns:a16="http://schemas.microsoft.com/office/drawing/2014/main" id="{0A69BA87-9896-4749-8A8F-3DCD076FC0DA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489" name="Rectángulo 60">
          <a:extLst>
            <a:ext uri="{FF2B5EF4-FFF2-40B4-BE49-F238E27FC236}">
              <a16:creationId xmlns="" xmlns:a16="http://schemas.microsoft.com/office/drawing/2014/main" id="{F7AE0381-BE1B-4623-9CF7-0593A8612357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490" name="Rectángulo 78">
          <a:extLst>
            <a:ext uri="{FF2B5EF4-FFF2-40B4-BE49-F238E27FC236}">
              <a16:creationId xmlns="" xmlns:a16="http://schemas.microsoft.com/office/drawing/2014/main" id="{8E2FFB36-17BE-4435-8148-1615A848EB39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491" name="Rectángulo 79">
          <a:extLst>
            <a:ext uri="{FF2B5EF4-FFF2-40B4-BE49-F238E27FC236}">
              <a16:creationId xmlns="" xmlns:a16="http://schemas.microsoft.com/office/drawing/2014/main" id="{6E77EB47-9F6B-4A9B-BC88-B6C6B7B3EF02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492" name="Rectángulo 119">
          <a:extLst>
            <a:ext uri="{FF2B5EF4-FFF2-40B4-BE49-F238E27FC236}">
              <a16:creationId xmlns="" xmlns:a16="http://schemas.microsoft.com/office/drawing/2014/main" id="{F47E9F36-2ABF-4CAB-A108-4D3894789139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2493" name="Rectángulo 122">
          <a:extLst>
            <a:ext uri="{FF2B5EF4-FFF2-40B4-BE49-F238E27FC236}">
              <a16:creationId xmlns="" xmlns:a16="http://schemas.microsoft.com/office/drawing/2014/main" id="{3E7399A6-520B-41F0-8308-B6B2A13F2C98}"/>
            </a:ext>
          </a:extLst>
        </xdr:cNvPr>
        <xdr:cNvSpPr/>
      </xdr:nvSpPr>
      <xdr:spPr>
        <a:xfrm>
          <a:off x="4401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494" name="Rectángulo 126">
          <a:extLst>
            <a:ext uri="{FF2B5EF4-FFF2-40B4-BE49-F238E27FC236}">
              <a16:creationId xmlns="" xmlns:a16="http://schemas.microsoft.com/office/drawing/2014/main" id="{005C2DCE-DADA-4C78-A2F3-C4699B69B679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495" name="Rectángulo 127">
          <a:extLst>
            <a:ext uri="{FF2B5EF4-FFF2-40B4-BE49-F238E27FC236}">
              <a16:creationId xmlns="" xmlns:a16="http://schemas.microsoft.com/office/drawing/2014/main" id="{D353728E-6D54-4B4C-B285-E4D769BC4697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496" name="Rectángulo 131">
          <a:extLst>
            <a:ext uri="{FF2B5EF4-FFF2-40B4-BE49-F238E27FC236}">
              <a16:creationId xmlns="" xmlns:a16="http://schemas.microsoft.com/office/drawing/2014/main" id="{B551402A-F0C4-4C1F-B6E8-E35B3726BC4F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497" name="Rectángulo 132">
          <a:extLst>
            <a:ext uri="{FF2B5EF4-FFF2-40B4-BE49-F238E27FC236}">
              <a16:creationId xmlns="" xmlns:a16="http://schemas.microsoft.com/office/drawing/2014/main" id="{77B355FF-9458-4565-975D-52D09FC241F1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498" name="Rectángulo 136">
          <a:extLst>
            <a:ext uri="{FF2B5EF4-FFF2-40B4-BE49-F238E27FC236}">
              <a16:creationId xmlns="" xmlns:a16="http://schemas.microsoft.com/office/drawing/2014/main" id="{F528481A-8CFD-451D-A85B-9C9CBBD1D2C6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499" name="Rectángulo 137">
          <a:extLst>
            <a:ext uri="{FF2B5EF4-FFF2-40B4-BE49-F238E27FC236}">
              <a16:creationId xmlns="" xmlns:a16="http://schemas.microsoft.com/office/drawing/2014/main" id="{24C37C50-C6A8-4D87-B639-70498B9E76F3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00" name="Rectángulo 139">
          <a:extLst>
            <a:ext uri="{FF2B5EF4-FFF2-40B4-BE49-F238E27FC236}">
              <a16:creationId xmlns="" xmlns:a16="http://schemas.microsoft.com/office/drawing/2014/main" id="{D4F81545-0551-49BD-968C-256D09478B85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501" name="Rectángulo 140">
          <a:extLst>
            <a:ext uri="{FF2B5EF4-FFF2-40B4-BE49-F238E27FC236}">
              <a16:creationId xmlns="" xmlns:a16="http://schemas.microsoft.com/office/drawing/2014/main" id="{C0E0A461-4D68-4478-9CAE-BBA6E9FC66D1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502" name="Rectángulo 141">
          <a:extLst>
            <a:ext uri="{FF2B5EF4-FFF2-40B4-BE49-F238E27FC236}">
              <a16:creationId xmlns="" xmlns:a16="http://schemas.microsoft.com/office/drawing/2014/main" id="{566C104F-785B-402D-904D-200668ECAA83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503" name="Rectángulo 142">
          <a:extLst>
            <a:ext uri="{FF2B5EF4-FFF2-40B4-BE49-F238E27FC236}">
              <a16:creationId xmlns="" xmlns:a16="http://schemas.microsoft.com/office/drawing/2014/main" id="{80006896-9592-4C59-AB97-0DBB5057AC35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504" name="Rectángulo 145">
          <a:extLst>
            <a:ext uri="{FF2B5EF4-FFF2-40B4-BE49-F238E27FC236}">
              <a16:creationId xmlns="" xmlns:a16="http://schemas.microsoft.com/office/drawing/2014/main" id="{7F9EB302-64D0-458E-85D6-A245662DD9E1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505" name="Rectángulo 146">
          <a:extLst>
            <a:ext uri="{FF2B5EF4-FFF2-40B4-BE49-F238E27FC236}">
              <a16:creationId xmlns="" xmlns:a16="http://schemas.microsoft.com/office/drawing/2014/main" id="{3FE5DC77-980E-4C57-9C59-0E9C08E67E08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06" name="Rectángulo 52">
          <a:extLst>
            <a:ext uri="{FF2B5EF4-FFF2-40B4-BE49-F238E27FC236}">
              <a16:creationId xmlns="" xmlns:a16="http://schemas.microsoft.com/office/drawing/2014/main" id="{906E3040-05B1-4D19-9628-A4A12DE512D5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07" name="Rectángulo 134">
          <a:extLst>
            <a:ext uri="{FF2B5EF4-FFF2-40B4-BE49-F238E27FC236}">
              <a16:creationId xmlns="" xmlns:a16="http://schemas.microsoft.com/office/drawing/2014/main" id="{43C734D9-E48F-4F1C-8A4B-CC779498E285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08" name="Rectángulo 52">
          <a:extLst>
            <a:ext uri="{FF2B5EF4-FFF2-40B4-BE49-F238E27FC236}">
              <a16:creationId xmlns="" xmlns:a16="http://schemas.microsoft.com/office/drawing/2014/main" id="{DE8912B8-EC36-4F4D-A608-EC224ABB9A4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09" name="Rectángulo 134">
          <a:extLst>
            <a:ext uri="{FF2B5EF4-FFF2-40B4-BE49-F238E27FC236}">
              <a16:creationId xmlns="" xmlns:a16="http://schemas.microsoft.com/office/drawing/2014/main" id="{23BA0841-11A3-4082-885A-203365025647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510" name="Rectángulo 23">
          <a:extLst>
            <a:ext uri="{FF2B5EF4-FFF2-40B4-BE49-F238E27FC236}">
              <a16:creationId xmlns="" xmlns:a16="http://schemas.microsoft.com/office/drawing/2014/main" id="{E46326DF-D646-4E9F-93C0-CDAEFE8990AC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2511" name="Rectángulo 26">
          <a:extLst>
            <a:ext uri="{FF2B5EF4-FFF2-40B4-BE49-F238E27FC236}">
              <a16:creationId xmlns="" xmlns:a16="http://schemas.microsoft.com/office/drawing/2014/main" id="{7DAC8818-579F-4330-A7AF-B73F99ECBCF8}"/>
            </a:ext>
          </a:extLst>
        </xdr:cNvPr>
        <xdr:cNvSpPr/>
      </xdr:nvSpPr>
      <xdr:spPr>
        <a:xfrm>
          <a:off x="4401879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512" name="Rectángulo 35">
          <a:extLst>
            <a:ext uri="{FF2B5EF4-FFF2-40B4-BE49-F238E27FC236}">
              <a16:creationId xmlns="" xmlns:a16="http://schemas.microsoft.com/office/drawing/2014/main" id="{B5876C42-BF3E-46A1-8D04-B7EBB55EF7BB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513" name="Rectángulo 49">
          <a:extLst>
            <a:ext uri="{FF2B5EF4-FFF2-40B4-BE49-F238E27FC236}">
              <a16:creationId xmlns="" xmlns:a16="http://schemas.microsoft.com/office/drawing/2014/main" id="{B7CF7AE9-83A6-4EE5-8988-91DC96F5F308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514" name="Rectángulo 50">
          <a:extLst>
            <a:ext uri="{FF2B5EF4-FFF2-40B4-BE49-F238E27FC236}">
              <a16:creationId xmlns="" xmlns:a16="http://schemas.microsoft.com/office/drawing/2014/main" id="{462A2F4F-40A2-4EDE-A28E-8CE9C266E60D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515" name="Rectángulo 51">
          <a:extLst>
            <a:ext uri="{FF2B5EF4-FFF2-40B4-BE49-F238E27FC236}">
              <a16:creationId xmlns="" xmlns:a16="http://schemas.microsoft.com/office/drawing/2014/main" id="{6DFA8443-2B8A-45F1-A657-8816E9032480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516" name="Rectángulo 54">
          <a:extLst>
            <a:ext uri="{FF2B5EF4-FFF2-40B4-BE49-F238E27FC236}">
              <a16:creationId xmlns="" xmlns:a16="http://schemas.microsoft.com/office/drawing/2014/main" id="{A839D121-DB90-474D-87EA-8D74BF7A9949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517" name="Rectángulo 55">
          <a:extLst>
            <a:ext uri="{FF2B5EF4-FFF2-40B4-BE49-F238E27FC236}">
              <a16:creationId xmlns="" xmlns:a16="http://schemas.microsoft.com/office/drawing/2014/main" id="{C19F8237-D9C6-457B-BDD0-AFCC2DCC6FC0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518" name="Rectángulo 56">
          <a:extLst>
            <a:ext uri="{FF2B5EF4-FFF2-40B4-BE49-F238E27FC236}">
              <a16:creationId xmlns="" xmlns:a16="http://schemas.microsoft.com/office/drawing/2014/main" id="{FA8751ED-F078-45B3-9F66-EE66F5D82691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519" name="Rectángulo 58">
          <a:extLst>
            <a:ext uri="{FF2B5EF4-FFF2-40B4-BE49-F238E27FC236}">
              <a16:creationId xmlns="" xmlns:a16="http://schemas.microsoft.com/office/drawing/2014/main" id="{C890C160-88ED-408A-99BD-8781A6B4EB3B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520" name="Rectángulo 59">
          <a:extLst>
            <a:ext uri="{FF2B5EF4-FFF2-40B4-BE49-F238E27FC236}">
              <a16:creationId xmlns="" xmlns:a16="http://schemas.microsoft.com/office/drawing/2014/main" id="{50C327E7-AA93-4018-B17D-9C16F09922A5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521" name="Rectángulo 60">
          <a:extLst>
            <a:ext uri="{FF2B5EF4-FFF2-40B4-BE49-F238E27FC236}">
              <a16:creationId xmlns="" xmlns:a16="http://schemas.microsoft.com/office/drawing/2014/main" id="{6CFB987F-E87B-4907-831E-4F36D2997017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522" name="Rectángulo 78">
          <a:extLst>
            <a:ext uri="{FF2B5EF4-FFF2-40B4-BE49-F238E27FC236}">
              <a16:creationId xmlns="" xmlns:a16="http://schemas.microsoft.com/office/drawing/2014/main" id="{BC1FB95E-37E5-4348-A8E8-7E858F5CDD03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523" name="Rectángulo 79">
          <a:extLst>
            <a:ext uri="{FF2B5EF4-FFF2-40B4-BE49-F238E27FC236}">
              <a16:creationId xmlns="" xmlns:a16="http://schemas.microsoft.com/office/drawing/2014/main" id="{C08F16B5-965A-4697-93CF-275A52EE5047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524" name="Rectángulo 119">
          <a:extLst>
            <a:ext uri="{FF2B5EF4-FFF2-40B4-BE49-F238E27FC236}">
              <a16:creationId xmlns="" xmlns:a16="http://schemas.microsoft.com/office/drawing/2014/main" id="{2A77F102-D1E9-4A51-9462-684F69A64C27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525" name="Rectángulo 126">
          <a:extLst>
            <a:ext uri="{FF2B5EF4-FFF2-40B4-BE49-F238E27FC236}">
              <a16:creationId xmlns="" xmlns:a16="http://schemas.microsoft.com/office/drawing/2014/main" id="{EF0F3A60-B391-4AF0-AF54-DAEF4A64C981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526" name="Rectángulo 127">
          <a:extLst>
            <a:ext uri="{FF2B5EF4-FFF2-40B4-BE49-F238E27FC236}">
              <a16:creationId xmlns="" xmlns:a16="http://schemas.microsoft.com/office/drawing/2014/main" id="{90B1E483-28EA-4BED-B523-F4924C6BD1D2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527" name="Rectángulo 131">
          <a:extLst>
            <a:ext uri="{FF2B5EF4-FFF2-40B4-BE49-F238E27FC236}">
              <a16:creationId xmlns="" xmlns:a16="http://schemas.microsoft.com/office/drawing/2014/main" id="{3333AF38-BB3F-42F6-880A-49655129E4C4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528" name="Rectángulo 132">
          <a:extLst>
            <a:ext uri="{FF2B5EF4-FFF2-40B4-BE49-F238E27FC236}">
              <a16:creationId xmlns="" xmlns:a16="http://schemas.microsoft.com/office/drawing/2014/main" id="{8CCE4219-2F77-45AD-AF9E-E09BF259A456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529" name="Rectángulo 136">
          <a:extLst>
            <a:ext uri="{FF2B5EF4-FFF2-40B4-BE49-F238E27FC236}">
              <a16:creationId xmlns="" xmlns:a16="http://schemas.microsoft.com/office/drawing/2014/main" id="{BCA1EEF0-B886-4DC2-ADB8-66561029350B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530" name="Rectángulo 137">
          <a:extLst>
            <a:ext uri="{FF2B5EF4-FFF2-40B4-BE49-F238E27FC236}">
              <a16:creationId xmlns="" xmlns:a16="http://schemas.microsoft.com/office/drawing/2014/main" id="{2FC3D9AF-E6DD-4A3B-B931-1AF074DB32FE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31" name="Rectángulo 139">
          <a:extLst>
            <a:ext uri="{FF2B5EF4-FFF2-40B4-BE49-F238E27FC236}">
              <a16:creationId xmlns="" xmlns:a16="http://schemas.microsoft.com/office/drawing/2014/main" id="{C1147B26-CC3E-46F3-A585-7FD5954C2EFE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532" name="Rectángulo 140">
          <a:extLst>
            <a:ext uri="{FF2B5EF4-FFF2-40B4-BE49-F238E27FC236}">
              <a16:creationId xmlns="" xmlns:a16="http://schemas.microsoft.com/office/drawing/2014/main" id="{FD69E1FB-7421-470B-9E4C-8C71CB8B9DFA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533" name="Rectángulo 141">
          <a:extLst>
            <a:ext uri="{FF2B5EF4-FFF2-40B4-BE49-F238E27FC236}">
              <a16:creationId xmlns="" xmlns:a16="http://schemas.microsoft.com/office/drawing/2014/main" id="{9EB23A86-4BA0-408E-882E-D93BBC511953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534" name="Rectángulo 142">
          <a:extLst>
            <a:ext uri="{FF2B5EF4-FFF2-40B4-BE49-F238E27FC236}">
              <a16:creationId xmlns="" xmlns:a16="http://schemas.microsoft.com/office/drawing/2014/main" id="{A40B515D-A581-44CD-B98E-5D32D3308B9F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535" name="Rectángulo 144">
          <a:extLst>
            <a:ext uri="{FF2B5EF4-FFF2-40B4-BE49-F238E27FC236}">
              <a16:creationId xmlns="" xmlns:a16="http://schemas.microsoft.com/office/drawing/2014/main" id="{8789F0BF-1948-4102-9BC5-F25B4F6AE47F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536" name="Rectángulo 145">
          <a:extLst>
            <a:ext uri="{FF2B5EF4-FFF2-40B4-BE49-F238E27FC236}">
              <a16:creationId xmlns="" xmlns:a16="http://schemas.microsoft.com/office/drawing/2014/main" id="{FB983C75-9363-44FD-B6B9-437BB40944C4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537" name="Rectángulo 146">
          <a:extLst>
            <a:ext uri="{FF2B5EF4-FFF2-40B4-BE49-F238E27FC236}">
              <a16:creationId xmlns="" xmlns:a16="http://schemas.microsoft.com/office/drawing/2014/main" id="{F3050797-26B3-4693-BC11-D470DFC2BEF3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38" name="Rectángulo 52">
          <a:extLst>
            <a:ext uri="{FF2B5EF4-FFF2-40B4-BE49-F238E27FC236}">
              <a16:creationId xmlns="" xmlns:a16="http://schemas.microsoft.com/office/drawing/2014/main" id="{A50E41AD-47AE-44FC-BEB4-FCD25ABFBE75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39" name="Rectángulo 134">
          <a:extLst>
            <a:ext uri="{FF2B5EF4-FFF2-40B4-BE49-F238E27FC236}">
              <a16:creationId xmlns="" xmlns:a16="http://schemas.microsoft.com/office/drawing/2014/main" id="{E8A1AEE1-24E0-4CF9-93C2-A016328558A2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540" name="Rectángulo 23">
          <a:extLst>
            <a:ext uri="{FF2B5EF4-FFF2-40B4-BE49-F238E27FC236}">
              <a16:creationId xmlns="" xmlns:a16="http://schemas.microsoft.com/office/drawing/2014/main" id="{C65C471F-48C2-4F2E-8A15-0BEE0D53EE25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541" name="Rectángulo 35">
          <a:extLst>
            <a:ext uri="{FF2B5EF4-FFF2-40B4-BE49-F238E27FC236}">
              <a16:creationId xmlns="" xmlns:a16="http://schemas.microsoft.com/office/drawing/2014/main" id="{F97D815A-2942-49D5-8E69-202DA9DF79E7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2542" name="Rectángulo 38">
          <a:extLst>
            <a:ext uri="{FF2B5EF4-FFF2-40B4-BE49-F238E27FC236}">
              <a16:creationId xmlns="" xmlns:a16="http://schemas.microsoft.com/office/drawing/2014/main" id="{6120740F-EF2A-489E-9993-03977F7A0CC0}"/>
            </a:ext>
          </a:extLst>
        </xdr:cNvPr>
        <xdr:cNvSpPr/>
      </xdr:nvSpPr>
      <xdr:spPr>
        <a:xfrm>
          <a:off x="1725354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543" name="Rectángulo 49">
          <a:extLst>
            <a:ext uri="{FF2B5EF4-FFF2-40B4-BE49-F238E27FC236}">
              <a16:creationId xmlns="" xmlns:a16="http://schemas.microsoft.com/office/drawing/2014/main" id="{7F56A774-F713-4B50-8680-DA0B2E704354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544" name="Rectángulo 51">
          <a:extLst>
            <a:ext uri="{FF2B5EF4-FFF2-40B4-BE49-F238E27FC236}">
              <a16:creationId xmlns="" xmlns:a16="http://schemas.microsoft.com/office/drawing/2014/main" id="{B74F2429-9399-4082-BE03-7E001FD4F5A6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545" name="Rectángulo 54">
          <a:extLst>
            <a:ext uri="{FF2B5EF4-FFF2-40B4-BE49-F238E27FC236}">
              <a16:creationId xmlns="" xmlns:a16="http://schemas.microsoft.com/office/drawing/2014/main" id="{43C4BA6B-92D2-49E9-B436-00E7D406A23B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546" name="Rectángulo 55">
          <a:extLst>
            <a:ext uri="{FF2B5EF4-FFF2-40B4-BE49-F238E27FC236}">
              <a16:creationId xmlns="" xmlns:a16="http://schemas.microsoft.com/office/drawing/2014/main" id="{ECDB03F6-7827-4BB8-A358-3ED38D4D7392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547" name="Rectángulo 56">
          <a:extLst>
            <a:ext uri="{FF2B5EF4-FFF2-40B4-BE49-F238E27FC236}">
              <a16:creationId xmlns="" xmlns:a16="http://schemas.microsoft.com/office/drawing/2014/main" id="{9545897C-5CE8-41BC-ACA5-E0F90E26E1E8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548" name="Rectángulo 58">
          <a:extLst>
            <a:ext uri="{FF2B5EF4-FFF2-40B4-BE49-F238E27FC236}">
              <a16:creationId xmlns="" xmlns:a16="http://schemas.microsoft.com/office/drawing/2014/main" id="{ADA85917-AA58-4386-AFEE-6DFEEACE75B8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549" name="Rectángulo 59">
          <a:extLst>
            <a:ext uri="{FF2B5EF4-FFF2-40B4-BE49-F238E27FC236}">
              <a16:creationId xmlns="" xmlns:a16="http://schemas.microsoft.com/office/drawing/2014/main" id="{C5F18754-ACA1-45DD-B707-779395A0CC6C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550" name="Rectángulo 60">
          <a:extLst>
            <a:ext uri="{FF2B5EF4-FFF2-40B4-BE49-F238E27FC236}">
              <a16:creationId xmlns="" xmlns:a16="http://schemas.microsoft.com/office/drawing/2014/main" id="{7031B332-4A3F-4565-98DE-B455E255C7AE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551" name="Rectángulo 78">
          <a:extLst>
            <a:ext uri="{FF2B5EF4-FFF2-40B4-BE49-F238E27FC236}">
              <a16:creationId xmlns="" xmlns:a16="http://schemas.microsoft.com/office/drawing/2014/main" id="{0F10474E-72E0-4411-A1AB-5C27F1A54F70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552" name="Rectángulo 79">
          <a:extLst>
            <a:ext uri="{FF2B5EF4-FFF2-40B4-BE49-F238E27FC236}">
              <a16:creationId xmlns="" xmlns:a16="http://schemas.microsoft.com/office/drawing/2014/main" id="{B7271579-5A3B-47BE-A50D-9A616CABEF82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553" name="Rectángulo 119">
          <a:extLst>
            <a:ext uri="{FF2B5EF4-FFF2-40B4-BE49-F238E27FC236}">
              <a16:creationId xmlns="" xmlns:a16="http://schemas.microsoft.com/office/drawing/2014/main" id="{FAB14BE4-D4FC-4160-85CF-E1BD95E7F663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554" name="Rectángulo 131">
          <a:extLst>
            <a:ext uri="{FF2B5EF4-FFF2-40B4-BE49-F238E27FC236}">
              <a16:creationId xmlns="" xmlns:a16="http://schemas.microsoft.com/office/drawing/2014/main" id="{42A8B77C-ECDC-4C22-9C6D-88556460126A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555" name="Rectángulo 133">
          <a:extLst>
            <a:ext uri="{FF2B5EF4-FFF2-40B4-BE49-F238E27FC236}">
              <a16:creationId xmlns="" xmlns:a16="http://schemas.microsoft.com/office/drawing/2014/main" id="{8AAD8025-1FC4-480F-9692-7AEF9562C49A}"/>
            </a:ext>
          </a:extLst>
        </xdr:cNvPr>
        <xdr:cNvSpPr/>
      </xdr:nvSpPr>
      <xdr:spPr>
        <a:xfrm>
          <a:off x="7068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556" name="Rectángulo 136">
          <a:extLst>
            <a:ext uri="{FF2B5EF4-FFF2-40B4-BE49-F238E27FC236}">
              <a16:creationId xmlns="" xmlns:a16="http://schemas.microsoft.com/office/drawing/2014/main" id="{691420CE-00AE-47F0-8A75-9F696212D5A1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557" name="Rectángulo 137">
          <a:extLst>
            <a:ext uri="{FF2B5EF4-FFF2-40B4-BE49-F238E27FC236}">
              <a16:creationId xmlns="" xmlns:a16="http://schemas.microsoft.com/office/drawing/2014/main" id="{78DC9FF8-A4B6-4609-9891-9F065C9DBFDA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58" name="Rectángulo 139">
          <a:extLst>
            <a:ext uri="{FF2B5EF4-FFF2-40B4-BE49-F238E27FC236}">
              <a16:creationId xmlns="" xmlns:a16="http://schemas.microsoft.com/office/drawing/2014/main" id="{00E3E5EE-D150-43BB-AC31-F15F6937476E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559" name="Rectángulo 140">
          <a:extLst>
            <a:ext uri="{FF2B5EF4-FFF2-40B4-BE49-F238E27FC236}">
              <a16:creationId xmlns="" xmlns:a16="http://schemas.microsoft.com/office/drawing/2014/main" id="{521ECA6E-EFB8-4FFB-8FBC-B503ABFC8CD2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560" name="Rectángulo 141">
          <a:extLst>
            <a:ext uri="{FF2B5EF4-FFF2-40B4-BE49-F238E27FC236}">
              <a16:creationId xmlns="" xmlns:a16="http://schemas.microsoft.com/office/drawing/2014/main" id="{67801AA2-706B-4209-BD84-D83909AEA82D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561" name="Rectángulo 142">
          <a:extLst>
            <a:ext uri="{FF2B5EF4-FFF2-40B4-BE49-F238E27FC236}">
              <a16:creationId xmlns="" xmlns:a16="http://schemas.microsoft.com/office/drawing/2014/main" id="{E885C27C-AE24-467F-81EF-2D3FC1DD29B3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562" name="Rectángulo 145">
          <a:extLst>
            <a:ext uri="{FF2B5EF4-FFF2-40B4-BE49-F238E27FC236}">
              <a16:creationId xmlns="" xmlns:a16="http://schemas.microsoft.com/office/drawing/2014/main" id="{67080CEE-2B13-4036-8336-A8868FAE5E8A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563" name="Rectángulo 146">
          <a:extLst>
            <a:ext uri="{FF2B5EF4-FFF2-40B4-BE49-F238E27FC236}">
              <a16:creationId xmlns="" xmlns:a16="http://schemas.microsoft.com/office/drawing/2014/main" id="{A3C09BEE-4AF6-4243-B33C-48A24E96A413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564" name="Rectángulo 148">
          <a:extLst>
            <a:ext uri="{FF2B5EF4-FFF2-40B4-BE49-F238E27FC236}">
              <a16:creationId xmlns="" xmlns:a16="http://schemas.microsoft.com/office/drawing/2014/main" id="{A4960AFA-5BE0-490C-9F5A-3246ACE51004}"/>
            </a:ext>
          </a:extLst>
        </xdr:cNvPr>
        <xdr:cNvSpPr/>
      </xdr:nvSpPr>
      <xdr:spPr>
        <a:xfrm>
          <a:off x="3144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65" name="Rectángulo 52">
          <a:extLst>
            <a:ext uri="{FF2B5EF4-FFF2-40B4-BE49-F238E27FC236}">
              <a16:creationId xmlns="" xmlns:a16="http://schemas.microsoft.com/office/drawing/2014/main" id="{4B38292E-C42C-4D26-A9E2-3F92CDAF4E9F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66" name="Rectángulo 134">
          <a:extLst>
            <a:ext uri="{FF2B5EF4-FFF2-40B4-BE49-F238E27FC236}">
              <a16:creationId xmlns="" xmlns:a16="http://schemas.microsoft.com/office/drawing/2014/main" id="{11028378-378D-41AA-BB7F-4A649B4A5FC5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67" name="Rectángulo 52">
          <a:extLst>
            <a:ext uri="{FF2B5EF4-FFF2-40B4-BE49-F238E27FC236}">
              <a16:creationId xmlns="" xmlns:a16="http://schemas.microsoft.com/office/drawing/2014/main" id="{D2E5F652-31E1-4F99-B050-7EF328023912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568" name="Rectángulo 134">
          <a:extLst>
            <a:ext uri="{FF2B5EF4-FFF2-40B4-BE49-F238E27FC236}">
              <a16:creationId xmlns="" xmlns:a16="http://schemas.microsoft.com/office/drawing/2014/main" id="{C456949F-186D-4E9E-980D-288E0BFD08E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2569" name="Rectángulo 22">
          <a:extLst>
            <a:ext uri="{FF2B5EF4-FFF2-40B4-BE49-F238E27FC236}">
              <a16:creationId xmlns="" xmlns:a16="http://schemas.microsoft.com/office/drawing/2014/main" id="{30F07E22-3A21-4190-89D6-2908BE7A3D10}"/>
            </a:ext>
          </a:extLst>
        </xdr:cNvPr>
        <xdr:cNvSpPr/>
      </xdr:nvSpPr>
      <xdr:spPr>
        <a:xfrm>
          <a:off x="45733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570" name="Rectángulo 23">
          <a:extLst>
            <a:ext uri="{FF2B5EF4-FFF2-40B4-BE49-F238E27FC236}">
              <a16:creationId xmlns="" xmlns:a16="http://schemas.microsoft.com/office/drawing/2014/main" id="{102BF756-7BF1-422D-9055-8F3CA132253B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2571" name="Rectángulo 24">
          <a:extLst>
            <a:ext uri="{FF2B5EF4-FFF2-40B4-BE49-F238E27FC236}">
              <a16:creationId xmlns="" xmlns:a16="http://schemas.microsoft.com/office/drawing/2014/main" id="{D456C212-A8E4-4431-BD20-6C7A56BC8E9C}"/>
            </a:ext>
          </a:extLst>
        </xdr:cNvPr>
        <xdr:cNvSpPr/>
      </xdr:nvSpPr>
      <xdr:spPr>
        <a:xfrm>
          <a:off x="45352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572" name="Rectángulo 25">
          <a:extLst>
            <a:ext uri="{FF2B5EF4-FFF2-40B4-BE49-F238E27FC236}">
              <a16:creationId xmlns="" xmlns:a16="http://schemas.microsoft.com/office/drawing/2014/main" id="{57D78CF9-D390-427D-9C88-516873864312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2573" name="Rectángulo 26">
          <a:extLst>
            <a:ext uri="{FF2B5EF4-FFF2-40B4-BE49-F238E27FC236}">
              <a16:creationId xmlns="" xmlns:a16="http://schemas.microsoft.com/office/drawing/2014/main" id="{6851753E-0E03-4304-A149-330B407CF161}"/>
            </a:ext>
          </a:extLst>
        </xdr:cNvPr>
        <xdr:cNvSpPr/>
      </xdr:nvSpPr>
      <xdr:spPr>
        <a:xfrm>
          <a:off x="4401879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574" name="Rectángulo 29">
          <a:extLst>
            <a:ext uri="{FF2B5EF4-FFF2-40B4-BE49-F238E27FC236}">
              <a16:creationId xmlns="" xmlns:a16="http://schemas.microsoft.com/office/drawing/2014/main" id="{3EE2EE75-6950-41FE-9BBC-8EA50613AA51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2575" name="Rectángulo 30">
          <a:extLst>
            <a:ext uri="{FF2B5EF4-FFF2-40B4-BE49-F238E27FC236}">
              <a16:creationId xmlns="" xmlns:a16="http://schemas.microsoft.com/office/drawing/2014/main" id="{B0104FE4-CE3D-4924-80FA-D95000559FF2}"/>
            </a:ext>
          </a:extLst>
        </xdr:cNvPr>
        <xdr:cNvSpPr/>
      </xdr:nvSpPr>
      <xdr:spPr>
        <a:xfrm>
          <a:off x="45161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576" name="Rectángulo 35">
          <a:extLst>
            <a:ext uri="{FF2B5EF4-FFF2-40B4-BE49-F238E27FC236}">
              <a16:creationId xmlns="" xmlns:a16="http://schemas.microsoft.com/office/drawing/2014/main" id="{5E22F7A5-D12F-4447-A124-323C308ED1DA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577" name="Rectángulo 39">
          <a:extLst>
            <a:ext uri="{FF2B5EF4-FFF2-40B4-BE49-F238E27FC236}">
              <a16:creationId xmlns="" xmlns:a16="http://schemas.microsoft.com/office/drawing/2014/main" id="{C31945F1-E6BC-4BFA-ADDD-EC465E3DA0E7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578" name="Rectángulo 49">
          <a:extLst>
            <a:ext uri="{FF2B5EF4-FFF2-40B4-BE49-F238E27FC236}">
              <a16:creationId xmlns="" xmlns:a16="http://schemas.microsoft.com/office/drawing/2014/main" id="{906BAB12-AFE0-4C74-BBFB-DC019F8B123B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579" name="Rectángulo 50">
          <a:extLst>
            <a:ext uri="{FF2B5EF4-FFF2-40B4-BE49-F238E27FC236}">
              <a16:creationId xmlns="" xmlns:a16="http://schemas.microsoft.com/office/drawing/2014/main" id="{97ECD70F-AA95-41B1-90D7-5512BE857A3E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580" name="Rectángulo 51">
          <a:extLst>
            <a:ext uri="{FF2B5EF4-FFF2-40B4-BE49-F238E27FC236}">
              <a16:creationId xmlns="" xmlns:a16="http://schemas.microsoft.com/office/drawing/2014/main" id="{60365559-ED8A-455F-A541-170A4A4DA9C4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581" name="Rectángulo 53">
          <a:extLst>
            <a:ext uri="{FF2B5EF4-FFF2-40B4-BE49-F238E27FC236}">
              <a16:creationId xmlns="" xmlns:a16="http://schemas.microsoft.com/office/drawing/2014/main" id="{E5AC0DD7-EE84-42C4-8DE6-C22020953524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582" name="Rectángulo 54">
          <a:extLst>
            <a:ext uri="{FF2B5EF4-FFF2-40B4-BE49-F238E27FC236}">
              <a16:creationId xmlns="" xmlns:a16="http://schemas.microsoft.com/office/drawing/2014/main" id="{0BC0C01F-422D-40F6-86C7-FC029069B89E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583" name="Rectángulo 55">
          <a:extLst>
            <a:ext uri="{FF2B5EF4-FFF2-40B4-BE49-F238E27FC236}">
              <a16:creationId xmlns="" xmlns:a16="http://schemas.microsoft.com/office/drawing/2014/main" id="{52FDA4FA-DB73-4E80-AEF9-1FB3AE75C783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584" name="Rectángulo 56">
          <a:extLst>
            <a:ext uri="{FF2B5EF4-FFF2-40B4-BE49-F238E27FC236}">
              <a16:creationId xmlns="" xmlns:a16="http://schemas.microsoft.com/office/drawing/2014/main" id="{DBC63527-5E93-426D-8ACD-1A82204FA140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585" name="Rectángulo 58">
          <a:extLst>
            <a:ext uri="{FF2B5EF4-FFF2-40B4-BE49-F238E27FC236}">
              <a16:creationId xmlns="" xmlns:a16="http://schemas.microsoft.com/office/drawing/2014/main" id="{58D7B337-C01B-4814-AD99-3AF619D1B1B9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586" name="Rectángulo 59">
          <a:extLst>
            <a:ext uri="{FF2B5EF4-FFF2-40B4-BE49-F238E27FC236}">
              <a16:creationId xmlns="" xmlns:a16="http://schemas.microsoft.com/office/drawing/2014/main" id="{AB89B7DC-1AB6-4468-8C04-2602CFD8598E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587" name="Rectángulo 60">
          <a:extLst>
            <a:ext uri="{FF2B5EF4-FFF2-40B4-BE49-F238E27FC236}">
              <a16:creationId xmlns="" xmlns:a16="http://schemas.microsoft.com/office/drawing/2014/main" id="{CA9B0D23-38D4-4781-BD7C-26745B794EBB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588" name="Rectángulo 77">
          <a:extLst>
            <a:ext uri="{FF2B5EF4-FFF2-40B4-BE49-F238E27FC236}">
              <a16:creationId xmlns="" xmlns:a16="http://schemas.microsoft.com/office/drawing/2014/main" id="{B37D3CD4-B13D-414E-94FE-0C765F02E1FD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589" name="Rectángulo 78">
          <a:extLst>
            <a:ext uri="{FF2B5EF4-FFF2-40B4-BE49-F238E27FC236}">
              <a16:creationId xmlns="" xmlns:a16="http://schemas.microsoft.com/office/drawing/2014/main" id="{E967CE90-D39D-4CD1-82F0-D8DD038C866E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590" name="Rectángulo 79">
          <a:extLst>
            <a:ext uri="{FF2B5EF4-FFF2-40B4-BE49-F238E27FC236}">
              <a16:creationId xmlns="" xmlns:a16="http://schemas.microsoft.com/office/drawing/2014/main" id="{FE6CFD81-75C2-4857-9B01-B731C04D61BF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591" name="Rectángulo 81">
          <a:extLst>
            <a:ext uri="{FF2B5EF4-FFF2-40B4-BE49-F238E27FC236}">
              <a16:creationId xmlns="" xmlns:a16="http://schemas.microsoft.com/office/drawing/2014/main" id="{163EA005-3974-49AD-8D9C-ACA3D5FB308C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592" name="Rectángulo 82">
          <a:extLst>
            <a:ext uri="{FF2B5EF4-FFF2-40B4-BE49-F238E27FC236}">
              <a16:creationId xmlns="" xmlns:a16="http://schemas.microsoft.com/office/drawing/2014/main" id="{6E360517-0CA4-4364-914F-99E3C8ECDEB7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593" name="Rectángulo 83">
          <a:extLst>
            <a:ext uri="{FF2B5EF4-FFF2-40B4-BE49-F238E27FC236}">
              <a16:creationId xmlns="" xmlns:a16="http://schemas.microsoft.com/office/drawing/2014/main" id="{2D49AB3D-E52E-40F1-AD21-D9138EA4226D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594" name="Rectángulo 88">
          <a:extLst>
            <a:ext uri="{FF2B5EF4-FFF2-40B4-BE49-F238E27FC236}">
              <a16:creationId xmlns="" xmlns:a16="http://schemas.microsoft.com/office/drawing/2014/main" id="{493294A4-F2C3-4C10-B613-2DC307676733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2595" name="Rectángulo 118">
          <a:extLst>
            <a:ext uri="{FF2B5EF4-FFF2-40B4-BE49-F238E27FC236}">
              <a16:creationId xmlns="" xmlns:a16="http://schemas.microsoft.com/office/drawing/2014/main" id="{7F18D48A-F982-4679-974E-EDBE3DC43FEE}"/>
            </a:ext>
          </a:extLst>
        </xdr:cNvPr>
        <xdr:cNvSpPr/>
      </xdr:nvSpPr>
      <xdr:spPr>
        <a:xfrm>
          <a:off x="45733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596" name="Rectángulo 119">
          <a:extLst>
            <a:ext uri="{FF2B5EF4-FFF2-40B4-BE49-F238E27FC236}">
              <a16:creationId xmlns="" xmlns:a16="http://schemas.microsoft.com/office/drawing/2014/main" id="{07C53397-90D5-446B-86B8-35235C13184A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597" name="Rectángulo 121">
          <a:extLst>
            <a:ext uri="{FF2B5EF4-FFF2-40B4-BE49-F238E27FC236}">
              <a16:creationId xmlns="" xmlns:a16="http://schemas.microsoft.com/office/drawing/2014/main" id="{46235877-A156-48C6-ACF3-148BE1B7C653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2598" name="Rectángulo 122">
          <a:extLst>
            <a:ext uri="{FF2B5EF4-FFF2-40B4-BE49-F238E27FC236}">
              <a16:creationId xmlns="" xmlns:a16="http://schemas.microsoft.com/office/drawing/2014/main" id="{975C98C3-43A9-47C6-827B-C6C37CF49E95}"/>
            </a:ext>
          </a:extLst>
        </xdr:cNvPr>
        <xdr:cNvSpPr/>
      </xdr:nvSpPr>
      <xdr:spPr>
        <a:xfrm>
          <a:off x="4401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599" name="Rectángulo 123">
          <a:extLst>
            <a:ext uri="{FF2B5EF4-FFF2-40B4-BE49-F238E27FC236}">
              <a16:creationId xmlns="" xmlns:a16="http://schemas.microsoft.com/office/drawing/2014/main" id="{A2572F1D-41E8-48E6-B4E8-050B15B487FF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2600" name="Rectángulo 124">
          <a:extLst>
            <a:ext uri="{FF2B5EF4-FFF2-40B4-BE49-F238E27FC236}">
              <a16:creationId xmlns="" xmlns:a16="http://schemas.microsoft.com/office/drawing/2014/main" id="{44EA8329-0C50-4059-AC10-03EDEFB6B63E}"/>
            </a:ext>
          </a:extLst>
        </xdr:cNvPr>
        <xdr:cNvSpPr/>
      </xdr:nvSpPr>
      <xdr:spPr>
        <a:xfrm>
          <a:off x="45161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601" name="Rectángulo 126">
          <a:extLst>
            <a:ext uri="{FF2B5EF4-FFF2-40B4-BE49-F238E27FC236}">
              <a16:creationId xmlns="" xmlns:a16="http://schemas.microsoft.com/office/drawing/2014/main" id="{BF4ED240-BAB5-42E7-A6C6-A33B618FCFA7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602" name="Rectángulo 127">
          <a:extLst>
            <a:ext uri="{FF2B5EF4-FFF2-40B4-BE49-F238E27FC236}">
              <a16:creationId xmlns="" xmlns:a16="http://schemas.microsoft.com/office/drawing/2014/main" id="{9DD78DDA-1146-4BA9-A8D3-4B26A87C62D3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603" name="Rectángulo 131">
          <a:extLst>
            <a:ext uri="{FF2B5EF4-FFF2-40B4-BE49-F238E27FC236}">
              <a16:creationId xmlns="" xmlns:a16="http://schemas.microsoft.com/office/drawing/2014/main" id="{5AEE8E1C-449E-4F6F-B745-1352DEC8DB73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604" name="Rectángulo 132">
          <a:extLst>
            <a:ext uri="{FF2B5EF4-FFF2-40B4-BE49-F238E27FC236}">
              <a16:creationId xmlns="" xmlns:a16="http://schemas.microsoft.com/office/drawing/2014/main" id="{37990EAB-4908-41BC-94EE-6DA3ED2BC8E8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605" name="Rectángulo 135">
          <a:extLst>
            <a:ext uri="{FF2B5EF4-FFF2-40B4-BE49-F238E27FC236}">
              <a16:creationId xmlns="" xmlns:a16="http://schemas.microsoft.com/office/drawing/2014/main" id="{C1446032-0397-49F4-AEE1-0EF013E90EE1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606" name="Rectángulo 136">
          <a:extLst>
            <a:ext uri="{FF2B5EF4-FFF2-40B4-BE49-F238E27FC236}">
              <a16:creationId xmlns="" xmlns:a16="http://schemas.microsoft.com/office/drawing/2014/main" id="{EDF2DDAE-B8C5-4FE6-B6AE-05F3C9C2B2FA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607" name="Rectángulo 137">
          <a:extLst>
            <a:ext uri="{FF2B5EF4-FFF2-40B4-BE49-F238E27FC236}">
              <a16:creationId xmlns="" xmlns:a16="http://schemas.microsoft.com/office/drawing/2014/main" id="{CDD5BD0F-7B5E-4A14-91CE-9435540819C6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08" name="Rectángulo 139">
          <a:extLst>
            <a:ext uri="{FF2B5EF4-FFF2-40B4-BE49-F238E27FC236}">
              <a16:creationId xmlns="" xmlns:a16="http://schemas.microsoft.com/office/drawing/2014/main" id="{ED30B6B1-0001-4DF7-87AE-CC0FCC61E9A2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609" name="Rectángulo 140">
          <a:extLst>
            <a:ext uri="{FF2B5EF4-FFF2-40B4-BE49-F238E27FC236}">
              <a16:creationId xmlns="" xmlns:a16="http://schemas.microsoft.com/office/drawing/2014/main" id="{1B2D4DA1-BF69-4664-983E-73BA49288CC3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610" name="Rectángulo 141">
          <a:extLst>
            <a:ext uri="{FF2B5EF4-FFF2-40B4-BE49-F238E27FC236}">
              <a16:creationId xmlns="" xmlns:a16="http://schemas.microsoft.com/office/drawing/2014/main" id="{319036FF-9F8F-4AFD-9E69-AF9AFAC03342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611" name="Rectángulo 142">
          <a:extLst>
            <a:ext uri="{FF2B5EF4-FFF2-40B4-BE49-F238E27FC236}">
              <a16:creationId xmlns="" xmlns:a16="http://schemas.microsoft.com/office/drawing/2014/main" id="{B431A92A-9CC6-417F-8C13-512F29A73E2F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612" name="Rectángulo 144">
          <a:extLst>
            <a:ext uri="{FF2B5EF4-FFF2-40B4-BE49-F238E27FC236}">
              <a16:creationId xmlns="" xmlns:a16="http://schemas.microsoft.com/office/drawing/2014/main" id="{D01889C7-66B4-423F-BCDA-EF9BA14FD64B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613" name="Rectángulo 145">
          <a:extLst>
            <a:ext uri="{FF2B5EF4-FFF2-40B4-BE49-F238E27FC236}">
              <a16:creationId xmlns="" xmlns:a16="http://schemas.microsoft.com/office/drawing/2014/main" id="{3907587B-7705-4444-B06A-E7CF2F1E5A95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614" name="Rectángulo 146">
          <a:extLst>
            <a:ext uri="{FF2B5EF4-FFF2-40B4-BE49-F238E27FC236}">
              <a16:creationId xmlns="" xmlns:a16="http://schemas.microsoft.com/office/drawing/2014/main" id="{6FB976A7-8882-4019-BF6F-0EA5291CDCF9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15" name="Rectángulo 52">
          <a:extLst>
            <a:ext uri="{FF2B5EF4-FFF2-40B4-BE49-F238E27FC236}">
              <a16:creationId xmlns="" xmlns:a16="http://schemas.microsoft.com/office/drawing/2014/main" id="{4C8AAB74-2A04-491C-A3A0-F00F94C77F6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16" name="Rectángulo 134">
          <a:extLst>
            <a:ext uri="{FF2B5EF4-FFF2-40B4-BE49-F238E27FC236}">
              <a16:creationId xmlns="" xmlns:a16="http://schemas.microsoft.com/office/drawing/2014/main" id="{104857EF-C59F-42F7-94E9-D453C95315A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17" name="Rectángulo 52">
          <a:extLst>
            <a:ext uri="{FF2B5EF4-FFF2-40B4-BE49-F238E27FC236}">
              <a16:creationId xmlns="" xmlns:a16="http://schemas.microsoft.com/office/drawing/2014/main" id="{74B6DF16-3993-48AB-AC5C-D7B1938496A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18" name="Rectángulo 134">
          <a:extLst>
            <a:ext uri="{FF2B5EF4-FFF2-40B4-BE49-F238E27FC236}">
              <a16:creationId xmlns="" xmlns:a16="http://schemas.microsoft.com/office/drawing/2014/main" id="{ACFBC154-B232-4105-B9C4-5C9604DF448E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2619" name="Rectángulo 22">
          <a:extLst>
            <a:ext uri="{FF2B5EF4-FFF2-40B4-BE49-F238E27FC236}">
              <a16:creationId xmlns="" xmlns:a16="http://schemas.microsoft.com/office/drawing/2014/main" id="{3EDCAAD2-3A51-4797-8A52-7D1C7F9B8157}"/>
            </a:ext>
          </a:extLst>
        </xdr:cNvPr>
        <xdr:cNvSpPr/>
      </xdr:nvSpPr>
      <xdr:spPr>
        <a:xfrm>
          <a:off x="45733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620" name="Rectángulo 23">
          <a:extLst>
            <a:ext uri="{FF2B5EF4-FFF2-40B4-BE49-F238E27FC236}">
              <a16:creationId xmlns="" xmlns:a16="http://schemas.microsoft.com/office/drawing/2014/main" id="{03B0BE5B-0B22-4B2E-804D-B00673CF94F2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2621" name="Rectángulo 24">
          <a:extLst>
            <a:ext uri="{FF2B5EF4-FFF2-40B4-BE49-F238E27FC236}">
              <a16:creationId xmlns="" xmlns:a16="http://schemas.microsoft.com/office/drawing/2014/main" id="{AA2C43CA-3485-4036-83D0-F8BDA261D198}"/>
            </a:ext>
          </a:extLst>
        </xdr:cNvPr>
        <xdr:cNvSpPr/>
      </xdr:nvSpPr>
      <xdr:spPr>
        <a:xfrm>
          <a:off x="45352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622" name="Rectángulo 25">
          <a:extLst>
            <a:ext uri="{FF2B5EF4-FFF2-40B4-BE49-F238E27FC236}">
              <a16:creationId xmlns="" xmlns:a16="http://schemas.microsoft.com/office/drawing/2014/main" id="{A71A3993-B41B-4778-9397-8DD6740791FC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2623" name="Rectángulo 26">
          <a:extLst>
            <a:ext uri="{FF2B5EF4-FFF2-40B4-BE49-F238E27FC236}">
              <a16:creationId xmlns="" xmlns:a16="http://schemas.microsoft.com/office/drawing/2014/main" id="{5EBE363E-3F1E-4783-BCBE-A0D1ACA62277}"/>
            </a:ext>
          </a:extLst>
        </xdr:cNvPr>
        <xdr:cNvSpPr/>
      </xdr:nvSpPr>
      <xdr:spPr>
        <a:xfrm>
          <a:off x="4401879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624" name="Rectángulo 29">
          <a:extLst>
            <a:ext uri="{FF2B5EF4-FFF2-40B4-BE49-F238E27FC236}">
              <a16:creationId xmlns="" xmlns:a16="http://schemas.microsoft.com/office/drawing/2014/main" id="{3282DA5A-2E68-478E-8D2D-8D3960DA1BD7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2625" name="Rectángulo 30">
          <a:extLst>
            <a:ext uri="{FF2B5EF4-FFF2-40B4-BE49-F238E27FC236}">
              <a16:creationId xmlns="" xmlns:a16="http://schemas.microsoft.com/office/drawing/2014/main" id="{A48DECC7-9582-4889-A259-AFDD3B2E989B}"/>
            </a:ext>
          </a:extLst>
        </xdr:cNvPr>
        <xdr:cNvSpPr/>
      </xdr:nvSpPr>
      <xdr:spPr>
        <a:xfrm>
          <a:off x="45161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626" name="Rectángulo 35">
          <a:extLst>
            <a:ext uri="{FF2B5EF4-FFF2-40B4-BE49-F238E27FC236}">
              <a16:creationId xmlns="" xmlns:a16="http://schemas.microsoft.com/office/drawing/2014/main" id="{B147E9DE-D0E9-49F5-A5F2-164686C42BA6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2627" name="Rectángulo 38">
          <a:extLst>
            <a:ext uri="{FF2B5EF4-FFF2-40B4-BE49-F238E27FC236}">
              <a16:creationId xmlns="" xmlns:a16="http://schemas.microsoft.com/office/drawing/2014/main" id="{22212745-E65D-4AD9-8B22-00E327D2E7C6}"/>
            </a:ext>
          </a:extLst>
        </xdr:cNvPr>
        <xdr:cNvSpPr/>
      </xdr:nvSpPr>
      <xdr:spPr>
        <a:xfrm>
          <a:off x="1725354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628" name="Rectángulo 39">
          <a:extLst>
            <a:ext uri="{FF2B5EF4-FFF2-40B4-BE49-F238E27FC236}">
              <a16:creationId xmlns="" xmlns:a16="http://schemas.microsoft.com/office/drawing/2014/main" id="{9AD58771-CBE7-4D5C-88D4-C5545D0B4736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629" name="Rectángulo 49">
          <a:extLst>
            <a:ext uri="{FF2B5EF4-FFF2-40B4-BE49-F238E27FC236}">
              <a16:creationId xmlns="" xmlns:a16="http://schemas.microsoft.com/office/drawing/2014/main" id="{6EF53F18-1644-447B-A49D-6AE9AEDB9605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630" name="Rectángulo 50">
          <a:extLst>
            <a:ext uri="{FF2B5EF4-FFF2-40B4-BE49-F238E27FC236}">
              <a16:creationId xmlns="" xmlns:a16="http://schemas.microsoft.com/office/drawing/2014/main" id="{CBD6635F-FE14-49D6-9E5E-996B3F77095E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631" name="Rectángulo 51">
          <a:extLst>
            <a:ext uri="{FF2B5EF4-FFF2-40B4-BE49-F238E27FC236}">
              <a16:creationId xmlns="" xmlns:a16="http://schemas.microsoft.com/office/drawing/2014/main" id="{1E738345-D39B-4ADE-87D7-02020098CD2C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632" name="Rectángulo 53">
          <a:extLst>
            <a:ext uri="{FF2B5EF4-FFF2-40B4-BE49-F238E27FC236}">
              <a16:creationId xmlns="" xmlns:a16="http://schemas.microsoft.com/office/drawing/2014/main" id="{C6544951-EB98-4633-9365-065D420A7B9F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633" name="Rectángulo 54">
          <a:extLst>
            <a:ext uri="{FF2B5EF4-FFF2-40B4-BE49-F238E27FC236}">
              <a16:creationId xmlns="" xmlns:a16="http://schemas.microsoft.com/office/drawing/2014/main" id="{B1AE7B03-ED34-4F77-A5A3-CF221BC7628A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634" name="Rectángulo 55">
          <a:extLst>
            <a:ext uri="{FF2B5EF4-FFF2-40B4-BE49-F238E27FC236}">
              <a16:creationId xmlns="" xmlns:a16="http://schemas.microsoft.com/office/drawing/2014/main" id="{14B6612A-D601-481E-8BA5-6F9DA8BBB144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635" name="Rectángulo 56">
          <a:extLst>
            <a:ext uri="{FF2B5EF4-FFF2-40B4-BE49-F238E27FC236}">
              <a16:creationId xmlns="" xmlns:a16="http://schemas.microsoft.com/office/drawing/2014/main" id="{DD196D46-784E-484B-BBAE-AE33C5F55CAE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636" name="Rectángulo 58">
          <a:extLst>
            <a:ext uri="{FF2B5EF4-FFF2-40B4-BE49-F238E27FC236}">
              <a16:creationId xmlns="" xmlns:a16="http://schemas.microsoft.com/office/drawing/2014/main" id="{1B50397C-93C7-4F20-A3CA-1576DB9043DB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637" name="Rectángulo 59">
          <a:extLst>
            <a:ext uri="{FF2B5EF4-FFF2-40B4-BE49-F238E27FC236}">
              <a16:creationId xmlns="" xmlns:a16="http://schemas.microsoft.com/office/drawing/2014/main" id="{F4AB626C-9C9B-4A12-868D-F8594AE76780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638" name="Rectángulo 60">
          <a:extLst>
            <a:ext uri="{FF2B5EF4-FFF2-40B4-BE49-F238E27FC236}">
              <a16:creationId xmlns="" xmlns:a16="http://schemas.microsoft.com/office/drawing/2014/main" id="{6521F05D-623C-433F-80A2-B20B5234E419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639" name="Rectángulo 77">
          <a:extLst>
            <a:ext uri="{FF2B5EF4-FFF2-40B4-BE49-F238E27FC236}">
              <a16:creationId xmlns="" xmlns:a16="http://schemas.microsoft.com/office/drawing/2014/main" id="{51593DA1-3200-4C17-B798-957AB0449E4F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640" name="Rectángulo 78">
          <a:extLst>
            <a:ext uri="{FF2B5EF4-FFF2-40B4-BE49-F238E27FC236}">
              <a16:creationId xmlns="" xmlns:a16="http://schemas.microsoft.com/office/drawing/2014/main" id="{7392687F-F42F-4699-8A74-143D6EE0A26D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641" name="Rectángulo 79">
          <a:extLst>
            <a:ext uri="{FF2B5EF4-FFF2-40B4-BE49-F238E27FC236}">
              <a16:creationId xmlns="" xmlns:a16="http://schemas.microsoft.com/office/drawing/2014/main" id="{03630890-8EC6-4651-82D2-B82991E958CA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642" name="Rectángulo 81">
          <a:extLst>
            <a:ext uri="{FF2B5EF4-FFF2-40B4-BE49-F238E27FC236}">
              <a16:creationId xmlns="" xmlns:a16="http://schemas.microsoft.com/office/drawing/2014/main" id="{FFCFC002-9F9F-4FC2-BA27-392BC6C43EA8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643" name="Rectángulo 82">
          <a:extLst>
            <a:ext uri="{FF2B5EF4-FFF2-40B4-BE49-F238E27FC236}">
              <a16:creationId xmlns="" xmlns:a16="http://schemas.microsoft.com/office/drawing/2014/main" id="{8184D480-C9BB-46A8-937E-D61395AB87E7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644" name="Rectángulo 83">
          <a:extLst>
            <a:ext uri="{FF2B5EF4-FFF2-40B4-BE49-F238E27FC236}">
              <a16:creationId xmlns="" xmlns:a16="http://schemas.microsoft.com/office/drawing/2014/main" id="{2C3C038D-703E-4053-AED5-51783783ABB8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645" name="Rectángulo 88">
          <a:extLst>
            <a:ext uri="{FF2B5EF4-FFF2-40B4-BE49-F238E27FC236}">
              <a16:creationId xmlns="" xmlns:a16="http://schemas.microsoft.com/office/drawing/2014/main" id="{60A73FA1-1C9B-45DA-BF3C-DE1ACE80A086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2646" name="Rectángulo 118">
          <a:extLst>
            <a:ext uri="{FF2B5EF4-FFF2-40B4-BE49-F238E27FC236}">
              <a16:creationId xmlns="" xmlns:a16="http://schemas.microsoft.com/office/drawing/2014/main" id="{511ED457-661A-428F-B7B4-3A3F6157071F}"/>
            </a:ext>
          </a:extLst>
        </xdr:cNvPr>
        <xdr:cNvSpPr/>
      </xdr:nvSpPr>
      <xdr:spPr>
        <a:xfrm>
          <a:off x="45733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647" name="Rectángulo 119">
          <a:extLst>
            <a:ext uri="{FF2B5EF4-FFF2-40B4-BE49-F238E27FC236}">
              <a16:creationId xmlns="" xmlns:a16="http://schemas.microsoft.com/office/drawing/2014/main" id="{63F925D2-2ACD-4FFD-90CE-83893881229E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648" name="Rectángulo 121">
          <a:extLst>
            <a:ext uri="{FF2B5EF4-FFF2-40B4-BE49-F238E27FC236}">
              <a16:creationId xmlns="" xmlns:a16="http://schemas.microsoft.com/office/drawing/2014/main" id="{6F2A0F3E-5487-442D-8DDC-9814684696C0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2649" name="Rectángulo 122">
          <a:extLst>
            <a:ext uri="{FF2B5EF4-FFF2-40B4-BE49-F238E27FC236}">
              <a16:creationId xmlns="" xmlns:a16="http://schemas.microsoft.com/office/drawing/2014/main" id="{562A0987-580D-40B5-9F70-A7B60016A528}"/>
            </a:ext>
          </a:extLst>
        </xdr:cNvPr>
        <xdr:cNvSpPr/>
      </xdr:nvSpPr>
      <xdr:spPr>
        <a:xfrm>
          <a:off x="4401878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650" name="Rectángulo 123">
          <a:extLst>
            <a:ext uri="{FF2B5EF4-FFF2-40B4-BE49-F238E27FC236}">
              <a16:creationId xmlns="" xmlns:a16="http://schemas.microsoft.com/office/drawing/2014/main" id="{C0D31FE3-35FC-49FA-9AC8-F5898A81DAAE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2651" name="Rectángulo 124">
          <a:extLst>
            <a:ext uri="{FF2B5EF4-FFF2-40B4-BE49-F238E27FC236}">
              <a16:creationId xmlns="" xmlns:a16="http://schemas.microsoft.com/office/drawing/2014/main" id="{39ABDABD-5B84-4803-8659-60BBEFADF075}"/>
            </a:ext>
          </a:extLst>
        </xdr:cNvPr>
        <xdr:cNvSpPr/>
      </xdr:nvSpPr>
      <xdr:spPr>
        <a:xfrm>
          <a:off x="45161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652" name="Rectángulo 126">
          <a:extLst>
            <a:ext uri="{FF2B5EF4-FFF2-40B4-BE49-F238E27FC236}">
              <a16:creationId xmlns="" xmlns:a16="http://schemas.microsoft.com/office/drawing/2014/main" id="{F0F8E166-3B45-428A-9890-D99FB02478C3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653" name="Rectángulo 127">
          <a:extLst>
            <a:ext uri="{FF2B5EF4-FFF2-40B4-BE49-F238E27FC236}">
              <a16:creationId xmlns="" xmlns:a16="http://schemas.microsoft.com/office/drawing/2014/main" id="{1E0C925B-87AC-42D8-A29F-A9F2953708C9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654" name="Rectángulo 131">
          <a:extLst>
            <a:ext uri="{FF2B5EF4-FFF2-40B4-BE49-F238E27FC236}">
              <a16:creationId xmlns="" xmlns:a16="http://schemas.microsoft.com/office/drawing/2014/main" id="{3D371EC1-5FDB-4517-982C-1CABE42EE93B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655" name="Rectángulo 132">
          <a:extLst>
            <a:ext uri="{FF2B5EF4-FFF2-40B4-BE49-F238E27FC236}">
              <a16:creationId xmlns="" xmlns:a16="http://schemas.microsoft.com/office/drawing/2014/main" id="{E6539BAC-5D5A-45E0-BA0F-9FC4FCE22B1D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656" name="Rectángulo 135">
          <a:extLst>
            <a:ext uri="{FF2B5EF4-FFF2-40B4-BE49-F238E27FC236}">
              <a16:creationId xmlns="" xmlns:a16="http://schemas.microsoft.com/office/drawing/2014/main" id="{E37ED92D-7AE5-4C69-8A9D-231913B2EC41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657" name="Rectángulo 136">
          <a:extLst>
            <a:ext uri="{FF2B5EF4-FFF2-40B4-BE49-F238E27FC236}">
              <a16:creationId xmlns="" xmlns:a16="http://schemas.microsoft.com/office/drawing/2014/main" id="{AA4C0E23-A332-441F-A34B-BEA37760EF5B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658" name="Rectángulo 137">
          <a:extLst>
            <a:ext uri="{FF2B5EF4-FFF2-40B4-BE49-F238E27FC236}">
              <a16:creationId xmlns="" xmlns:a16="http://schemas.microsoft.com/office/drawing/2014/main" id="{C7E4C994-522D-4FF2-9EF9-AC6BE8059E5F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59" name="Rectángulo 139">
          <a:extLst>
            <a:ext uri="{FF2B5EF4-FFF2-40B4-BE49-F238E27FC236}">
              <a16:creationId xmlns="" xmlns:a16="http://schemas.microsoft.com/office/drawing/2014/main" id="{495F0BAB-6E99-4F2E-93C0-1E459F95CDE9}"/>
            </a:ext>
          </a:extLst>
        </xdr:cNvPr>
        <xdr:cNvSpPr/>
      </xdr:nvSpPr>
      <xdr:spPr>
        <a:xfrm>
          <a:off x="3401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660" name="Rectángulo 140">
          <a:extLst>
            <a:ext uri="{FF2B5EF4-FFF2-40B4-BE49-F238E27FC236}">
              <a16:creationId xmlns="" xmlns:a16="http://schemas.microsoft.com/office/drawing/2014/main" id="{73B0BA22-3E63-45F8-9CD8-E191EE1C8C53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661" name="Rectángulo 141">
          <a:extLst>
            <a:ext uri="{FF2B5EF4-FFF2-40B4-BE49-F238E27FC236}">
              <a16:creationId xmlns="" xmlns:a16="http://schemas.microsoft.com/office/drawing/2014/main" id="{B09ADC0A-DF92-46D7-A1F7-56D3360D9C4F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662" name="Rectángulo 142">
          <a:extLst>
            <a:ext uri="{FF2B5EF4-FFF2-40B4-BE49-F238E27FC236}">
              <a16:creationId xmlns="" xmlns:a16="http://schemas.microsoft.com/office/drawing/2014/main" id="{1B1385F7-0C11-4474-949D-8DD2FAB82F93}"/>
            </a:ext>
          </a:extLst>
        </xdr:cNvPr>
        <xdr:cNvSpPr/>
      </xdr:nvSpPr>
      <xdr:spPr>
        <a:xfrm>
          <a:off x="62211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663" name="Rectángulo 144">
          <a:extLst>
            <a:ext uri="{FF2B5EF4-FFF2-40B4-BE49-F238E27FC236}">
              <a16:creationId xmlns="" xmlns:a16="http://schemas.microsoft.com/office/drawing/2014/main" id="{F297DAB8-1BFE-42B5-877C-CF169C557BEC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664" name="Rectángulo 145">
          <a:extLst>
            <a:ext uri="{FF2B5EF4-FFF2-40B4-BE49-F238E27FC236}">
              <a16:creationId xmlns="" xmlns:a16="http://schemas.microsoft.com/office/drawing/2014/main" id="{18302757-5738-4221-88D3-038A095B3EA9}"/>
            </a:ext>
          </a:extLst>
        </xdr:cNvPr>
        <xdr:cNvSpPr/>
      </xdr:nvSpPr>
      <xdr:spPr>
        <a:xfrm>
          <a:off x="6506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665" name="Rectángulo 146">
          <a:extLst>
            <a:ext uri="{FF2B5EF4-FFF2-40B4-BE49-F238E27FC236}">
              <a16:creationId xmlns="" xmlns:a16="http://schemas.microsoft.com/office/drawing/2014/main" id="{7A4C5FC4-6484-4300-8189-E83978F54805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66" name="Rectángulo 52">
          <a:extLst>
            <a:ext uri="{FF2B5EF4-FFF2-40B4-BE49-F238E27FC236}">
              <a16:creationId xmlns="" xmlns:a16="http://schemas.microsoft.com/office/drawing/2014/main" id="{B6E50C1C-1A31-463C-8D41-A29EB102329E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67" name="Rectángulo 134">
          <a:extLst>
            <a:ext uri="{FF2B5EF4-FFF2-40B4-BE49-F238E27FC236}">
              <a16:creationId xmlns="" xmlns:a16="http://schemas.microsoft.com/office/drawing/2014/main" id="{76C541EE-3647-4478-B5F2-969E24358F28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668" name="Rectángulo 23">
          <a:extLst>
            <a:ext uri="{FF2B5EF4-FFF2-40B4-BE49-F238E27FC236}">
              <a16:creationId xmlns="" xmlns:a16="http://schemas.microsoft.com/office/drawing/2014/main" id="{52C6162E-145C-4EF6-9931-D4B44F9677A4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669" name="Rectángulo 25">
          <a:extLst>
            <a:ext uri="{FF2B5EF4-FFF2-40B4-BE49-F238E27FC236}">
              <a16:creationId xmlns="" xmlns:a16="http://schemas.microsoft.com/office/drawing/2014/main" id="{49A6DD8E-00FE-4353-AEBB-98F9A678CC30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670" name="Rectángulo 29">
          <a:extLst>
            <a:ext uri="{FF2B5EF4-FFF2-40B4-BE49-F238E27FC236}">
              <a16:creationId xmlns="" xmlns:a16="http://schemas.microsoft.com/office/drawing/2014/main" id="{DE9EF379-C5E6-472A-A38D-F8FDE5A0A348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671" name="Rectángulo 35">
          <a:extLst>
            <a:ext uri="{FF2B5EF4-FFF2-40B4-BE49-F238E27FC236}">
              <a16:creationId xmlns="" xmlns:a16="http://schemas.microsoft.com/office/drawing/2014/main" id="{7469B224-77C4-45C1-A75E-4F0615AA37B6}"/>
            </a:ext>
          </a:extLst>
        </xdr:cNvPr>
        <xdr:cNvSpPr/>
      </xdr:nvSpPr>
      <xdr:spPr>
        <a:xfrm>
          <a:off x="196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672" name="Rectángulo 39">
          <a:extLst>
            <a:ext uri="{FF2B5EF4-FFF2-40B4-BE49-F238E27FC236}">
              <a16:creationId xmlns="" xmlns:a16="http://schemas.microsoft.com/office/drawing/2014/main" id="{AA0DC2E1-E5C1-4DB3-9778-09E4156E0BCD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673" name="Rectángulo 49">
          <a:extLst>
            <a:ext uri="{FF2B5EF4-FFF2-40B4-BE49-F238E27FC236}">
              <a16:creationId xmlns="" xmlns:a16="http://schemas.microsoft.com/office/drawing/2014/main" id="{0A2CAFF8-BFF5-4383-907F-A90E32AF8886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674" name="Rectángulo 50">
          <a:extLst>
            <a:ext uri="{FF2B5EF4-FFF2-40B4-BE49-F238E27FC236}">
              <a16:creationId xmlns="" xmlns:a16="http://schemas.microsoft.com/office/drawing/2014/main" id="{2D88D055-884F-4CED-AF75-D95CE2578615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675" name="Rectángulo 51">
          <a:extLst>
            <a:ext uri="{FF2B5EF4-FFF2-40B4-BE49-F238E27FC236}">
              <a16:creationId xmlns="" xmlns:a16="http://schemas.microsoft.com/office/drawing/2014/main" id="{5763F434-07FE-4B52-BCA3-4F4E215A48AE}"/>
            </a:ext>
          </a:extLst>
        </xdr:cNvPr>
        <xdr:cNvSpPr/>
      </xdr:nvSpPr>
      <xdr:spPr>
        <a:xfrm>
          <a:off x="7021253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676" name="Rectángulo 53">
          <a:extLst>
            <a:ext uri="{FF2B5EF4-FFF2-40B4-BE49-F238E27FC236}">
              <a16:creationId xmlns="" xmlns:a16="http://schemas.microsoft.com/office/drawing/2014/main" id="{C6BD0425-2BAA-472A-99FD-C960E7A5DAA3}"/>
            </a:ext>
          </a:extLst>
        </xdr:cNvPr>
        <xdr:cNvSpPr/>
      </xdr:nvSpPr>
      <xdr:spPr>
        <a:xfrm>
          <a:off x="4287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677" name="Rectángulo 54">
          <a:extLst>
            <a:ext uri="{FF2B5EF4-FFF2-40B4-BE49-F238E27FC236}">
              <a16:creationId xmlns="" xmlns:a16="http://schemas.microsoft.com/office/drawing/2014/main" id="{41C83651-541E-4979-89A2-D8054ABDBB73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678" name="Rectángulo 55">
          <a:extLst>
            <a:ext uri="{FF2B5EF4-FFF2-40B4-BE49-F238E27FC236}">
              <a16:creationId xmlns="" xmlns:a16="http://schemas.microsoft.com/office/drawing/2014/main" id="{A2D194E6-C186-4FDF-8F99-19B360635948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679" name="Rectángulo 56">
          <a:extLst>
            <a:ext uri="{FF2B5EF4-FFF2-40B4-BE49-F238E27FC236}">
              <a16:creationId xmlns="" xmlns:a16="http://schemas.microsoft.com/office/drawing/2014/main" id="{5D123B65-CCE1-4FD0-BF14-9DED3128C436}"/>
            </a:ext>
          </a:extLst>
        </xdr:cNvPr>
        <xdr:cNvSpPr/>
      </xdr:nvSpPr>
      <xdr:spPr>
        <a:xfrm>
          <a:off x="30207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680" name="Rectángulo 58">
          <a:extLst>
            <a:ext uri="{FF2B5EF4-FFF2-40B4-BE49-F238E27FC236}">
              <a16:creationId xmlns="" xmlns:a16="http://schemas.microsoft.com/office/drawing/2014/main" id="{494F87DA-6CEB-41FD-8771-4E1C6824A315}"/>
            </a:ext>
          </a:extLst>
        </xdr:cNvPr>
        <xdr:cNvSpPr/>
      </xdr:nvSpPr>
      <xdr:spPr>
        <a:xfrm>
          <a:off x="48019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681" name="Rectángulo 59">
          <a:extLst>
            <a:ext uri="{FF2B5EF4-FFF2-40B4-BE49-F238E27FC236}">
              <a16:creationId xmlns="" xmlns:a16="http://schemas.microsoft.com/office/drawing/2014/main" id="{3BD8238B-FB0A-4B47-A75E-2ABFBE1DC767}"/>
            </a:ext>
          </a:extLst>
        </xdr:cNvPr>
        <xdr:cNvSpPr/>
      </xdr:nvSpPr>
      <xdr:spPr>
        <a:xfrm>
          <a:off x="52305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2682" name="Rectángulo 60">
          <a:extLst>
            <a:ext uri="{FF2B5EF4-FFF2-40B4-BE49-F238E27FC236}">
              <a16:creationId xmlns="" xmlns:a16="http://schemas.microsoft.com/office/drawing/2014/main" id="{1524AE4B-3B02-4B15-95B1-7E379E610937}"/>
            </a:ext>
          </a:extLst>
        </xdr:cNvPr>
        <xdr:cNvSpPr/>
      </xdr:nvSpPr>
      <xdr:spPr>
        <a:xfrm>
          <a:off x="62687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683" name="Rectángulo 77">
          <a:extLst>
            <a:ext uri="{FF2B5EF4-FFF2-40B4-BE49-F238E27FC236}">
              <a16:creationId xmlns="" xmlns:a16="http://schemas.microsoft.com/office/drawing/2014/main" id="{4CF56AD9-552D-4B44-B656-6EAE53DF5B04}"/>
            </a:ext>
          </a:extLst>
        </xdr:cNvPr>
        <xdr:cNvSpPr/>
      </xdr:nvSpPr>
      <xdr:spPr>
        <a:xfrm>
          <a:off x="20015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684" name="Rectángulo 78">
          <a:extLst>
            <a:ext uri="{FF2B5EF4-FFF2-40B4-BE49-F238E27FC236}">
              <a16:creationId xmlns="" xmlns:a16="http://schemas.microsoft.com/office/drawing/2014/main" id="{0B9E0F31-46DD-4049-B0AF-E8459E537E3F}"/>
            </a:ext>
          </a:extLst>
        </xdr:cNvPr>
        <xdr:cNvSpPr/>
      </xdr:nvSpPr>
      <xdr:spPr>
        <a:xfrm>
          <a:off x="6021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685" name="Rectángulo 79">
          <a:extLst>
            <a:ext uri="{FF2B5EF4-FFF2-40B4-BE49-F238E27FC236}">
              <a16:creationId xmlns="" xmlns:a16="http://schemas.microsoft.com/office/drawing/2014/main" id="{55F0F86E-CEE4-4493-9B8A-66FC08BEFC72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686" name="Rectángulo 81">
          <a:extLst>
            <a:ext uri="{FF2B5EF4-FFF2-40B4-BE49-F238E27FC236}">
              <a16:creationId xmlns="" xmlns:a16="http://schemas.microsoft.com/office/drawing/2014/main" id="{91659D90-6DC8-4586-946E-FFBB56C82AF0}"/>
            </a:ext>
          </a:extLst>
        </xdr:cNvPr>
        <xdr:cNvSpPr/>
      </xdr:nvSpPr>
      <xdr:spPr>
        <a:xfrm>
          <a:off x="20587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687" name="Rectángulo 82">
          <a:extLst>
            <a:ext uri="{FF2B5EF4-FFF2-40B4-BE49-F238E27FC236}">
              <a16:creationId xmlns="" xmlns:a16="http://schemas.microsoft.com/office/drawing/2014/main" id="{454A55DD-E22D-45D3-AF5F-68BC8400C058}"/>
            </a:ext>
          </a:extLst>
        </xdr:cNvPr>
        <xdr:cNvSpPr/>
      </xdr:nvSpPr>
      <xdr:spPr>
        <a:xfrm>
          <a:off x="2011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688" name="Rectángulo 83">
          <a:extLst>
            <a:ext uri="{FF2B5EF4-FFF2-40B4-BE49-F238E27FC236}">
              <a16:creationId xmlns="" xmlns:a16="http://schemas.microsoft.com/office/drawing/2014/main" id="{3897ADC2-CA55-4BC5-90DF-1BC0796AD77B}"/>
            </a:ext>
          </a:extLst>
        </xdr:cNvPr>
        <xdr:cNvSpPr/>
      </xdr:nvSpPr>
      <xdr:spPr>
        <a:xfrm>
          <a:off x="20873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2689" name="Rectángulo 119">
          <a:extLst>
            <a:ext uri="{FF2B5EF4-FFF2-40B4-BE49-F238E27FC236}">
              <a16:creationId xmlns="" xmlns:a16="http://schemas.microsoft.com/office/drawing/2014/main" id="{9E87BE03-E1C3-4F75-9E3D-9CEAD46FEC94}"/>
            </a:ext>
          </a:extLst>
        </xdr:cNvPr>
        <xdr:cNvSpPr/>
      </xdr:nvSpPr>
      <xdr:spPr>
        <a:xfrm>
          <a:off x="4820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690" name="Rectángulo 121">
          <a:extLst>
            <a:ext uri="{FF2B5EF4-FFF2-40B4-BE49-F238E27FC236}">
              <a16:creationId xmlns="" xmlns:a16="http://schemas.microsoft.com/office/drawing/2014/main" id="{597C8285-BBB5-4B67-A02D-68FCD51C6564}"/>
            </a:ext>
          </a:extLst>
        </xdr:cNvPr>
        <xdr:cNvSpPr/>
      </xdr:nvSpPr>
      <xdr:spPr>
        <a:xfrm>
          <a:off x="43256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691" name="Rectángulo 123">
          <a:extLst>
            <a:ext uri="{FF2B5EF4-FFF2-40B4-BE49-F238E27FC236}">
              <a16:creationId xmlns="" xmlns:a16="http://schemas.microsoft.com/office/drawing/2014/main" id="{B7983B73-4EB0-4560-900B-F7FAACD3E296}"/>
            </a:ext>
          </a:extLst>
        </xdr:cNvPr>
        <xdr:cNvSpPr/>
      </xdr:nvSpPr>
      <xdr:spPr>
        <a:xfrm>
          <a:off x="4297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692" name="Rectángulo 126">
          <a:extLst>
            <a:ext uri="{FF2B5EF4-FFF2-40B4-BE49-F238E27FC236}">
              <a16:creationId xmlns="" xmlns:a16="http://schemas.microsoft.com/office/drawing/2014/main" id="{37A0CA5A-4C33-4B87-87A5-9A39E78E58AB}"/>
            </a:ext>
          </a:extLst>
        </xdr:cNvPr>
        <xdr:cNvSpPr/>
      </xdr:nvSpPr>
      <xdr:spPr>
        <a:xfrm>
          <a:off x="19539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201352</xdr:colOff>
      <xdr:row>14</xdr:row>
      <xdr:rowOff>0</xdr:rowOff>
    </xdr:from>
    <xdr:ext cx="184730" cy="374141"/>
    <xdr:sp macro="" textlink="">
      <xdr:nvSpPr>
        <xdr:cNvPr id="2693" name="Rectángulo 127">
          <a:extLst>
            <a:ext uri="{FF2B5EF4-FFF2-40B4-BE49-F238E27FC236}">
              <a16:creationId xmlns="" xmlns:a16="http://schemas.microsoft.com/office/drawing/2014/main" id="{86CE0531-8E4A-4838-8DC1-28442230C525}"/>
            </a:ext>
          </a:extLst>
        </xdr:cNvPr>
        <xdr:cNvSpPr/>
      </xdr:nvSpPr>
      <xdr:spPr>
        <a:xfrm>
          <a:off x="19349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694" name="Rectángulo 131">
          <a:extLst>
            <a:ext uri="{FF2B5EF4-FFF2-40B4-BE49-F238E27FC236}">
              <a16:creationId xmlns="" xmlns:a16="http://schemas.microsoft.com/office/drawing/2014/main" id="{DE8E287C-30FC-4C07-A335-882667D77C10}"/>
            </a:ext>
          </a:extLst>
        </xdr:cNvPr>
        <xdr:cNvSpPr/>
      </xdr:nvSpPr>
      <xdr:spPr>
        <a:xfrm>
          <a:off x="29826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695" name="Rectángulo 132">
          <a:extLst>
            <a:ext uri="{FF2B5EF4-FFF2-40B4-BE49-F238E27FC236}">
              <a16:creationId xmlns="" xmlns:a16="http://schemas.microsoft.com/office/drawing/2014/main" id="{2213959A-70FE-46C9-A983-D55582C26044}"/>
            </a:ext>
          </a:extLst>
        </xdr:cNvPr>
        <xdr:cNvSpPr/>
      </xdr:nvSpPr>
      <xdr:spPr>
        <a:xfrm>
          <a:off x="229685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277552</xdr:colOff>
      <xdr:row>14</xdr:row>
      <xdr:rowOff>0</xdr:rowOff>
    </xdr:from>
    <xdr:ext cx="184730" cy="374141"/>
    <xdr:sp macro="" textlink="">
      <xdr:nvSpPr>
        <xdr:cNvPr id="2696" name="Rectángulo 135">
          <a:extLst>
            <a:ext uri="{FF2B5EF4-FFF2-40B4-BE49-F238E27FC236}">
              <a16:creationId xmlns="" xmlns:a16="http://schemas.microsoft.com/office/drawing/2014/main" id="{2BEEC6E4-E9F2-450B-82BD-07548FBC713B}"/>
            </a:ext>
          </a:extLst>
        </xdr:cNvPr>
        <xdr:cNvSpPr/>
      </xdr:nvSpPr>
      <xdr:spPr>
        <a:xfrm>
          <a:off x="42590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697" name="Rectángulo 136">
          <a:extLst>
            <a:ext uri="{FF2B5EF4-FFF2-40B4-BE49-F238E27FC236}">
              <a16:creationId xmlns="" xmlns:a16="http://schemas.microsoft.com/office/drawing/2014/main" id="{E87ECB93-C11E-4767-9D40-128263B50A3F}"/>
            </a:ext>
          </a:extLst>
        </xdr:cNvPr>
        <xdr:cNvSpPr/>
      </xdr:nvSpPr>
      <xdr:spPr>
        <a:xfrm>
          <a:off x="57734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698" name="Rectángulo 137">
          <a:extLst>
            <a:ext uri="{FF2B5EF4-FFF2-40B4-BE49-F238E27FC236}">
              <a16:creationId xmlns="" xmlns:a16="http://schemas.microsoft.com/office/drawing/2014/main" id="{60AF7550-C9A3-4E46-AC9F-8BEE9F248EBF}"/>
            </a:ext>
          </a:extLst>
        </xdr:cNvPr>
        <xdr:cNvSpPr/>
      </xdr:nvSpPr>
      <xdr:spPr>
        <a:xfrm>
          <a:off x="60116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699" name="Rectángulo 139">
          <a:extLst>
            <a:ext uri="{FF2B5EF4-FFF2-40B4-BE49-F238E27FC236}">
              <a16:creationId xmlns="" xmlns:a16="http://schemas.microsoft.com/office/drawing/2014/main" id="{4063A236-4F10-44DD-B8DD-DCFD3BC03C3F}"/>
            </a:ext>
          </a:extLst>
        </xdr:cNvPr>
        <xdr:cNvSpPr/>
      </xdr:nvSpPr>
      <xdr:spPr>
        <a:xfrm>
          <a:off x="335412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77527</xdr:colOff>
      <xdr:row>14</xdr:row>
      <xdr:rowOff>0</xdr:rowOff>
    </xdr:from>
    <xdr:ext cx="184730" cy="374141"/>
    <xdr:sp macro="" textlink="">
      <xdr:nvSpPr>
        <xdr:cNvPr id="2700" name="Rectángulo 140">
          <a:extLst>
            <a:ext uri="{FF2B5EF4-FFF2-40B4-BE49-F238E27FC236}">
              <a16:creationId xmlns="" xmlns:a16="http://schemas.microsoft.com/office/drawing/2014/main" id="{0D595D28-2E08-4A43-A86A-58071A548137}"/>
            </a:ext>
          </a:extLst>
        </xdr:cNvPr>
        <xdr:cNvSpPr/>
      </xdr:nvSpPr>
      <xdr:spPr>
        <a:xfrm>
          <a:off x="4649527" y="5142547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39427</xdr:colOff>
      <xdr:row>14</xdr:row>
      <xdr:rowOff>0</xdr:rowOff>
    </xdr:from>
    <xdr:ext cx="184730" cy="374141"/>
    <xdr:sp macro="" textlink="">
      <xdr:nvSpPr>
        <xdr:cNvPr id="2701" name="Rectángulo 141">
          <a:extLst>
            <a:ext uri="{FF2B5EF4-FFF2-40B4-BE49-F238E27FC236}">
              <a16:creationId xmlns="" xmlns:a16="http://schemas.microsoft.com/office/drawing/2014/main" id="{C750DCCD-8EC2-4F80-BB84-56F08F0793E8}"/>
            </a:ext>
          </a:extLst>
        </xdr:cNvPr>
        <xdr:cNvSpPr/>
      </xdr:nvSpPr>
      <xdr:spPr>
        <a:xfrm>
          <a:off x="52019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2702" name="Rectángulo 142">
          <a:extLst>
            <a:ext uri="{FF2B5EF4-FFF2-40B4-BE49-F238E27FC236}">
              <a16:creationId xmlns="" xmlns:a16="http://schemas.microsoft.com/office/drawing/2014/main" id="{FCDE91BF-F184-4CB0-8CC2-1F9B9A21A352}"/>
            </a:ext>
          </a:extLst>
        </xdr:cNvPr>
        <xdr:cNvSpPr/>
      </xdr:nvSpPr>
      <xdr:spPr>
        <a:xfrm>
          <a:off x="6268777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306127</xdr:colOff>
      <xdr:row>14</xdr:row>
      <xdr:rowOff>0</xdr:rowOff>
    </xdr:from>
    <xdr:ext cx="184730" cy="374141"/>
    <xdr:sp macro="" textlink="">
      <xdr:nvSpPr>
        <xdr:cNvPr id="2703" name="Rectángulo 145">
          <a:extLst>
            <a:ext uri="{FF2B5EF4-FFF2-40B4-BE49-F238E27FC236}">
              <a16:creationId xmlns="" xmlns:a16="http://schemas.microsoft.com/office/drawing/2014/main" id="{E4227C7D-209A-4497-9F2E-93D6BE49DEC5}"/>
            </a:ext>
          </a:extLst>
        </xdr:cNvPr>
        <xdr:cNvSpPr/>
      </xdr:nvSpPr>
      <xdr:spPr>
        <a:xfrm>
          <a:off x="64688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704" name="Rectángulo 146">
          <a:extLst>
            <a:ext uri="{FF2B5EF4-FFF2-40B4-BE49-F238E27FC236}">
              <a16:creationId xmlns="" xmlns:a16="http://schemas.microsoft.com/office/drawing/2014/main" id="{52E4B74F-41F9-4FB5-BA1C-33FEFA69A6CC}"/>
            </a:ext>
          </a:extLst>
        </xdr:cNvPr>
        <xdr:cNvSpPr/>
      </xdr:nvSpPr>
      <xdr:spPr>
        <a:xfrm>
          <a:off x="5706805" y="485203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05" name="Rectángulo 52">
          <a:extLst>
            <a:ext uri="{FF2B5EF4-FFF2-40B4-BE49-F238E27FC236}">
              <a16:creationId xmlns="" xmlns:a16="http://schemas.microsoft.com/office/drawing/2014/main" id="{B6C02F06-0F4E-408D-8424-EA40AE665549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06" name="Rectángulo 134">
          <a:extLst>
            <a:ext uri="{FF2B5EF4-FFF2-40B4-BE49-F238E27FC236}">
              <a16:creationId xmlns="" xmlns:a16="http://schemas.microsoft.com/office/drawing/2014/main" id="{0240DC14-548A-454C-9A02-786C974DC092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07" name="Rectángulo 52">
          <a:extLst>
            <a:ext uri="{FF2B5EF4-FFF2-40B4-BE49-F238E27FC236}">
              <a16:creationId xmlns="" xmlns:a16="http://schemas.microsoft.com/office/drawing/2014/main" id="{E693E9A2-E701-45E6-96AD-4DE2436504D3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08" name="Rectángulo 134">
          <a:extLst>
            <a:ext uri="{FF2B5EF4-FFF2-40B4-BE49-F238E27FC236}">
              <a16:creationId xmlns="" xmlns:a16="http://schemas.microsoft.com/office/drawing/2014/main" id="{93D04CC5-F940-4328-A5FA-36A0AC24443B}"/>
            </a:ext>
          </a:extLst>
        </xdr:cNvPr>
        <xdr:cNvSpPr/>
      </xdr:nvSpPr>
      <xdr:spPr>
        <a:xfrm>
          <a:off x="3535102" y="485203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09" name="Rectángulo 2708">
          <a:extLst>
            <a:ext uri="{FF2B5EF4-FFF2-40B4-BE49-F238E27FC236}">
              <a16:creationId xmlns="" xmlns:a16="http://schemas.microsoft.com/office/drawing/2014/main" id="{8FCFBE19-0BD1-4E24-A0DF-5EE0E9EC5C2C}"/>
            </a:ext>
          </a:extLst>
        </xdr:cNvPr>
        <xdr:cNvSpPr/>
      </xdr:nvSpPr>
      <xdr:spPr>
        <a:xfrm>
          <a:off x="2087302" y="495014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10" name="Rectángulo 2709">
          <a:extLst>
            <a:ext uri="{FF2B5EF4-FFF2-40B4-BE49-F238E27FC236}">
              <a16:creationId xmlns="" xmlns:a16="http://schemas.microsoft.com/office/drawing/2014/main" id="{87D64FBC-90A4-4BAD-8DC4-15EAA747F04E}"/>
            </a:ext>
          </a:extLst>
        </xdr:cNvPr>
        <xdr:cNvSpPr/>
      </xdr:nvSpPr>
      <xdr:spPr>
        <a:xfrm>
          <a:off x="2087302" y="495014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39427</xdr:colOff>
      <xdr:row>14</xdr:row>
      <xdr:rowOff>0</xdr:rowOff>
    </xdr:from>
    <xdr:ext cx="184730" cy="374141"/>
    <xdr:sp macro="" textlink="">
      <xdr:nvSpPr>
        <xdr:cNvPr id="2716" name="Rectángulo 2715">
          <a:extLst>
            <a:ext uri="{FF2B5EF4-FFF2-40B4-BE49-F238E27FC236}">
              <a16:creationId xmlns="" xmlns:a16="http://schemas.microsoft.com/office/drawing/2014/main" id="{2C3B879F-3C3F-4975-B106-7FF71E2FB91B}"/>
            </a:ext>
          </a:extLst>
        </xdr:cNvPr>
        <xdr:cNvSpPr/>
      </xdr:nvSpPr>
      <xdr:spPr>
        <a:xfrm>
          <a:off x="8278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17" name="Rectángulo 2716">
          <a:extLst>
            <a:ext uri="{FF2B5EF4-FFF2-40B4-BE49-F238E27FC236}">
              <a16:creationId xmlns="" xmlns:a16="http://schemas.microsoft.com/office/drawing/2014/main" id="{23EE8777-B3CC-491A-BD13-872E9BEAE1BE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718" name="Rectángulo 2717">
          <a:extLst>
            <a:ext uri="{FF2B5EF4-FFF2-40B4-BE49-F238E27FC236}">
              <a16:creationId xmlns="" xmlns:a16="http://schemas.microsoft.com/office/drawing/2014/main" id="{D421BF8A-EE8D-488A-AA20-0337B6A3D907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719" name="Rectángulo 2718">
          <a:extLst>
            <a:ext uri="{FF2B5EF4-FFF2-40B4-BE49-F238E27FC236}">
              <a16:creationId xmlns="" xmlns:a16="http://schemas.microsoft.com/office/drawing/2014/main" id="{1AF22703-E579-40EA-AE0F-1296D36CAA75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720" name="Rectángulo 2719">
          <a:extLst>
            <a:ext uri="{FF2B5EF4-FFF2-40B4-BE49-F238E27FC236}">
              <a16:creationId xmlns="" xmlns:a16="http://schemas.microsoft.com/office/drawing/2014/main" id="{64A7E3C0-F66B-472E-ABAE-5885A5039534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21" name="Rectángulo 2720">
          <a:extLst>
            <a:ext uri="{FF2B5EF4-FFF2-40B4-BE49-F238E27FC236}">
              <a16:creationId xmlns="" xmlns:a16="http://schemas.microsoft.com/office/drawing/2014/main" id="{9B5226A9-05EB-4635-BBD1-A9B43B32D1E5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722" name="Rectángulo 2721">
          <a:extLst>
            <a:ext uri="{FF2B5EF4-FFF2-40B4-BE49-F238E27FC236}">
              <a16:creationId xmlns="" xmlns:a16="http://schemas.microsoft.com/office/drawing/2014/main" id="{1EA1497A-9F35-416F-B9A1-58C50AC602C1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723" name="Rectángulo 2722">
          <a:extLst>
            <a:ext uri="{FF2B5EF4-FFF2-40B4-BE49-F238E27FC236}">
              <a16:creationId xmlns="" xmlns:a16="http://schemas.microsoft.com/office/drawing/2014/main" id="{1CE8D5F9-B34F-4D4E-8DA3-2AD91DF97940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724" name="Rectángulo 2723">
          <a:extLst>
            <a:ext uri="{FF2B5EF4-FFF2-40B4-BE49-F238E27FC236}">
              <a16:creationId xmlns="" xmlns:a16="http://schemas.microsoft.com/office/drawing/2014/main" id="{36BA9EC6-E945-40DB-973E-62E7B326E426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725" name="Rectángulo 2724">
          <a:extLst>
            <a:ext uri="{FF2B5EF4-FFF2-40B4-BE49-F238E27FC236}">
              <a16:creationId xmlns="" xmlns:a16="http://schemas.microsoft.com/office/drawing/2014/main" id="{5464F5DB-F132-41B4-9E91-F139288BB1DB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726" name="Rectángulo 2725">
          <a:extLst>
            <a:ext uri="{FF2B5EF4-FFF2-40B4-BE49-F238E27FC236}">
              <a16:creationId xmlns="" xmlns:a16="http://schemas.microsoft.com/office/drawing/2014/main" id="{76DF0C7C-79A5-4159-971F-06AA55505A48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727" name="Rectángulo 2726">
          <a:extLst>
            <a:ext uri="{FF2B5EF4-FFF2-40B4-BE49-F238E27FC236}">
              <a16:creationId xmlns="" xmlns:a16="http://schemas.microsoft.com/office/drawing/2014/main" id="{54E34734-BCB9-4361-BCB7-D5B73176805F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728" name="Rectángulo 2727">
          <a:extLst>
            <a:ext uri="{FF2B5EF4-FFF2-40B4-BE49-F238E27FC236}">
              <a16:creationId xmlns="" xmlns:a16="http://schemas.microsoft.com/office/drawing/2014/main" id="{4D6D79F7-354A-4594-AFE6-101BED8C77B9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29" name="Rectángulo 2728">
          <a:extLst>
            <a:ext uri="{FF2B5EF4-FFF2-40B4-BE49-F238E27FC236}">
              <a16:creationId xmlns="" xmlns:a16="http://schemas.microsoft.com/office/drawing/2014/main" id="{3FA70220-BC3F-4039-AFB9-E91D33F8DBEB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30" name="Rectángulo 2729">
          <a:extLst>
            <a:ext uri="{FF2B5EF4-FFF2-40B4-BE49-F238E27FC236}">
              <a16:creationId xmlns="" xmlns:a16="http://schemas.microsoft.com/office/drawing/2014/main" id="{A688D27B-82E4-4493-AA26-7D2EB5AABF9F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731" name="Rectángulo 2730">
          <a:extLst>
            <a:ext uri="{FF2B5EF4-FFF2-40B4-BE49-F238E27FC236}">
              <a16:creationId xmlns="" xmlns:a16="http://schemas.microsoft.com/office/drawing/2014/main" id="{F4F1FC0D-F623-423E-937B-19483922499E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732" name="Rectángulo 2731">
          <a:extLst>
            <a:ext uri="{FF2B5EF4-FFF2-40B4-BE49-F238E27FC236}">
              <a16:creationId xmlns="" xmlns:a16="http://schemas.microsoft.com/office/drawing/2014/main" id="{ED829ADF-F37F-4163-91DD-C829471D16C1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733" name="Rectángulo 2732">
          <a:extLst>
            <a:ext uri="{FF2B5EF4-FFF2-40B4-BE49-F238E27FC236}">
              <a16:creationId xmlns="" xmlns:a16="http://schemas.microsoft.com/office/drawing/2014/main" id="{E82706A7-B74D-4559-BAEA-197A1D19A14C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34" name="Rectángulo 2733">
          <a:extLst>
            <a:ext uri="{FF2B5EF4-FFF2-40B4-BE49-F238E27FC236}">
              <a16:creationId xmlns="" xmlns:a16="http://schemas.microsoft.com/office/drawing/2014/main" id="{5B2511A1-2E3A-4A72-81FB-61DFBF16332E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735" name="Rectángulo 2734">
          <a:extLst>
            <a:ext uri="{FF2B5EF4-FFF2-40B4-BE49-F238E27FC236}">
              <a16:creationId xmlns="" xmlns:a16="http://schemas.microsoft.com/office/drawing/2014/main" id="{52D6218C-A87A-48C4-8070-DB265A0B366C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736" name="Rectángulo 2735">
          <a:extLst>
            <a:ext uri="{FF2B5EF4-FFF2-40B4-BE49-F238E27FC236}">
              <a16:creationId xmlns="" xmlns:a16="http://schemas.microsoft.com/office/drawing/2014/main" id="{A6DC4B62-BD17-4EB1-9CE7-7CDE38A3349B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37" name="Rectángulo 2736">
          <a:extLst>
            <a:ext uri="{FF2B5EF4-FFF2-40B4-BE49-F238E27FC236}">
              <a16:creationId xmlns="" xmlns:a16="http://schemas.microsoft.com/office/drawing/2014/main" id="{219010EA-64A5-4425-9E80-6E31D78FB157}"/>
            </a:ext>
          </a:extLst>
        </xdr:cNvPr>
        <xdr:cNvSpPr/>
      </xdr:nvSpPr>
      <xdr:spPr>
        <a:xfrm>
          <a:off x="33827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38" name="Rectángulo 2737">
          <a:extLst>
            <a:ext uri="{FF2B5EF4-FFF2-40B4-BE49-F238E27FC236}">
              <a16:creationId xmlns="" xmlns:a16="http://schemas.microsoft.com/office/drawing/2014/main" id="{1E78D6F7-A97B-4A3D-B11D-577579EFFFC5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739" name="Rectángulo 2738">
          <a:extLst>
            <a:ext uri="{FF2B5EF4-FFF2-40B4-BE49-F238E27FC236}">
              <a16:creationId xmlns="" xmlns:a16="http://schemas.microsoft.com/office/drawing/2014/main" id="{6808C4B0-23FB-4852-B0F5-54ABAAB1FE95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740" name="Rectángulo 2739">
          <a:extLst>
            <a:ext uri="{FF2B5EF4-FFF2-40B4-BE49-F238E27FC236}">
              <a16:creationId xmlns="" xmlns:a16="http://schemas.microsoft.com/office/drawing/2014/main" id="{F3CCFC93-F996-46EA-B0C6-B8627C85CDF2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741" name="Rectángulo 2740">
          <a:extLst>
            <a:ext uri="{FF2B5EF4-FFF2-40B4-BE49-F238E27FC236}">
              <a16:creationId xmlns="" xmlns:a16="http://schemas.microsoft.com/office/drawing/2014/main" id="{02F00573-C622-4E33-B6BC-D5BF67E6BD7A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742" name="Rectángulo 2741">
          <a:extLst>
            <a:ext uri="{FF2B5EF4-FFF2-40B4-BE49-F238E27FC236}">
              <a16:creationId xmlns="" xmlns:a16="http://schemas.microsoft.com/office/drawing/2014/main" id="{752648CF-129B-4981-9F99-F1CB5A3F1F6E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43" name="Rectángulo 52">
          <a:extLst>
            <a:ext uri="{FF2B5EF4-FFF2-40B4-BE49-F238E27FC236}">
              <a16:creationId xmlns="" xmlns:a16="http://schemas.microsoft.com/office/drawing/2014/main" id="{BA62F544-2EB6-4A8D-888D-36895ADCDFAC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44" name="Rectángulo 134">
          <a:extLst>
            <a:ext uri="{FF2B5EF4-FFF2-40B4-BE49-F238E27FC236}">
              <a16:creationId xmlns="" xmlns:a16="http://schemas.microsoft.com/office/drawing/2014/main" id="{78B1CB44-C641-4B08-BA7A-BE058E42F5F7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45" name="Rectángulo 52">
          <a:extLst>
            <a:ext uri="{FF2B5EF4-FFF2-40B4-BE49-F238E27FC236}">
              <a16:creationId xmlns="" xmlns:a16="http://schemas.microsoft.com/office/drawing/2014/main" id="{6D306B21-4441-42B3-AC34-54FAA0EFE572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46" name="Rectángulo 134">
          <a:extLst>
            <a:ext uri="{FF2B5EF4-FFF2-40B4-BE49-F238E27FC236}">
              <a16:creationId xmlns="" xmlns:a16="http://schemas.microsoft.com/office/drawing/2014/main" id="{6C353893-019F-40DF-9287-54BBD77E5CC4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747" name="Rectángulo 49">
          <a:extLst>
            <a:ext uri="{FF2B5EF4-FFF2-40B4-BE49-F238E27FC236}">
              <a16:creationId xmlns="" xmlns:a16="http://schemas.microsoft.com/office/drawing/2014/main" id="{30427427-A703-4B79-84FC-2CB31A22E014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748" name="Rectángulo 50">
          <a:extLst>
            <a:ext uri="{FF2B5EF4-FFF2-40B4-BE49-F238E27FC236}">
              <a16:creationId xmlns="" xmlns:a16="http://schemas.microsoft.com/office/drawing/2014/main" id="{906C54DD-D3C7-4284-B576-4050EAAE2C33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749" name="Rectángulo 51">
          <a:extLst>
            <a:ext uri="{FF2B5EF4-FFF2-40B4-BE49-F238E27FC236}">
              <a16:creationId xmlns="" xmlns:a16="http://schemas.microsoft.com/office/drawing/2014/main" id="{ECA9E8B6-8EA7-4841-90BC-146836883CEE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750" name="Rectángulo 54">
          <a:extLst>
            <a:ext uri="{FF2B5EF4-FFF2-40B4-BE49-F238E27FC236}">
              <a16:creationId xmlns="" xmlns:a16="http://schemas.microsoft.com/office/drawing/2014/main" id="{59F2ADDB-25D3-42BD-B519-FF84CD491298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751" name="Rectángulo 55">
          <a:extLst>
            <a:ext uri="{FF2B5EF4-FFF2-40B4-BE49-F238E27FC236}">
              <a16:creationId xmlns="" xmlns:a16="http://schemas.microsoft.com/office/drawing/2014/main" id="{9AADF481-4297-4DA1-BFC2-DD04FE0DA5AC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752" name="Rectángulo 56">
          <a:extLst>
            <a:ext uri="{FF2B5EF4-FFF2-40B4-BE49-F238E27FC236}">
              <a16:creationId xmlns="" xmlns:a16="http://schemas.microsoft.com/office/drawing/2014/main" id="{54AF6D30-8FD2-4AAB-AAE6-FE09DCE360B3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753" name="Rectángulo 59">
          <a:extLst>
            <a:ext uri="{FF2B5EF4-FFF2-40B4-BE49-F238E27FC236}">
              <a16:creationId xmlns="" xmlns:a16="http://schemas.microsoft.com/office/drawing/2014/main" id="{176FD891-46FE-4180-B471-217CFD562818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754" name="Rectángulo 60">
          <a:extLst>
            <a:ext uri="{FF2B5EF4-FFF2-40B4-BE49-F238E27FC236}">
              <a16:creationId xmlns="" xmlns:a16="http://schemas.microsoft.com/office/drawing/2014/main" id="{1208E5F8-54CE-4992-8E78-76AA95F6C0EA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755" name="Rectángulo 77">
          <a:extLst>
            <a:ext uri="{FF2B5EF4-FFF2-40B4-BE49-F238E27FC236}">
              <a16:creationId xmlns="" xmlns:a16="http://schemas.microsoft.com/office/drawing/2014/main" id="{4E668D0E-D03F-41E5-85CD-4B03606FAEDF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756" name="Rectángulo 78">
          <a:extLst>
            <a:ext uri="{FF2B5EF4-FFF2-40B4-BE49-F238E27FC236}">
              <a16:creationId xmlns="" xmlns:a16="http://schemas.microsoft.com/office/drawing/2014/main" id="{003D783C-B0DF-4158-9A91-3E7E13362A0B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757" name="Rectángulo 79">
          <a:extLst>
            <a:ext uri="{FF2B5EF4-FFF2-40B4-BE49-F238E27FC236}">
              <a16:creationId xmlns="" xmlns:a16="http://schemas.microsoft.com/office/drawing/2014/main" id="{8F963C2F-2791-40DF-8B68-C8923C1C7144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758" name="Rectángulo 81">
          <a:extLst>
            <a:ext uri="{FF2B5EF4-FFF2-40B4-BE49-F238E27FC236}">
              <a16:creationId xmlns="" xmlns:a16="http://schemas.microsoft.com/office/drawing/2014/main" id="{67D07FA0-98CF-4053-91F3-CF0DF669E947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759" name="Rectángulo 82">
          <a:extLst>
            <a:ext uri="{FF2B5EF4-FFF2-40B4-BE49-F238E27FC236}">
              <a16:creationId xmlns="" xmlns:a16="http://schemas.microsoft.com/office/drawing/2014/main" id="{7CF373E5-6476-45CF-A80C-E3FB5D04F7A6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60" name="Rectángulo 83">
          <a:extLst>
            <a:ext uri="{FF2B5EF4-FFF2-40B4-BE49-F238E27FC236}">
              <a16:creationId xmlns="" xmlns:a16="http://schemas.microsoft.com/office/drawing/2014/main" id="{462CD34D-D1FB-44B0-A2E0-62534214F0BF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61" name="Rectángulo 88">
          <a:extLst>
            <a:ext uri="{FF2B5EF4-FFF2-40B4-BE49-F238E27FC236}">
              <a16:creationId xmlns="" xmlns:a16="http://schemas.microsoft.com/office/drawing/2014/main" id="{F304A982-C32F-4A3C-B79E-91D17B9C30EF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762" name="Rectángulo 127">
          <a:extLst>
            <a:ext uri="{FF2B5EF4-FFF2-40B4-BE49-F238E27FC236}">
              <a16:creationId xmlns="" xmlns:a16="http://schemas.microsoft.com/office/drawing/2014/main" id="{F171CF0D-2618-4E79-94D1-BC700D25F103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763" name="Rectángulo 131">
          <a:extLst>
            <a:ext uri="{FF2B5EF4-FFF2-40B4-BE49-F238E27FC236}">
              <a16:creationId xmlns="" xmlns:a16="http://schemas.microsoft.com/office/drawing/2014/main" id="{8E35B1CF-F02E-455D-805B-1B7A3CE69746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764" name="Rectángulo 132">
          <a:extLst>
            <a:ext uri="{FF2B5EF4-FFF2-40B4-BE49-F238E27FC236}">
              <a16:creationId xmlns="" xmlns:a16="http://schemas.microsoft.com/office/drawing/2014/main" id="{E2E20B02-EFAB-4EEB-87C0-02F720A48A63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765" name="Rectángulo 133">
          <a:extLst>
            <a:ext uri="{FF2B5EF4-FFF2-40B4-BE49-F238E27FC236}">
              <a16:creationId xmlns="" xmlns:a16="http://schemas.microsoft.com/office/drawing/2014/main" id="{1CCC7DA0-536E-4C34-B40C-83D71572DFFC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766" name="Rectángulo 136">
          <a:extLst>
            <a:ext uri="{FF2B5EF4-FFF2-40B4-BE49-F238E27FC236}">
              <a16:creationId xmlns="" xmlns:a16="http://schemas.microsoft.com/office/drawing/2014/main" id="{0340A769-A202-455B-A9E2-D4668197BA6F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67" name="Rectángulo 139">
          <a:extLst>
            <a:ext uri="{FF2B5EF4-FFF2-40B4-BE49-F238E27FC236}">
              <a16:creationId xmlns="" xmlns:a16="http://schemas.microsoft.com/office/drawing/2014/main" id="{5F554871-C57C-432E-8BE5-DA98F8217EA0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768" name="Rectángulo 141">
          <a:extLst>
            <a:ext uri="{FF2B5EF4-FFF2-40B4-BE49-F238E27FC236}">
              <a16:creationId xmlns="" xmlns:a16="http://schemas.microsoft.com/office/drawing/2014/main" id="{42906951-17BF-428F-A7ED-CA3CA82437D3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769" name="Rectángulo 142">
          <a:extLst>
            <a:ext uri="{FF2B5EF4-FFF2-40B4-BE49-F238E27FC236}">
              <a16:creationId xmlns="" xmlns:a16="http://schemas.microsoft.com/office/drawing/2014/main" id="{B90F0857-912D-497B-94A2-2389C9817735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770" name="Rectángulo 144">
          <a:extLst>
            <a:ext uri="{FF2B5EF4-FFF2-40B4-BE49-F238E27FC236}">
              <a16:creationId xmlns="" xmlns:a16="http://schemas.microsoft.com/office/drawing/2014/main" id="{177A192B-C4B0-4641-A4BE-02BB28300960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771" name="Rectángulo 145">
          <a:extLst>
            <a:ext uri="{FF2B5EF4-FFF2-40B4-BE49-F238E27FC236}">
              <a16:creationId xmlns="" xmlns:a16="http://schemas.microsoft.com/office/drawing/2014/main" id="{A725FAB0-60AC-4CB8-B07D-1881AB8D0045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772" name="Rectángulo 146">
          <a:extLst>
            <a:ext uri="{FF2B5EF4-FFF2-40B4-BE49-F238E27FC236}">
              <a16:creationId xmlns="" xmlns:a16="http://schemas.microsoft.com/office/drawing/2014/main" id="{409962A3-B28C-4B6B-B393-E45B5D328B37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773" name="Rectángulo 148">
          <a:extLst>
            <a:ext uri="{FF2B5EF4-FFF2-40B4-BE49-F238E27FC236}">
              <a16:creationId xmlns="" xmlns:a16="http://schemas.microsoft.com/office/drawing/2014/main" id="{DA7BB637-4D82-4DAD-8220-31FC7ACFD000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74" name="Rectángulo 52">
          <a:extLst>
            <a:ext uri="{FF2B5EF4-FFF2-40B4-BE49-F238E27FC236}">
              <a16:creationId xmlns="" xmlns:a16="http://schemas.microsoft.com/office/drawing/2014/main" id="{ADF7D70B-E4F9-4890-8376-431CC6E2C119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75" name="Rectángulo 134">
          <a:extLst>
            <a:ext uri="{FF2B5EF4-FFF2-40B4-BE49-F238E27FC236}">
              <a16:creationId xmlns="" xmlns:a16="http://schemas.microsoft.com/office/drawing/2014/main" id="{DBA3A9F1-160E-4F3D-989B-3D8DE2D6B8D1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76" name="Rectángulo 52">
          <a:extLst>
            <a:ext uri="{FF2B5EF4-FFF2-40B4-BE49-F238E27FC236}">
              <a16:creationId xmlns="" xmlns:a16="http://schemas.microsoft.com/office/drawing/2014/main" id="{B5E6147D-4C2A-4E2C-B843-AA5DECEC3B43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777" name="Rectángulo 134">
          <a:extLst>
            <a:ext uri="{FF2B5EF4-FFF2-40B4-BE49-F238E27FC236}">
              <a16:creationId xmlns="" xmlns:a16="http://schemas.microsoft.com/office/drawing/2014/main" id="{45AC8920-EFE1-4C37-9B29-EB0C6EF0333D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78" name="Rectángulo 39">
          <a:extLst>
            <a:ext uri="{FF2B5EF4-FFF2-40B4-BE49-F238E27FC236}">
              <a16:creationId xmlns="" xmlns:a16="http://schemas.microsoft.com/office/drawing/2014/main" id="{8B439814-0E88-4C86-A3C7-0BB515A0FFCB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779" name="Rectángulo 49">
          <a:extLst>
            <a:ext uri="{FF2B5EF4-FFF2-40B4-BE49-F238E27FC236}">
              <a16:creationId xmlns="" xmlns:a16="http://schemas.microsoft.com/office/drawing/2014/main" id="{5C887BAF-EF10-45FD-9879-1EA1AC072A28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780" name="Rectángulo 50">
          <a:extLst>
            <a:ext uri="{FF2B5EF4-FFF2-40B4-BE49-F238E27FC236}">
              <a16:creationId xmlns="" xmlns:a16="http://schemas.microsoft.com/office/drawing/2014/main" id="{C1DAC4DB-E2C8-4808-A9F9-CBAE55A71151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781" name="Rectángulo 51">
          <a:extLst>
            <a:ext uri="{FF2B5EF4-FFF2-40B4-BE49-F238E27FC236}">
              <a16:creationId xmlns="" xmlns:a16="http://schemas.microsoft.com/office/drawing/2014/main" id="{D48FB473-69EF-424A-97B7-20CCDE8A848B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782" name="Rectángulo 54">
          <a:extLst>
            <a:ext uri="{FF2B5EF4-FFF2-40B4-BE49-F238E27FC236}">
              <a16:creationId xmlns="" xmlns:a16="http://schemas.microsoft.com/office/drawing/2014/main" id="{18D367CE-753E-4EA1-8894-0D8B5FA2DF30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783" name="Rectángulo 55">
          <a:extLst>
            <a:ext uri="{FF2B5EF4-FFF2-40B4-BE49-F238E27FC236}">
              <a16:creationId xmlns="" xmlns:a16="http://schemas.microsoft.com/office/drawing/2014/main" id="{1FACA5CF-D60B-4A60-A3BA-D556CC56B8FA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784" name="Rectángulo 56">
          <a:extLst>
            <a:ext uri="{FF2B5EF4-FFF2-40B4-BE49-F238E27FC236}">
              <a16:creationId xmlns="" xmlns:a16="http://schemas.microsoft.com/office/drawing/2014/main" id="{2A545D89-E695-4B2B-B176-776C246E1F68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785" name="Rectángulo 59">
          <a:extLst>
            <a:ext uri="{FF2B5EF4-FFF2-40B4-BE49-F238E27FC236}">
              <a16:creationId xmlns="" xmlns:a16="http://schemas.microsoft.com/office/drawing/2014/main" id="{ADA9D5BB-ABFF-4BAD-B0B6-08BB15DE436C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786" name="Rectángulo 60">
          <a:extLst>
            <a:ext uri="{FF2B5EF4-FFF2-40B4-BE49-F238E27FC236}">
              <a16:creationId xmlns="" xmlns:a16="http://schemas.microsoft.com/office/drawing/2014/main" id="{60669CD5-B1C4-43F8-82D7-DD431FD06863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787" name="Rectángulo 77">
          <a:extLst>
            <a:ext uri="{FF2B5EF4-FFF2-40B4-BE49-F238E27FC236}">
              <a16:creationId xmlns="" xmlns:a16="http://schemas.microsoft.com/office/drawing/2014/main" id="{33E02A58-90D2-4F0B-B04E-314E7B6CC502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788" name="Rectángulo 78">
          <a:extLst>
            <a:ext uri="{FF2B5EF4-FFF2-40B4-BE49-F238E27FC236}">
              <a16:creationId xmlns="" xmlns:a16="http://schemas.microsoft.com/office/drawing/2014/main" id="{568AECE6-C4B2-4045-860A-5BB719C392DD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789" name="Rectángulo 79">
          <a:extLst>
            <a:ext uri="{FF2B5EF4-FFF2-40B4-BE49-F238E27FC236}">
              <a16:creationId xmlns="" xmlns:a16="http://schemas.microsoft.com/office/drawing/2014/main" id="{CB81A633-5755-480C-800A-48B3096DD127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790" name="Rectángulo 81">
          <a:extLst>
            <a:ext uri="{FF2B5EF4-FFF2-40B4-BE49-F238E27FC236}">
              <a16:creationId xmlns="" xmlns:a16="http://schemas.microsoft.com/office/drawing/2014/main" id="{C9724D09-008F-4FA5-9390-0BC4C45FBAB5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791" name="Rectángulo 82">
          <a:extLst>
            <a:ext uri="{FF2B5EF4-FFF2-40B4-BE49-F238E27FC236}">
              <a16:creationId xmlns="" xmlns:a16="http://schemas.microsoft.com/office/drawing/2014/main" id="{CA5160D2-1681-4408-97BC-9B9340D8986C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92" name="Rectángulo 83">
          <a:extLst>
            <a:ext uri="{FF2B5EF4-FFF2-40B4-BE49-F238E27FC236}">
              <a16:creationId xmlns="" xmlns:a16="http://schemas.microsoft.com/office/drawing/2014/main" id="{F842604C-1718-4645-9ADA-8B41680FFAA9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793" name="Rectángulo 88">
          <a:extLst>
            <a:ext uri="{FF2B5EF4-FFF2-40B4-BE49-F238E27FC236}">
              <a16:creationId xmlns="" xmlns:a16="http://schemas.microsoft.com/office/drawing/2014/main" id="{A180D1D9-9F80-40FF-87F8-4ABBB05AEA63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794" name="Rectángulo 126">
          <a:extLst>
            <a:ext uri="{FF2B5EF4-FFF2-40B4-BE49-F238E27FC236}">
              <a16:creationId xmlns="" xmlns:a16="http://schemas.microsoft.com/office/drawing/2014/main" id="{59EBE4D7-D01F-4ED5-B9BD-9196D1125530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795" name="Rectángulo 127">
          <a:extLst>
            <a:ext uri="{FF2B5EF4-FFF2-40B4-BE49-F238E27FC236}">
              <a16:creationId xmlns="" xmlns:a16="http://schemas.microsoft.com/office/drawing/2014/main" id="{C96C3A15-AE75-444D-9387-6D227D60C9C5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796" name="Rectángulo 131">
          <a:extLst>
            <a:ext uri="{FF2B5EF4-FFF2-40B4-BE49-F238E27FC236}">
              <a16:creationId xmlns="" xmlns:a16="http://schemas.microsoft.com/office/drawing/2014/main" id="{D5DA62C4-56D3-497F-A461-A13D515148B0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797" name="Rectángulo 132">
          <a:extLst>
            <a:ext uri="{FF2B5EF4-FFF2-40B4-BE49-F238E27FC236}">
              <a16:creationId xmlns="" xmlns:a16="http://schemas.microsoft.com/office/drawing/2014/main" id="{2D111555-894E-4587-9984-E17DE0972EA2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798" name="Rectángulo 133">
          <a:extLst>
            <a:ext uri="{FF2B5EF4-FFF2-40B4-BE49-F238E27FC236}">
              <a16:creationId xmlns="" xmlns:a16="http://schemas.microsoft.com/office/drawing/2014/main" id="{6F202798-97D1-4F06-9657-63C17DBCC032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799" name="Rectángulo 136">
          <a:extLst>
            <a:ext uri="{FF2B5EF4-FFF2-40B4-BE49-F238E27FC236}">
              <a16:creationId xmlns="" xmlns:a16="http://schemas.microsoft.com/office/drawing/2014/main" id="{0D34C445-91AA-47D6-B2FC-2404F6D9E77B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800" name="Rectángulo 137">
          <a:extLst>
            <a:ext uri="{FF2B5EF4-FFF2-40B4-BE49-F238E27FC236}">
              <a16:creationId xmlns="" xmlns:a16="http://schemas.microsoft.com/office/drawing/2014/main" id="{9DAADF18-F364-4CA2-A2EC-82C1BA92CCC7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01" name="Rectángulo 139">
          <a:extLst>
            <a:ext uri="{FF2B5EF4-FFF2-40B4-BE49-F238E27FC236}">
              <a16:creationId xmlns="" xmlns:a16="http://schemas.microsoft.com/office/drawing/2014/main" id="{D1165295-8D3B-469C-B251-0313C7DB939C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802" name="Rectángulo 141">
          <a:extLst>
            <a:ext uri="{FF2B5EF4-FFF2-40B4-BE49-F238E27FC236}">
              <a16:creationId xmlns="" xmlns:a16="http://schemas.microsoft.com/office/drawing/2014/main" id="{4B589D81-B9BA-4D1F-AEDC-1677167EEE09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803" name="Rectángulo 142">
          <a:extLst>
            <a:ext uri="{FF2B5EF4-FFF2-40B4-BE49-F238E27FC236}">
              <a16:creationId xmlns="" xmlns:a16="http://schemas.microsoft.com/office/drawing/2014/main" id="{1E9436A8-8AA4-4035-99DF-5189A33FB70F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804" name="Rectángulo 144">
          <a:extLst>
            <a:ext uri="{FF2B5EF4-FFF2-40B4-BE49-F238E27FC236}">
              <a16:creationId xmlns="" xmlns:a16="http://schemas.microsoft.com/office/drawing/2014/main" id="{E6892ECE-F5FE-4351-BBA7-E27A2CF35AD8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805" name="Rectángulo 145">
          <a:extLst>
            <a:ext uri="{FF2B5EF4-FFF2-40B4-BE49-F238E27FC236}">
              <a16:creationId xmlns="" xmlns:a16="http://schemas.microsoft.com/office/drawing/2014/main" id="{7E0F05AA-61F0-4D1E-9B15-81D29A56B20E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806" name="Rectángulo 146">
          <a:extLst>
            <a:ext uri="{FF2B5EF4-FFF2-40B4-BE49-F238E27FC236}">
              <a16:creationId xmlns="" xmlns:a16="http://schemas.microsoft.com/office/drawing/2014/main" id="{2B13E2C5-4FD8-4DD4-9530-00E81C7E46DF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07" name="Rectángulo 52">
          <a:extLst>
            <a:ext uri="{FF2B5EF4-FFF2-40B4-BE49-F238E27FC236}">
              <a16:creationId xmlns="" xmlns:a16="http://schemas.microsoft.com/office/drawing/2014/main" id="{8AE84EE9-DE3B-490D-9EC4-619BBC1D8568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08" name="Rectángulo 134">
          <a:extLst>
            <a:ext uri="{FF2B5EF4-FFF2-40B4-BE49-F238E27FC236}">
              <a16:creationId xmlns="" xmlns:a16="http://schemas.microsoft.com/office/drawing/2014/main" id="{40C3AE77-9362-49A1-83E1-672C7DDB23B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09" name="Rectángulo 52">
          <a:extLst>
            <a:ext uri="{FF2B5EF4-FFF2-40B4-BE49-F238E27FC236}">
              <a16:creationId xmlns="" xmlns:a16="http://schemas.microsoft.com/office/drawing/2014/main" id="{88416556-4623-4089-87FB-1E09A2F72C1C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10" name="Rectángulo 134">
          <a:extLst>
            <a:ext uri="{FF2B5EF4-FFF2-40B4-BE49-F238E27FC236}">
              <a16:creationId xmlns="" xmlns:a16="http://schemas.microsoft.com/office/drawing/2014/main" id="{5286C018-CFF0-4F4D-B8F1-E60AA0FC751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811" name="Rectángulo 29">
          <a:extLst>
            <a:ext uri="{FF2B5EF4-FFF2-40B4-BE49-F238E27FC236}">
              <a16:creationId xmlns="" xmlns:a16="http://schemas.microsoft.com/office/drawing/2014/main" id="{BB44BD1F-23C1-4534-A012-8D57780FF876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812" name="Rectángulo 35">
          <a:extLst>
            <a:ext uri="{FF2B5EF4-FFF2-40B4-BE49-F238E27FC236}">
              <a16:creationId xmlns="" xmlns:a16="http://schemas.microsoft.com/office/drawing/2014/main" id="{04DA821D-B99A-4015-96E6-E5DDDAFE8A02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813" name="Rectángulo 39">
          <a:extLst>
            <a:ext uri="{FF2B5EF4-FFF2-40B4-BE49-F238E27FC236}">
              <a16:creationId xmlns="" xmlns:a16="http://schemas.microsoft.com/office/drawing/2014/main" id="{9996C105-C46D-4D3D-B2C1-CED43AE10B9A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814" name="Rectángulo 49">
          <a:extLst>
            <a:ext uri="{FF2B5EF4-FFF2-40B4-BE49-F238E27FC236}">
              <a16:creationId xmlns="" xmlns:a16="http://schemas.microsoft.com/office/drawing/2014/main" id="{F8074322-00DE-415C-9739-4A366629995B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815" name="Rectángulo 50">
          <a:extLst>
            <a:ext uri="{FF2B5EF4-FFF2-40B4-BE49-F238E27FC236}">
              <a16:creationId xmlns="" xmlns:a16="http://schemas.microsoft.com/office/drawing/2014/main" id="{5A841C0A-E581-4BAD-9EAE-CC76F34FD900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816" name="Rectángulo 51">
          <a:extLst>
            <a:ext uri="{FF2B5EF4-FFF2-40B4-BE49-F238E27FC236}">
              <a16:creationId xmlns="" xmlns:a16="http://schemas.microsoft.com/office/drawing/2014/main" id="{E1902D9D-88B5-4799-A35D-D345CC02864B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817" name="Rectángulo 53">
          <a:extLst>
            <a:ext uri="{FF2B5EF4-FFF2-40B4-BE49-F238E27FC236}">
              <a16:creationId xmlns="" xmlns:a16="http://schemas.microsoft.com/office/drawing/2014/main" id="{FA2669FC-A717-450E-BEAA-D955A7A7A9EB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818" name="Rectángulo 54">
          <a:extLst>
            <a:ext uri="{FF2B5EF4-FFF2-40B4-BE49-F238E27FC236}">
              <a16:creationId xmlns="" xmlns:a16="http://schemas.microsoft.com/office/drawing/2014/main" id="{3B785049-B269-49D0-BAD2-E2A94CDAC53D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819" name="Rectángulo 55">
          <a:extLst>
            <a:ext uri="{FF2B5EF4-FFF2-40B4-BE49-F238E27FC236}">
              <a16:creationId xmlns="" xmlns:a16="http://schemas.microsoft.com/office/drawing/2014/main" id="{5FEF4BE4-5837-472B-AB04-85E0364D3A0C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820" name="Rectángulo 59">
          <a:extLst>
            <a:ext uri="{FF2B5EF4-FFF2-40B4-BE49-F238E27FC236}">
              <a16:creationId xmlns="" xmlns:a16="http://schemas.microsoft.com/office/drawing/2014/main" id="{A8B7B499-1A16-47D1-93EB-EB27C7FB90BD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821" name="Rectángulo 60">
          <a:extLst>
            <a:ext uri="{FF2B5EF4-FFF2-40B4-BE49-F238E27FC236}">
              <a16:creationId xmlns="" xmlns:a16="http://schemas.microsoft.com/office/drawing/2014/main" id="{4AE0DF9E-F3DC-42F6-9984-72391D376B25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822" name="Rectángulo 77">
          <a:extLst>
            <a:ext uri="{FF2B5EF4-FFF2-40B4-BE49-F238E27FC236}">
              <a16:creationId xmlns="" xmlns:a16="http://schemas.microsoft.com/office/drawing/2014/main" id="{B68821F7-C49F-4BC4-96AE-2FAFE106BCEC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823" name="Rectángulo 78">
          <a:extLst>
            <a:ext uri="{FF2B5EF4-FFF2-40B4-BE49-F238E27FC236}">
              <a16:creationId xmlns="" xmlns:a16="http://schemas.microsoft.com/office/drawing/2014/main" id="{73CBBC13-02F6-4FDA-89D6-3F328D4BDE55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824" name="Rectángulo 79">
          <a:extLst>
            <a:ext uri="{FF2B5EF4-FFF2-40B4-BE49-F238E27FC236}">
              <a16:creationId xmlns="" xmlns:a16="http://schemas.microsoft.com/office/drawing/2014/main" id="{0567F248-CD5B-4350-8EB6-BEB7C67F3F99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825" name="Rectángulo 81">
          <a:extLst>
            <a:ext uri="{FF2B5EF4-FFF2-40B4-BE49-F238E27FC236}">
              <a16:creationId xmlns="" xmlns:a16="http://schemas.microsoft.com/office/drawing/2014/main" id="{28F85FCC-4C93-45F3-8DBC-BD1891FD88D2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826" name="Rectángulo 82">
          <a:extLst>
            <a:ext uri="{FF2B5EF4-FFF2-40B4-BE49-F238E27FC236}">
              <a16:creationId xmlns="" xmlns:a16="http://schemas.microsoft.com/office/drawing/2014/main" id="{5D75E089-DF29-4B82-99CA-975E1E130981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827" name="Rectángulo 83">
          <a:extLst>
            <a:ext uri="{FF2B5EF4-FFF2-40B4-BE49-F238E27FC236}">
              <a16:creationId xmlns="" xmlns:a16="http://schemas.microsoft.com/office/drawing/2014/main" id="{ACBEE71B-34B7-4CB1-AC66-45CD7BF2891B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828" name="Rectángulo 88">
          <a:extLst>
            <a:ext uri="{FF2B5EF4-FFF2-40B4-BE49-F238E27FC236}">
              <a16:creationId xmlns="" xmlns:a16="http://schemas.microsoft.com/office/drawing/2014/main" id="{FFB5DC3F-6F64-4085-95A8-E832DA32F55C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829" name="Rectángulo 121">
          <a:extLst>
            <a:ext uri="{FF2B5EF4-FFF2-40B4-BE49-F238E27FC236}">
              <a16:creationId xmlns="" xmlns:a16="http://schemas.microsoft.com/office/drawing/2014/main" id="{88C7A38F-5244-4E37-877D-4B33FC7052F6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830" name="Rectángulo 123">
          <a:extLst>
            <a:ext uri="{FF2B5EF4-FFF2-40B4-BE49-F238E27FC236}">
              <a16:creationId xmlns="" xmlns:a16="http://schemas.microsoft.com/office/drawing/2014/main" id="{0CDD91B7-FEC8-4F40-97CF-DC3FFCDF7CCA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831" name="Rectángulo 126">
          <a:extLst>
            <a:ext uri="{FF2B5EF4-FFF2-40B4-BE49-F238E27FC236}">
              <a16:creationId xmlns="" xmlns:a16="http://schemas.microsoft.com/office/drawing/2014/main" id="{F59807E1-BCE0-468C-ACE5-FE22E76334C0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832" name="Rectángulo 127">
          <a:extLst>
            <a:ext uri="{FF2B5EF4-FFF2-40B4-BE49-F238E27FC236}">
              <a16:creationId xmlns="" xmlns:a16="http://schemas.microsoft.com/office/drawing/2014/main" id="{9AA5DBD7-4EEF-4EC1-A146-09FF4325FE18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833" name="Rectángulo 131">
          <a:extLst>
            <a:ext uri="{FF2B5EF4-FFF2-40B4-BE49-F238E27FC236}">
              <a16:creationId xmlns="" xmlns:a16="http://schemas.microsoft.com/office/drawing/2014/main" id="{1C224C42-4451-4358-8972-6FA33B128506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834" name="Rectángulo 132">
          <a:extLst>
            <a:ext uri="{FF2B5EF4-FFF2-40B4-BE49-F238E27FC236}">
              <a16:creationId xmlns="" xmlns:a16="http://schemas.microsoft.com/office/drawing/2014/main" id="{F91DB036-0D92-4C61-8F2E-87D1E29F829A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835" name="Rectángulo 135">
          <a:extLst>
            <a:ext uri="{FF2B5EF4-FFF2-40B4-BE49-F238E27FC236}">
              <a16:creationId xmlns="" xmlns:a16="http://schemas.microsoft.com/office/drawing/2014/main" id="{BD3B3510-953D-4220-B1B0-E2E317DF7FE6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836" name="Rectángulo 136">
          <a:extLst>
            <a:ext uri="{FF2B5EF4-FFF2-40B4-BE49-F238E27FC236}">
              <a16:creationId xmlns="" xmlns:a16="http://schemas.microsoft.com/office/drawing/2014/main" id="{817B1078-5AA6-4C44-867E-F8758303698C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837" name="Rectángulo 137">
          <a:extLst>
            <a:ext uri="{FF2B5EF4-FFF2-40B4-BE49-F238E27FC236}">
              <a16:creationId xmlns="" xmlns:a16="http://schemas.microsoft.com/office/drawing/2014/main" id="{BF6F6C0A-FA37-48CC-8CA6-0724AABBCB44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38" name="Rectángulo 139">
          <a:extLst>
            <a:ext uri="{FF2B5EF4-FFF2-40B4-BE49-F238E27FC236}">
              <a16:creationId xmlns="" xmlns:a16="http://schemas.microsoft.com/office/drawing/2014/main" id="{B619EB92-3D8D-4AA0-AF62-B95C8FD21030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839" name="Rectángulo 141">
          <a:extLst>
            <a:ext uri="{FF2B5EF4-FFF2-40B4-BE49-F238E27FC236}">
              <a16:creationId xmlns="" xmlns:a16="http://schemas.microsoft.com/office/drawing/2014/main" id="{5EB76077-7B2B-45FA-8177-C6A6F10BD833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840" name="Rectángulo 142">
          <a:extLst>
            <a:ext uri="{FF2B5EF4-FFF2-40B4-BE49-F238E27FC236}">
              <a16:creationId xmlns="" xmlns:a16="http://schemas.microsoft.com/office/drawing/2014/main" id="{D66B2D4E-345B-458F-9820-760B13BD8BAE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841" name="Rectángulo 144">
          <a:extLst>
            <a:ext uri="{FF2B5EF4-FFF2-40B4-BE49-F238E27FC236}">
              <a16:creationId xmlns="" xmlns:a16="http://schemas.microsoft.com/office/drawing/2014/main" id="{4E02102C-E99E-4999-B79F-A3EB5BA75750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842" name="Rectángulo 145">
          <a:extLst>
            <a:ext uri="{FF2B5EF4-FFF2-40B4-BE49-F238E27FC236}">
              <a16:creationId xmlns="" xmlns:a16="http://schemas.microsoft.com/office/drawing/2014/main" id="{22FD38B4-59F3-416F-9560-759983146307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843" name="Rectángulo 146">
          <a:extLst>
            <a:ext uri="{FF2B5EF4-FFF2-40B4-BE49-F238E27FC236}">
              <a16:creationId xmlns="" xmlns:a16="http://schemas.microsoft.com/office/drawing/2014/main" id="{AE8A20FA-3219-40BB-AB08-9DCD0F0C249C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44" name="Rectángulo 52">
          <a:extLst>
            <a:ext uri="{FF2B5EF4-FFF2-40B4-BE49-F238E27FC236}">
              <a16:creationId xmlns="" xmlns:a16="http://schemas.microsoft.com/office/drawing/2014/main" id="{9668150B-B483-4304-B488-88FBB7FB9D3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45" name="Rectángulo 134">
          <a:extLst>
            <a:ext uri="{FF2B5EF4-FFF2-40B4-BE49-F238E27FC236}">
              <a16:creationId xmlns="" xmlns:a16="http://schemas.microsoft.com/office/drawing/2014/main" id="{F0706677-669E-45CE-8875-27BE9189FE5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846" name="Rectángulo 25">
          <a:extLst>
            <a:ext uri="{FF2B5EF4-FFF2-40B4-BE49-F238E27FC236}">
              <a16:creationId xmlns="" xmlns:a16="http://schemas.microsoft.com/office/drawing/2014/main" id="{16E1EDCE-ADAE-46C1-8ACA-A24406AC8302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847" name="Rectángulo 29">
          <a:extLst>
            <a:ext uri="{FF2B5EF4-FFF2-40B4-BE49-F238E27FC236}">
              <a16:creationId xmlns="" xmlns:a16="http://schemas.microsoft.com/office/drawing/2014/main" id="{FCCE2680-36F3-4477-B7FE-C7CFA4104624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848" name="Rectángulo 35">
          <a:extLst>
            <a:ext uri="{FF2B5EF4-FFF2-40B4-BE49-F238E27FC236}">
              <a16:creationId xmlns="" xmlns:a16="http://schemas.microsoft.com/office/drawing/2014/main" id="{80F53802-DFE1-4A05-931A-1AD617517105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849" name="Rectángulo 39">
          <a:extLst>
            <a:ext uri="{FF2B5EF4-FFF2-40B4-BE49-F238E27FC236}">
              <a16:creationId xmlns="" xmlns:a16="http://schemas.microsoft.com/office/drawing/2014/main" id="{D770FD00-AED3-4832-B70B-96882196BF46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850" name="Rectángulo 49">
          <a:extLst>
            <a:ext uri="{FF2B5EF4-FFF2-40B4-BE49-F238E27FC236}">
              <a16:creationId xmlns="" xmlns:a16="http://schemas.microsoft.com/office/drawing/2014/main" id="{C46CCC84-C16E-4BFF-96C8-13A64A044144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851" name="Rectángulo 50">
          <a:extLst>
            <a:ext uri="{FF2B5EF4-FFF2-40B4-BE49-F238E27FC236}">
              <a16:creationId xmlns="" xmlns:a16="http://schemas.microsoft.com/office/drawing/2014/main" id="{1324F6E5-2828-4C91-976B-E14F53694CA1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852" name="Rectángulo 51">
          <a:extLst>
            <a:ext uri="{FF2B5EF4-FFF2-40B4-BE49-F238E27FC236}">
              <a16:creationId xmlns="" xmlns:a16="http://schemas.microsoft.com/office/drawing/2014/main" id="{1E7BCC0B-039C-4DA5-99D3-16FE2C030833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853" name="Rectángulo 53">
          <a:extLst>
            <a:ext uri="{FF2B5EF4-FFF2-40B4-BE49-F238E27FC236}">
              <a16:creationId xmlns="" xmlns:a16="http://schemas.microsoft.com/office/drawing/2014/main" id="{B5423D3F-F723-49CA-88F1-58EB4877CF3C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854" name="Rectángulo 54">
          <a:extLst>
            <a:ext uri="{FF2B5EF4-FFF2-40B4-BE49-F238E27FC236}">
              <a16:creationId xmlns="" xmlns:a16="http://schemas.microsoft.com/office/drawing/2014/main" id="{AFD6BEF2-8898-40F6-8907-9C7754CF2627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855" name="Rectángulo 55">
          <a:extLst>
            <a:ext uri="{FF2B5EF4-FFF2-40B4-BE49-F238E27FC236}">
              <a16:creationId xmlns="" xmlns:a16="http://schemas.microsoft.com/office/drawing/2014/main" id="{A2A4C943-1231-48DD-9448-50AD5BF53B77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856" name="Rectángulo 56">
          <a:extLst>
            <a:ext uri="{FF2B5EF4-FFF2-40B4-BE49-F238E27FC236}">
              <a16:creationId xmlns="" xmlns:a16="http://schemas.microsoft.com/office/drawing/2014/main" id="{F3CCAB8D-B03D-4134-AE9F-54221B035F58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857" name="Rectángulo 59">
          <a:extLst>
            <a:ext uri="{FF2B5EF4-FFF2-40B4-BE49-F238E27FC236}">
              <a16:creationId xmlns="" xmlns:a16="http://schemas.microsoft.com/office/drawing/2014/main" id="{258D32FE-7514-47B7-982C-75ADFDDE7580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858" name="Rectángulo 60">
          <a:extLst>
            <a:ext uri="{FF2B5EF4-FFF2-40B4-BE49-F238E27FC236}">
              <a16:creationId xmlns="" xmlns:a16="http://schemas.microsoft.com/office/drawing/2014/main" id="{9FA761FC-7259-42C5-B888-4820B616758A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859" name="Rectángulo 77">
          <a:extLst>
            <a:ext uri="{FF2B5EF4-FFF2-40B4-BE49-F238E27FC236}">
              <a16:creationId xmlns="" xmlns:a16="http://schemas.microsoft.com/office/drawing/2014/main" id="{8C438EB2-E595-454B-B75D-033F02C01D64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860" name="Rectángulo 78">
          <a:extLst>
            <a:ext uri="{FF2B5EF4-FFF2-40B4-BE49-F238E27FC236}">
              <a16:creationId xmlns="" xmlns:a16="http://schemas.microsoft.com/office/drawing/2014/main" id="{4ED956EC-6296-4F53-99F5-B869E637E175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861" name="Rectángulo 79">
          <a:extLst>
            <a:ext uri="{FF2B5EF4-FFF2-40B4-BE49-F238E27FC236}">
              <a16:creationId xmlns="" xmlns:a16="http://schemas.microsoft.com/office/drawing/2014/main" id="{FA37ED9F-D220-4EAA-B969-01B38792F0D5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862" name="Rectángulo 81">
          <a:extLst>
            <a:ext uri="{FF2B5EF4-FFF2-40B4-BE49-F238E27FC236}">
              <a16:creationId xmlns="" xmlns:a16="http://schemas.microsoft.com/office/drawing/2014/main" id="{09DAC642-F2E3-4E13-897A-426590BB85AE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863" name="Rectángulo 82">
          <a:extLst>
            <a:ext uri="{FF2B5EF4-FFF2-40B4-BE49-F238E27FC236}">
              <a16:creationId xmlns="" xmlns:a16="http://schemas.microsoft.com/office/drawing/2014/main" id="{2BB88703-59B3-4D30-A82B-D87C763E5E80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864" name="Rectángulo 83">
          <a:extLst>
            <a:ext uri="{FF2B5EF4-FFF2-40B4-BE49-F238E27FC236}">
              <a16:creationId xmlns="" xmlns:a16="http://schemas.microsoft.com/office/drawing/2014/main" id="{D219C312-361A-4409-AA0E-C0AC3D2F2817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865" name="Rectángulo 88">
          <a:extLst>
            <a:ext uri="{FF2B5EF4-FFF2-40B4-BE49-F238E27FC236}">
              <a16:creationId xmlns="" xmlns:a16="http://schemas.microsoft.com/office/drawing/2014/main" id="{5F0F6A0D-3E3A-41BD-90C5-ADF9E5A231B0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2866" name="Rectángulo 121">
          <a:extLst>
            <a:ext uri="{FF2B5EF4-FFF2-40B4-BE49-F238E27FC236}">
              <a16:creationId xmlns="" xmlns:a16="http://schemas.microsoft.com/office/drawing/2014/main" id="{FA39926C-CC30-446F-AA7D-E4A7B3F39F40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867" name="Rectángulo 123">
          <a:extLst>
            <a:ext uri="{FF2B5EF4-FFF2-40B4-BE49-F238E27FC236}">
              <a16:creationId xmlns="" xmlns:a16="http://schemas.microsoft.com/office/drawing/2014/main" id="{9ED2B7C9-1278-419C-90D1-0151BAC569C4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868" name="Rectángulo 126">
          <a:extLst>
            <a:ext uri="{FF2B5EF4-FFF2-40B4-BE49-F238E27FC236}">
              <a16:creationId xmlns="" xmlns:a16="http://schemas.microsoft.com/office/drawing/2014/main" id="{6CD0C220-288F-467B-AD3C-4E853C85EC8D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869" name="Rectángulo 127">
          <a:extLst>
            <a:ext uri="{FF2B5EF4-FFF2-40B4-BE49-F238E27FC236}">
              <a16:creationId xmlns="" xmlns:a16="http://schemas.microsoft.com/office/drawing/2014/main" id="{5FC71885-D172-45D4-8179-5927384C89AA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870" name="Rectángulo 131">
          <a:extLst>
            <a:ext uri="{FF2B5EF4-FFF2-40B4-BE49-F238E27FC236}">
              <a16:creationId xmlns="" xmlns:a16="http://schemas.microsoft.com/office/drawing/2014/main" id="{0D3C0C85-C39A-44CA-BA64-E6E7A6C06F2F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871" name="Rectángulo 133">
          <a:extLst>
            <a:ext uri="{FF2B5EF4-FFF2-40B4-BE49-F238E27FC236}">
              <a16:creationId xmlns="" xmlns:a16="http://schemas.microsoft.com/office/drawing/2014/main" id="{FC70B7F5-9308-4B2A-8EC0-1ACFC6FE3770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872" name="Rectángulo 137">
          <a:extLst>
            <a:ext uri="{FF2B5EF4-FFF2-40B4-BE49-F238E27FC236}">
              <a16:creationId xmlns="" xmlns:a16="http://schemas.microsoft.com/office/drawing/2014/main" id="{27D46C1D-F1D0-4074-9D53-4007D1909FD2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73" name="Rectángulo 139">
          <a:extLst>
            <a:ext uri="{FF2B5EF4-FFF2-40B4-BE49-F238E27FC236}">
              <a16:creationId xmlns="" xmlns:a16="http://schemas.microsoft.com/office/drawing/2014/main" id="{47DAA43E-034D-4FBC-B579-B5FAB3DD81D3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874" name="Rectángulo 142">
          <a:extLst>
            <a:ext uri="{FF2B5EF4-FFF2-40B4-BE49-F238E27FC236}">
              <a16:creationId xmlns="" xmlns:a16="http://schemas.microsoft.com/office/drawing/2014/main" id="{8A6DDE5E-D1A6-406D-8AA7-433B9C8219BF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875" name="Rectángulo 144">
          <a:extLst>
            <a:ext uri="{FF2B5EF4-FFF2-40B4-BE49-F238E27FC236}">
              <a16:creationId xmlns="" xmlns:a16="http://schemas.microsoft.com/office/drawing/2014/main" id="{FE7147BC-3211-4226-A5E8-318CA503D5E9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876" name="Rectángulo 145">
          <a:extLst>
            <a:ext uri="{FF2B5EF4-FFF2-40B4-BE49-F238E27FC236}">
              <a16:creationId xmlns="" xmlns:a16="http://schemas.microsoft.com/office/drawing/2014/main" id="{3C9F4E89-072F-495C-9BA5-215AFFA786BE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877" name="Rectángulo 146">
          <a:extLst>
            <a:ext uri="{FF2B5EF4-FFF2-40B4-BE49-F238E27FC236}">
              <a16:creationId xmlns="" xmlns:a16="http://schemas.microsoft.com/office/drawing/2014/main" id="{87D7B0E3-D0EE-4475-B3F0-8246B2A32BB9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878" name="Rectángulo 148">
          <a:extLst>
            <a:ext uri="{FF2B5EF4-FFF2-40B4-BE49-F238E27FC236}">
              <a16:creationId xmlns="" xmlns:a16="http://schemas.microsoft.com/office/drawing/2014/main" id="{934988C6-F4C2-45FD-B74B-870D22C92C7F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79" name="Rectángulo 52">
          <a:extLst>
            <a:ext uri="{FF2B5EF4-FFF2-40B4-BE49-F238E27FC236}">
              <a16:creationId xmlns="" xmlns:a16="http://schemas.microsoft.com/office/drawing/2014/main" id="{E1974534-130C-424C-A623-E5E291ADB466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80" name="Rectángulo 134">
          <a:extLst>
            <a:ext uri="{FF2B5EF4-FFF2-40B4-BE49-F238E27FC236}">
              <a16:creationId xmlns="" xmlns:a16="http://schemas.microsoft.com/office/drawing/2014/main" id="{C6022FB9-753C-4F24-809E-D1FB5BD974E2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81" name="Rectángulo 52">
          <a:extLst>
            <a:ext uri="{FF2B5EF4-FFF2-40B4-BE49-F238E27FC236}">
              <a16:creationId xmlns="" xmlns:a16="http://schemas.microsoft.com/office/drawing/2014/main" id="{D711C82D-1E45-4002-8766-0D7CEDCA6A8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882" name="Rectángulo 134">
          <a:extLst>
            <a:ext uri="{FF2B5EF4-FFF2-40B4-BE49-F238E27FC236}">
              <a16:creationId xmlns="" xmlns:a16="http://schemas.microsoft.com/office/drawing/2014/main" id="{8617DE00-E67B-450F-8A77-4FD61A93B101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883" name="Rectángulo 49">
          <a:extLst>
            <a:ext uri="{FF2B5EF4-FFF2-40B4-BE49-F238E27FC236}">
              <a16:creationId xmlns="" xmlns:a16="http://schemas.microsoft.com/office/drawing/2014/main" id="{F3634BDD-89D9-4123-B3E5-036FBCCA56E7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884" name="Rectángulo 51">
          <a:extLst>
            <a:ext uri="{FF2B5EF4-FFF2-40B4-BE49-F238E27FC236}">
              <a16:creationId xmlns="" xmlns:a16="http://schemas.microsoft.com/office/drawing/2014/main" id="{17F14278-8436-487E-98FE-984D75CEF73A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885" name="Rectángulo 54">
          <a:extLst>
            <a:ext uri="{FF2B5EF4-FFF2-40B4-BE49-F238E27FC236}">
              <a16:creationId xmlns="" xmlns:a16="http://schemas.microsoft.com/office/drawing/2014/main" id="{6519AFFF-F336-4B58-A0B9-3CE141769451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886" name="Rectángulo 55">
          <a:extLst>
            <a:ext uri="{FF2B5EF4-FFF2-40B4-BE49-F238E27FC236}">
              <a16:creationId xmlns="" xmlns:a16="http://schemas.microsoft.com/office/drawing/2014/main" id="{2D82B07E-7045-4C78-AA5B-785F42D8D9DD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887" name="Rectángulo 56">
          <a:extLst>
            <a:ext uri="{FF2B5EF4-FFF2-40B4-BE49-F238E27FC236}">
              <a16:creationId xmlns="" xmlns:a16="http://schemas.microsoft.com/office/drawing/2014/main" id="{47B1D823-11C0-48B1-88C4-EADC20DF1168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888" name="Rectángulo 60">
          <a:extLst>
            <a:ext uri="{FF2B5EF4-FFF2-40B4-BE49-F238E27FC236}">
              <a16:creationId xmlns="" xmlns:a16="http://schemas.microsoft.com/office/drawing/2014/main" id="{690B9FDB-07B9-4040-A382-697A99CCA976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889" name="Rectángulo 77">
          <a:extLst>
            <a:ext uri="{FF2B5EF4-FFF2-40B4-BE49-F238E27FC236}">
              <a16:creationId xmlns="" xmlns:a16="http://schemas.microsoft.com/office/drawing/2014/main" id="{A1DD6543-2C80-40BB-A155-1E8DCD813AF1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890" name="Rectángulo 78">
          <a:extLst>
            <a:ext uri="{FF2B5EF4-FFF2-40B4-BE49-F238E27FC236}">
              <a16:creationId xmlns="" xmlns:a16="http://schemas.microsoft.com/office/drawing/2014/main" id="{05A51AF9-C94A-4B04-A030-89DA9C18CA70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891" name="Rectángulo 79">
          <a:extLst>
            <a:ext uri="{FF2B5EF4-FFF2-40B4-BE49-F238E27FC236}">
              <a16:creationId xmlns="" xmlns:a16="http://schemas.microsoft.com/office/drawing/2014/main" id="{9D4C09D6-D97B-463E-A92B-9FB268EB0BB7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892" name="Rectángulo 81">
          <a:extLst>
            <a:ext uri="{FF2B5EF4-FFF2-40B4-BE49-F238E27FC236}">
              <a16:creationId xmlns="" xmlns:a16="http://schemas.microsoft.com/office/drawing/2014/main" id="{D8FF43D8-6D8B-4CC0-8242-076C41FD6EC0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893" name="Rectángulo 82">
          <a:extLst>
            <a:ext uri="{FF2B5EF4-FFF2-40B4-BE49-F238E27FC236}">
              <a16:creationId xmlns="" xmlns:a16="http://schemas.microsoft.com/office/drawing/2014/main" id="{0D41A268-B9AE-4F0B-8B79-9DB8450820FE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894" name="Rectángulo 83">
          <a:extLst>
            <a:ext uri="{FF2B5EF4-FFF2-40B4-BE49-F238E27FC236}">
              <a16:creationId xmlns="" xmlns:a16="http://schemas.microsoft.com/office/drawing/2014/main" id="{AC7022B5-B915-4602-98AC-6F341536D5C6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895" name="Rectángulo 88">
          <a:extLst>
            <a:ext uri="{FF2B5EF4-FFF2-40B4-BE49-F238E27FC236}">
              <a16:creationId xmlns="" xmlns:a16="http://schemas.microsoft.com/office/drawing/2014/main" id="{C5260ECB-8A52-437E-8CD0-CA2793EBDCB3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896" name="Rectángulo 131">
          <a:extLst>
            <a:ext uri="{FF2B5EF4-FFF2-40B4-BE49-F238E27FC236}">
              <a16:creationId xmlns="" xmlns:a16="http://schemas.microsoft.com/office/drawing/2014/main" id="{2C66844D-DEA8-4424-8FF7-528B1692B77E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897" name="Rectángulo 132">
          <a:extLst>
            <a:ext uri="{FF2B5EF4-FFF2-40B4-BE49-F238E27FC236}">
              <a16:creationId xmlns="" xmlns:a16="http://schemas.microsoft.com/office/drawing/2014/main" id="{F8CCB74B-1F10-4526-924B-D7A9EAEA9B48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898" name="Rectángulo 136">
          <a:extLst>
            <a:ext uri="{FF2B5EF4-FFF2-40B4-BE49-F238E27FC236}">
              <a16:creationId xmlns="" xmlns:a16="http://schemas.microsoft.com/office/drawing/2014/main" id="{A2A7F72A-F78E-4E7E-8F47-8E1982CBD117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899" name="Rectángulo 137">
          <a:extLst>
            <a:ext uri="{FF2B5EF4-FFF2-40B4-BE49-F238E27FC236}">
              <a16:creationId xmlns="" xmlns:a16="http://schemas.microsoft.com/office/drawing/2014/main" id="{CB7BDAD3-31F8-487B-BD84-7E6CB6CDE196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00" name="Rectángulo 139">
          <a:extLst>
            <a:ext uri="{FF2B5EF4-FFF2-40B4-BE49-F238E27FC236}">
              <a16:creationId xmlns="" xmlns:a16="http://schemas.microsoft.com/office/drawing/2014/main" id="{A38C7D42-02F0-4D61-8026-B9353627066F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901" name="Rectángulo 141">
          <a:extLst>
            <a:ext uri="{FF2B5EF4-FFF2-40B4-BE49-F238E27FC236}">
              <a16:creationId xmlns="" xmlns:a16="http://schemas.microsoft.com/office/drawing/2014/main" id="{6F7D8726-0FA0-410D-A4E8-7CEF85326AC4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902" name="Rectángulo 142">
          <a:extLst>
            <a:ext uri="{FF2B5EF4-FFF2-40B4-BE49-F238E27FC236}">
              <a16:creationId xmlns="" xmlns:a16="http://schemas.microsoft.com/office/drawing/2014/main" id="{F03E1CB1-9CA7-483D-808B-E44F044A58B2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903" name="Rectángulo 144">
          <a:extLst>
            <a:ext uri="{FF2B5EF4-FFF2-40B4-BE49-F238E27FC236}">
              <a16:creationId xmlns="" xmlns:a16="http://schemas.microsoft.com/office/drawing/2014/main" id="{9903BA2D-290E-4585-93C6-6F5B6742A35F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904" name="Rectángulo 145">
          <a:extLst>
            <a:ext uri="{FF2B5EF4-FFF2-40B4-BE49-F238E27FC236}">
              <a16:creationId xmlns="" xmlns:a16="http://schemas.microsoft.com/office/drawing/2014/main" id="{59097FDD-BBB0-4439-9350-2A8496A75F9B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905" name="Rectángulo 146">
          <a:extLst>
            <a:ext uri="{FF2B5EF4-FFF2-40B4-BE49-F238E27FC236}">
              <a16:creationId xmlns="" xmlns:a16="http://schemas.microsoft.com/office/drawing/2014/main" id="{A90D9F26-D6CC-4FC4-932D-90140630AA0B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06" name="Rectángulo 52">
          <a:extLst>
            <a:ext uri="{FF2B5EF4-FFF2-40B4-BE49-F238E27FC236}">
              <a16:creationId xmlns="" xmlns:a16="http://schemas.microsoft.com/office/drawing/2014/main" id="{A9D0E5ED-BF28-4B2B-92E4-E63C7C39443C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07" name="Rectángulo 134">
          <a:extLst>
            <a:ext uri="{FF2B5EF4-FFF2-40B4-BE49-F238E27FC236}">
              <a16:creationId xmlns="" xmlns:a16="http://schemas.microsoft.com/office/drawing/2014/main" id="{1BCAFEA3-01BC-4B58-942E-D60B0670006A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908" name="Rectángulo 35">
          <a:extLst>
            <a:ext uri="{FF2B5EF4-FFF2-40B4-BE49-F238E27FC236}">
              <a16:creationId xmlns="" xmlns:a16="http://schemas.microsoft.com/office/drawing/2014/main" id="{29CC2E4F-4012-4EEF-B511-74807ABA6D04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909" name="Rectángulo 39">
          <a:extLst>
            <a:ext uri="{FF2B5EF4-FFF2-40B4-BE49-F238E27FC236}">
              <a16:creationId xmlns="" xmlns:a16="http://schemas.microsoft.com/office/drawing/2014/main" id="{D1EF58CD-CAA2-445F-A61C-17A97494BBE4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910" name="Rectángulo 49">
          <a:extLst>
            <a:ext uri="{FF2B5EF4-FFF2-40B4-BE49-F238E27FC236}">
              <a16:creationId xmlns="" xmlns:a16="http://schemas.microsoft.com/office/drawing/2014/main" id="{893E2EC7-A8BD-459D-9351-7FEDA95C28DC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911" name="Rectángulo 50">
          <a:extLst>
            <a:ext uri="{FF2B5EF4-FFF2-40B4-BE49-F238E27FC236}">
              <a16:creationId xmlns="" xmlns:a16="http://schemas.microsoft.com/office/drawing/2014/main" id="{F89C128E-AFB0-488D-987C-8C7DABB383AD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912" name="Rectángulo 51">
          <a:extLst>
            <a:ext uri="{FF2B5EF4-FFF2-40B4-BE49-F238E27FC236}">
              <a16:creationId xmlns="" xmlns:a16="http://schemas.microsoft.com/office/drawing/2014/main" id="{C9D67487-3000-425A-9E54-42910D014565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913" name="Rectángulo 53">
          <a:extLst>
            <a:ext uri="{FF2B5EF4-FFF2-40B4-BE49-F238E27FC236}">
              <a16:creationId xmlns="" xmlns:a16="http://schemas.microsoft.com/office/drawing/2014/main" id="{8D9C4A2F-6858-4DE1-95E4-D08B32D042D1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914" name="Rectángulo 54">
          <a:extLst>
            <a:ext uri="{FF2B5EF4-FFF2-40B4-BE49-F238E27FC236}">
              <a16:creationId xmlns="" xmlns:a16="http://schemas.microsoft.com/office/drawing/2014/main" id="{37B47881-C7B6-4C52-8417-C05AAC2FB292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915" name="Rectángulo 55">
          <a:extLst>
            <a:ext uri="{FF2B5EF4-FFF2-40B4-BE49-F238E27FC236}">
              <a16:creationId xmlns="" xmlns:a16="http://schemas.microsoft.com/office/drawing/2014/main" id="{696E6038-53F2-4F46-A690-C0A1716F12A7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916" name="Rectángulo 56">
          <a:extLst>
            <a:ext uri="{FF2B5EF4-FFF2-40B4-BE49-F238E27FC236}">
              <a16:creationId xmlns="" xmlns:a16="http://schemas.microsoft.com/office/drawing/2014/main" id="{21908FCC-FD4D-464F-8539-E527E359BE4D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917" name="Rectángulo 59">
          <a:extLst>
            <a:ext uri="{FF2B5EF4-FFF2-40B4-BE49-F238E27FC236}">
              <a16:creationId xmlns="" xmlns:a16="http://schemas.microsoft.com/office/drawing/2014/main" id="{4095958D-3483-4B05-8F96-A38E8A56E17D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918" name="Rectángulo 60">
          <a:extLst>
            <a:ext uri="{FF2B5EF4-FFF2-40B4-BE49-F238E27FC236}">
              <a16:creationId xmlns="" xmlns:a16="http://schemas.microsoft.com/office/drawing/2014/main" id="{76E08095-75B5-4727-BB58-6FCC77B7DABE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919" name="Rectángulo 77">
          <a:extLst>
            <a:ext uri="{FF2B5EF4-FFF2-40B4-BE49-F238E27FC236}">
              <a16:creationId xmlns="" xmlns:a16="http://schemas.microsoft.com/office/drawing/2014/main" id="{AA1C76B1-82CE-483C-808E-1920849901B9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920" name="Rectángulo 78">
          <a:extLst>
            <a:ext uri="{FF2B5EF4-FFF2-40B4-BE49-F238E27FC236}">
              <a16:creationId xmlns="" xmlns:a16="http://schemas.microsoft.com/office/drawing/2014/main" id="{D82D7410-E26C-4404-9D16-3332934C125F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921" name="Rectángulo 79">
          <a:extLst>
            <a:ext uri="{FF2B5EF4-FFF2-40B4-BE49-F238E27FC236}">
              <a16:creationId xmlns="" xmlns:a16="http://schemas.microsoft.com/office/drawing/2014/main" id="{7450471B-8EE1-4350-B523-45DCA6327162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2922" name="Rectángulo 81">
          <a:extLst>
            <a:ext uri="{FF2B5EF4-FFF2-40B4-BE49-F238E27FC236}">
              <a16:creationId xmlns="" xmlns:a16="http://schemas.microsoft.com/office/drawing/2014/main" id="{E4F62860-25CB-4B2C-9A9F-868EE8B89C44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2923" name="Rectángulo 82">
          <a:extLst>
            <a:ext uri="{FF2B5EF4-FFF2-40B4-BE49-F238E27FC236}">
              <a16:creationId xmlns="" xmlns:a16="http://schemas.microsoft.com/office/drawing/2014/main" id="{F28EDF0E-5EB5-4C16-9B01-AEF3390B6BB2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924" name="Rectángulo 83">
          <a:extLst>
            <a:ext uri="{FF2B5EF4-FFF2-40B4-BE49-F238E27FC236}">
              <a16:creationId xmlns="" xmlns:a16="http://schemas.microsoft.com/office/drawing/2014/main" id="{73A95B87-04BB-45DE-893B-DBA9B2EC04B3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2925" name="Rectángulo 88">
          <a:extLst>
            <a:ext uri="{FF2B5EF4-FFF2-40B4-BE49-F238E27FC236}">
              <a16:creationId xmlns="" xmlns:a16="http://schemas.microsoft.com/office/drawing/2014/main" id="{C3458410-3EAD-478D-B73E-AFB17F0ADA14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2926" name="Rectángulo 123">
          <a:extLst>
            <a:ext uri="{FF2B5EF4-FFF2-40B4-BE49-F238E27FC236}">
              <a16:creationId xmlns="" xmlns:a16="http://schemas.microsoft.com/office/drawing/2014/main" id="{EF5E7D33-4F5E-4613-82F3-FECA6A28F84D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927" name="Rectángulo 126">
          <a:extLst>
            <a:ext uri="{FF2B5EF4-FFF2-40B4-BE49-F238E27FC236}">
              <a16:creationId xmlns="" xmlns:a16="http://schemas.microsoft.com/office/drawing/2014/main" id="{679AEA43-3649-40C0-981D-4C2527432AFE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928" name="Rectángulo 127">
          <a:extLst>
            <a:ext uri="{FF2B5EF4-FFF2-40B4-BE49-F238E27FC236}">
              <a16:creationId xmlns="" xmlns:a16="http://schemas.microsoft.com/office/drawing/2014/main" id="{E48CB38D-FE48-49B1-8097-EF71D4C18105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929" name="Rectángulo 131">
          <a:extLst>
            <a:ext uri="{FF2B5EF4-FFF2-40B4-BE49-F238E27FC236}">
              <a16:creationId xmlns="" xmlns:a16="http://schemas.microsoft.com/office/drawing/2014/main" id="{0D9759EC-D172-417C-91C8-62AA96346DDA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930" name="Rectángulo 132">
          <a:extLst>
            <a:ext uri="{FF2B5EF4-FFF2-40B4-BE49-F238E27FC236}">
              <a16:creationId xmlns="" xmlns:a16="http://schemas.microsoft.com/office/drawing/2014/main" id="{62AC8052-8156-4F78-B9D5-63C4E1E433AD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2931" name="Rectángulo 133">
          <a:extLst>
            <a:ext uri="{FF2B5EF4-FFF2-40B4-BE49-F238E27FC236}">
              <a16:creationId xmlns="" xmlns:a16="http://schemas.microsoft.com/office/drawing/2014/main" id="{A0926E43-EFD9-4B30-A1F3-8EB4530CABA1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2932" name="Rectángulo 135">
          <a:extLst>
            <a:ext uri="{FF2B5EF4-FFF2-40B4-BE49-F238E27FC236}">
              <a16:creationId xmlns="" xmlns:a16="http://schemas.microsoft.com/office/drawing/2014/main" id="{2FA56DE7-B87D-47B5-8338-61C5CA2C2A85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933" name="Rectángulo 136">
          <a:extLst>
            <a:ext uri="{FF2B5EF4-FFF2-40B4-BE49-F238E27FC236}">
              <a16:creationId xmlns="" xmlns:a16="http://schemas.microsoft.com/office/drawing/2014/main" id="{DB9B66AB-F013-4345-9F16-B1D2EAA73725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934" name="Rectángulo 137">
          <a:extLst>
            <a:ext uri="{FF2B5EF4-FFF2-40B4-BE49-F238E27FC236}">
              <a16:creationId xmlns="" xmlns:a16="http://schemas.microsoft.com/office/drawing/2014/main" id="{3AEA282C-E849-4BCC-A5E8-268CDE8E626C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35" name="Rectángulo 139">
          <a:extLst>
            <a:ext uri="{FF2B5EF4-FFF2-40B4-BE49-F238E27FC236}">
              <a16:creationId xmlns="" xmlns:a16="http://schemas.microsoft.com/office/drawing/2014/main" id="{010ED6CD-7CC4-4DBD-B029-0528BFA9B1D0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936" name="Rectángulo 141">
          <a:extLst>
            <a:ext uri="{FF2B5EF4-FFF2-40B4-BE49-F238E27FC236}">
              <a16:creationId xmlns="" xmlns:a16="http://schemas.microsoft.com/office/drawing/2014/main" id="{D73512E6-6FD2-4DA8-9E49-FB5B3F2A1AB2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937" name="Rectángulo 142">
          <a:extLst>
            <a:ext uri="{FF2B5EF4-FFF2-40B4-BE49-F238E27FC236}">
              <a16:creationId xmlns="" xmlns:a16="http://schemas.microsoft.com/office/drawing/2014/main" id="{2727DA0F-B5BD-4563-9483-E0F0B93E9528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2938" name="Rectángulo 144">
          <a:extLst>
            <a:ext uri="{FF2B5EF4-FFF2-40B4-BE49-F238E27FC236}">
              <a16:creationId xmlns="" xmlns:a16="http://schemas.microsoft.com/office/drawing/2014/main" id="{12AA822E-3D0B-41D4-8723-D5BB6572722C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939" name="Rectángulo 145">
          <a:extLst>
            <a:ext uri="{FF2B5EF4-FFF2-40B4-BE49-F238E27FC236}">
              <a16:creationId xmlns="" xmlns:a16="http://schemas.microsoft.com/office/drawing/2014/main" id="{0E942886-005A-4F10-8F5B-4C2326786900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940" name="Rectángulo 146">
          <a:extLst>
            <a:ext uri="{FF2B5EF4-FFF2-40B4-BE49-F238E27FC236}">
              <a16:creationId xmlns="" xmlns:a16="http://schemas.microsoft.com/office/drawing/2014/main" id="{EF1F6E40-40DD-407E-9A01-C53DED71F47B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2941" name="Rectángulo 148">
          <a:extLst>
            <a:ext uri="{FF2B5EF4-FFF2-40B4-BE49-F238E27FC236}">
              <a16:creationId xmlns="" xmlns:a16="http://schemas.microsoft.com/office/drawing/2014/main" id="{0872B36B-AB17-4D06-88A7-091799C84B6F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42" name="Rectángulo 52">
          <a:extLst>
            <a:ext uri="{FF2B5EF4-FFF2-40B4-BE49-F238E27FC236}">
              <a16:creationId xmlns="" xmlns:a16="http://schemas.microsoft.com/office/drawing/2014/main" id="{4530B1AB-A78D-43DE-B694-CB3AEDB08719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43" name="Rectángulo 134">
          <a:extLst>
            <a:ext uri="{FF2B5EF4-FFF2-40B4-BE49-F238E27FC236}">
              <a16:creationId xmlns="" xmlns:a16="http://schemas.microsoft.com/office/drawing/2014/main" id="{C888B989-7787-4E9B-ACC5-B00012A82432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44" name="Rectángulo 52">
          <a:extLst>
            <a:ext uri="{FF2B5EF4-FFF2-40B4-BE49-F238E27FC236}">
              <a16:creationId xmlns="" xmlns:a16="http://schemas.microsoft.com/office/drawing/2014/main" id="{252CC20D-7FE1-4BA2-BA91-1F18BB00E641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45" name="Rectángulo 134">
          <a:extLst>
            <a:ext uri="{FF2B5EF4-FFF2-40B4-BE49-F238E27FC236}">
              <a16:creationId xmlns="" xmlns:a16="http://schemas.microsoft.com/office/drawing/2014/main" id="{8ECCBD9E-E9FE-413B-97FD-0806E5124206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946" name="Rectángulo 49">
          <a:extLst>
            <a:ext uri="{FF2B5EF4-FFF2-40B4-BE49-F238E27FC236}">
              <a16:creationId xmlns="" xmlns:a16="http://schemas.microsoft.com/office/drawing/2014/main" id="{99F178F9-BD7B-4F9E-A90A-7E2024015AB3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947" name="Rectángulo 51">
          <a:extLst>
            <a:ext uri="{FF2B5EF4-FFF2-40B4-BE49-F238E27FC236}">
              <a16:creationId xmlns="" xmlns:a16="http://schemas.microsoft.com/office/drawing/2014/main" id="{74BAA195-6FE6-486B-B0E7-9E65D7F814DC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948" name="Rectángulo 54">
          <a:extLst>
            <a:ext uri="{FF2B5EF4-FFF2-40B4-BE49-F238E27FC236}">
              <a16:creationId xmlns="" xmlns:a16="http://schemas.microsoft.com/office/drawing/2014/main" id="{A93F4F9D-3B5B-415A-911F-8FD5F21DCA2B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949" name="Rectángulo 55">
          <a:extLst>
            <a:ext uri="{FF2B5EF4-FFF2-40B4-BE49-F238E27FC236}">
              <a16:creationId xmlns="" xmlns:a16="http://schemas.microsoft.com/office/drawing/2014/main" id="{DAF20155-231A-4EEA-B3A6-B43AACE14909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950" name="Rectángulo 56">
          <a:extLst>
            <a:ext uri="{FF2B5EF4-FFF2-40B4-BE49-F238E27FC236}">
              <a16:creationId xmlns="" xmlns:a16="http://schemas.microsoft.com/office/drawing/2014/main" id="{072215A5-5F1B-40F6-A691-774B349DFE8D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951" name="Rectángulo 59">
          <a:extLst>
            <a:ext uri="{FF2B5EF4-FFF2-40B4-BE49-F238E27FC236}">
              <a16:creationId xmlns="" xmlns:a16="http://schemas.microsoft.com/office/drawing/2014/main" id="{FB47DC98-7188-4AF7-B6FA-90CDBBA703E4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952" name="Rectángulo 60">
          <a:extLst>
            <a:ext uri="{FF2B5EF4-FFF2-40B4-BE49-F238E27FC236}">
              <a16:creationId xmlns="" xmlns:a16="http://schemas.microsoft.com/office/drawing/2014/main" id="{7855DBD2-4C6D-4490-8F79-E0BCB8FD00A7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953" name="Rectángulo 78">
          <a:extLst>
            <a:ext uri="{FF2B5EF4-FFF2-40B4-BE49-F238E27FC236}">
              <a16:creationId xmlns="" xmlns:a16="http://schemas.microsoft.com/office/drawing/2014/main" id="{54D18CCB-E1A7-43CF-A865-67E03E637060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954" name="Rectángulo 79">
          <a:extLst>
            <a:ext uri="{FF2B5EF4-FFF2-40B4-BE49-F238E27FC236}">
              <a16:creationId xmlns="" xmlns:a16="http://schemas.microsoft.com/office/drawing/2014/main" id="{1265B6CA-C74D-4C0B-A734-F226C73309D4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955" name="Rectángulo 127">
          <a:extLst>
            <a:ext uri="{FF2B5EF4-FFF2-40B4-BE49-F238E27FC236}">
              <a16:creationId xmlns="" xmlns:a16="http://schemas.microsoft.com/office/drawing/2014/main" id="{2D20ADC2-39A2-424E-9DAD-B0827AB6B5E9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956" name="Rectángulo 131">
          <a:extLst>
            <a:ext uri="{FF2B5EF4-FFF2-40B4-BE49-F238E27FC236}">
              <a16:creationId xmlns="" xmlns:a16="http://schemas.microsoft.com/office/drawing/2014/main" id="{00457367-9FEF-417D-AF27-073519CA1AB1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957" name="Rectángulo 136">
          <a:extLst>
            <a:ext uri="{FF2B5EF4-FFF2-40B4-BE49-F238E27FC236}">
              <a16:creationId xmlns="" xmlns:a16="http://schemas.microsoft.com/office/drawing/2014/main" id="{B0CA7335-D7EE-4B82-B47B-1CBAC5CFB649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958" name="Rectángulo 137">
          <a:extLst>
            <a:ext uri="{FF2B5EF4-FFF2-40B4-BE49-F238E27FC236}">
              <a16:creationId xmlns="" xmlns:a16="http://schemas.microsoft.com/office/drawing/2014/main" id="{558EB7DA-C536-4815-A7B5-8E3D862A3C2E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59" name="Rectángulo 139">
          <a:extLst>
            <a:ext uri="{FF2B5EF4-FFF2-40B4-BE49-F238E27FC236}">
              <a16:creationId xmlns="" xmlns:a16="http://schemas.microsoft.com/office/drawing/2014/main" id="{8A189F51-6302-42B3-80F3-A8F76C065408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960" name="Rectángulo 140">
          <a:extLst>
            <a:ext uri="{FF2B5EF4-FFF2-40B4-BE49-F238E27FC236}">
              <a16:creationId xmlns="" xmlns:a16="http://schemas.microsoft.com/office/drawing/2014/main" id="{93698755-D9CC-467F-8BB8-DFB6FA2D00B2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961" name="Rectángulo 141">
          <a:extLst>
            <a:ext uri="{FF2B5EF4-FFF2-40B4-BE49-F238E27FC236}">
              <a16:creationId xmlns="" xmlns:a16="http://schemas.microsoft.com/office/drawing/2014/main" id="{8CA14815-38BA-43B6-924F-D2A32A2C2D9A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962" name="Rectángulo 142">
          <a:extLst>
            <a:ext uri="{FF2B5EF4-FFF2-40B4-BE49-F238E27FC236}">
              <a16:creationId xmlns="" xmlns:a16="http://schemas.microsoft.com/office/drawing/2014/main" id="{A59999EF-A7FE-41F7-BD3B-4CB0FCB1C2F4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963" name="Rectángulo 145">
          <a:extLst>
            <a:ext uri="{FF2B5EF4-FFF2-40B4-BE49-F238E27FC236}">
              <a16:creationId xmlns="" xmlns:a16="http://schemas.microsoft.com/office/drawing/2014/main" id="{BA101EF5-B7D0-4D17-A782-5D3C716B26A0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964" name="Rectángulo 146">
          <a:extLst>
            <a:ext uri="{FF2B5EF4-FFF2-40B4-BE49-F238E27FC236}">
              <a16:creationId xmlns="" xmlns:a16="http://schemas.microsoft.com/office/drawing/2014/main" id="{9613D4EA-5748-4292-903E-891904D317A1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65" name="Rectángulo 52">
          <a:extLst>
            <a:ext uri="{FF2B5EF4-FFF2-40B4-BE49-F238E27FC236}">
              <a16:creationId xmlns="" xmlns:a16="http://schemas.microsoft.com/office/drawing/2014/main" id="{45E0A47B-267C-4335-B66C-3CAB6BD90984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66" name="Rectángulo 134">
          <a:extLst>
            <a:ext uri="{FF2B5EF4-FFF2-40B4-BE49-F238E27FC236}">
              <a16:creationId xmlns="" xmlns:a16="http://schemas.microsoft.com/office/drawing/2014/main" id="{2B213CE5-59FB-456B-9295-C1F0DD17CA33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67" name="Rectángulo 52">
          <a:extLst>
            <a:ext uri="{FF2B5EF4-FFF2-40B4-BE49-F238E27FC236}">
              <a16:creationId xmlns="" xmlns:a16="http://schemas.microsoft.com/office/drawing/2014/main" id="{723BB265-4921-4605-BC21-4FB3A8D2D955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68" name="Rectángulo 134">
          <a:extLst>
            <a:ext uri="{FF2B5EF4-FFF2-40B4-BE49-F238E27FC236}">
              <a16:creationId xmlns="" xmlns:a16="http://schemas.microsoft.com/office/drawing/2014/main" id="{757FAC79-B639-48F7-8A51-E6DAAD8062A9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969" name="Rectángulo 35">
          <a:extLst>
            <a:ext uri="{FF2B5EF4-FFF2-40B4-BE49-F238E27FC236}">
              <a16:creationId xmlns="" xmlns:a16="http://schemas.microsoft.com/office/drawing/2014/main" id="{57974B7A-C571-448A-B21E-0CDB7A3B8120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970" name="Rectángulo 49">
          <a:extLst>
            <a:ext uri="{FF2B5EF4-FFF2-40B4-BE49-F238E27FC236}">
              <a16:creationId xmlns="" xmlns:a16="http://schemas.microsoft.com/office/drawing/2014/main" id="{AB2D8941-7621-4A5C-823A-19968C953D8B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971" name="Rectángulo 51">
          <a:extLst>
            <a:ext uri="{FF2B5EF4-FFF2-40B4-BE49-F238E27FC236}">
              <a16:creationId xmlns="" xmlns:a16="http://schemas.microsoft.com/office/drawing/2014/main" id="{C3F4FE1E-7FF2-4136-9D86-E1753887A778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972" name="Rectángulo 54">
          <a:extLst>
            <a:ext uri="{FF2B5EF4-FFF2-40B4-BE49-F238E27FC236}">
              <a16:creationId xmlns="" xmlns:a16="http://schemas.microsoft.com/office/drawing/2014/main" id="{CEC98CBD-BB2A-446B-AF10-1D04A2045B19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973" name="Rectángulo 55">
          <a:extLst>
            <a:ext uri="{FF2B5EF4-FFF2-40B4-BE49-F238E27FC236}">
              <a16:creationId xmlns="" xmlns:a16="http://schemas.microsoft.com/office/drawing/2014/main" id="{5D4CFE22-F2C6-4156-B1C4-757F19B2AC05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974" name="Rectángulo 56">
          <a:extLst>
            <a:ext uri="{FF2B5EF4-FFF2-40B4-BE49-F238E27FC236}">
              <a16:creationId xmlns="" xmlns:a16="http://schemas.microsoft.com/office/drawing/2014/main" id="{AE4AB54C-69D8-4EF1-8C79-20BF43A8C471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975" name="Rectángulo 58">
          <a:extLst>
            <a:ext uri="{FF2B5EF4-FFF2-40B4-BE49-F238E27FC236}">
              <a16:creationId xmlns="" xmlns:a16="http://schemas.microsoft.com/office/drawing/2014/main" id="{5384D65A-A2E5-451E-8EBE-5149A6C31F9E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976" name="Rectángulo 59">
          <a:extLst>
            <a:ext uri="{FF2B5EF4-FFF2-40B4-BE49-F238E27FC236}">
              <a16:creationId xmlns="" xmlns:a16="http://schemas.microsoft.com/office/drawing/2014/main" id="{61CFFAAE-1669-4B9E-BE31-8486FF1F4C76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977" name="Rectángulo 60">
          <a:extLst>
            <a:ext uri="{FF2B5EF4-FFF2-40B4-BE49-F238E27FC236}">
              <a16:creationId xmlns="" xmlns:a16="http://schemas.microsoft.com/office/drawing/2014/main" id="{9C9A609C-9584-415A-BF62-6E5D6FC6724C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2978" name="Rectángulo 78">
          <a:extLst>
            <a:ext uri="{FF2B5EF4-FFF2-40B4-BE49-F238E27FC236}">
              <a16:creationId xmlns="" xmlns:a16="http://schemas.microsoft.com/office/drawing/2014/main" id="{65CAF96B-44EE-492D-BDCC-5E478E9C86EE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979" name="Rectángulo 79">
          <a:extLst>
            <a:ext uri="{FF2B5EF4-FFF2-40B4-BE49-F238E27FC236}">
              <a16:creationId xmlns="" xmlns:a16="http://schemas.microsoft.com/office/drawing/2014/main" id="{934CEFF3-4447-45BA-AF35-7BABD487CA61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2980" name="Rectángulo 126">
          <a:extLst>
            <a:ext uri="{FF2B5EF4-FFF2-40B4-BE49-F238E27FC236}">
              <a16:creationId xmlns="" xmlns:a16="http://schemas.microsoft.com/office/drawing/2014/main" id="{B6AC6556-27BF-488A-BFFC-7584AA2D47D7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2981" name="Rectángulo 127">
          <a:extLst>
            <a:ext uri="{FF2B5EF4-FFF2-40B4-BE49-F238E27FC236}">
              <a16:creationId xmlns="" xmlns:a16="http://schemas.microsoft.com/office/drawing/2014/main" id="{31C5D846-B0E4-4792-A5F4-5DA50D73F884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982" name="Rectángulo 131">
          <a:extLst>
            <a:ext uri="{FF2B5EF4-FFF2-40B4-BE49-F238E27FC236}">
              <a16:creationId xmlns="" xmlns:a16="http://schemas.microsoft.com/office/drawing/2014/main" id="{B4B04058-5279-4838-9413-78D53CB907DA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983" name="Rectángulo 132">
          <a:extLst>
            <a:ext uri="{FF2B5EF4-FFF2-40B4-BE49-F238E27FC236}">
              <a16:creationId xmlns="" xmlns:a16="http://schemas.microsoft.com/office/drawing/2014/main" id="{5DF0140E-4EA4-430C-A7F0-3B241B733814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984" name="Rectángulo 136">
          <a:extLst>
            <a:ext uri="{FF2B5EF4-FFF2-40B4-BE49-F238E27FC236}">
              <a16:creationId xmlns="" xmlns:a16="http://schemas.microsoft.com/office/drawing/2014/main" id="{9479FF4A-4EE1-4986-9408-E1784F089C98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985" name="Rectángulo 137">
          <a:extLst>
            <a:ext uri="{FF2B5EF4-FFF2-40B4-BE49-F238E27FC236}">
              <a16:creationId xmlns="" xmlns:a16="http://schemas.microsoft.com/office/drawing/2014/main" id="{62BD13FB-FB00-4AF4-BD97-D8CCFF4673B8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86" name="Rectángulo 139">
          <a:extLst>
            <a:ext uri="{FF2B5EF4-FFF2-40B4-BE49-F238E27FC236}">
              <a16:creationId xmlns="" xmlns:a16="http://schemas.microsoft.com/office/drawing/2014/main" id="{92854E44-B0A1-4E56-B62B-CE33A2EEA6B1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2987" name="Rectángulo 140">
          <a:extLst>
            <a:ext uri="{FF2B5EF4-FFF2-40B4-BE49-F238E27FC236}">
              <a16:creationId xmlns="" xmlns:a16="http://schemas.microsoft.com/office/drawing/2014/main" id="{17B18CCE-FE3E-4D7F-B9E7-103453FE3BD8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2988" name="Rectángulo 141">
          <a:extLst>
            <a:ext uri="{FF2B5EF4-FFF2-40B4-BE49-F238E27FC236}">
              <a16:creationId xmlns="" xmlns:a16="http://schemas.microsoft.com/office/drawing/2014/main" id="{279FC437-5BAA-4FC4-A77C-43F051528197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2989" name="Rectángulo 142">
          <a:extLst>
            <a:ext uri="{FF2B5EF4-FFF2-40B4-BE49-F238E27FC236}">
              <a16:creationId xmlns="" xmlns:a16="http://schemas.microsoft.com/office/drawing/2014/main" id="{36F19C2B-4115-4D85-B71F-5A2BE47706A5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2990" name="Rectángulo 145">
          <a:extLst>
            <a:ext uri="{FF2B5EF4-FFF2-40B4-BE49-F238E27FC236}">
              <a16:creationId xmlns="" xmlns:a16="http://schemas.microsoft.com/office/drawing/2014/main" id="{5552A45B-D9CB-4961-AE10-DD027D76CD22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2991" name="Rectángulo 146">
          <a:extLst>
            <a:ext uri="{FF2B5EF4-FFF2-40B4-BE49-F238E27FC236}">
              <a16:creationId xmlns="" xmlns:a16="http://schemas.microsoft.com/office/drawing/2014/main" id="{81CCD5FD-585A-48CC-BCF8-BC641E6FBD20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92" name="Rectángulo 52">
          <a:extLst>
            <a:ext uri="{FF2B5EF4-FFF2-40B4-BE49-F238E27FC236}">
              <a16:creationId xmlns="" xmlns:a16="http://schemas.microsoft.com/office/drawing/2014/main" id="{19683091-6FE0-4088-8F05-88D01C054527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2993" name="Rectángulo 134">
          <a:extLst>
            <a:ext uri="{FF2B5EF4-FFF2-40B4-BE49-F238E27FC236}">
              <a16:creationId xmlns="" xmlns:a16="http://schemas.microsoft.com/office/drawing/2014/main" id="{83E80B71-21B1-446B-9A75-7FB28ACAB7C8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2994" name="Rectángulo 49">
          <a:extLst>
            <a:ext uri="{FF2B5EF4-FFF2-40B4-BE49-F238E27FC236}">
              <a16:creationId xmlns="" xmlns:a16="http://schemas.microsoft.com/office/drawing/2014/main" id="{5014C58A-3951-4B9D-BB1B-1D1619F04B78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2995" name="Rectángulo 50">
          <a:extLst>
            <a:ext uri="{FF2B5EF4-FFF2-40B4-BE49-F238E27FC236}">
              <a16:creationId xmlns="" xmlns:a16="http://schemas.microsoft.com/office/drawing/2014/main" id="{44DBF152-CD56-471D-A682-A8359A62DD02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2996" name="Rectángulo 51">
          <a:extLst>
            <a:ext uri="{FF2B5EF4-FFF2-40B4-BE49-F238E27FC236}">
              <a16:creationId xmlns="" xmlns:a16="http://schemas.microsoft.com/office/drawing/2014/main" id="{44EAFDCA-EC3C-45BF-A5BC-235E0C70A357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2997" name="Rectángulo 54">
          <a:extLst>
            <a:ext uri="{FF2B5EF4-FFF2-40B4-BE49-F238E27FC236}">
              <a16:creationId xmlns="" xmlns:a16="http://schemas.microsoft.com/office/drawing/2014/main" id="{70EB751E-0DA7-4C16-BECD-9A3809C7A713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2998" name="Rectángulo 55">
          <a:extLst>
            <a:ext uri="{FF2B5EF4-FFF2-40B4-BE49-F238E27FC236}">
              <a16:creationId xmlns="" xmlns:a16="http://schemas.microsoft.com/office/drawing/2014/main" id="{CFE5D237-934C-46E3-BA66-EC068BE5E33D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2999" name="Rectángulo 56">
          <a:extLst>
            <a:ext uri="{FF2B5EF4-FFF2-40B4-BE49-F238E27FC236}">
              <a16:creationId xmlns="" xmlns:a16="http://schemas.microsoft.com/office/drawing/2014/main" id="{38E651D4-05E0-49AD-AC7D-3F2689CFBB87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000" name="Rectángulo 58">
          <a:extLst>
            <a:ext uri="{FF2B5EF4-FFF2-40B4-BE49-F238E27FC236}">
              <a16:creationId xmlns="" xmlns:a16="http://schemas.microsoft.com/office/drawing/2014/main" id="{1D2DC0CC-289C-43B6-8A94-374E82E6CC68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001" name="Rectángulo 59">
          <a:extLst>
            <a:ext uri="{FF2B5EF4-FFF2-40B4-BE49-F238E27FC236}">
              <a16:creationId xmlns="" xmlns:a16="http://schemas.microsoft.com/office/drawing/2014/main" id="{C73AEE69-8B77-4943-8470-D02DC4B439FE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002" name="Rectángulo 60">
          <a:extLst>
            <a:ext uri="{FF2B5EF4-FFF2-40B4-BE49-F238E27FC236}">
              <a16:creationId xmlns="" xmlns:a16="http://schemas.microsoft.com/office/drawing/2014/main" id="{F8BC7160-95B3-458D-B378-D09C6B6305E3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003" name="Rectángulo 78">
          <a:extLst>
            <a:ext uri="{FF2B5EF4-FFF2-40B4-BE49-F238E27FC236}">
              <a16:creationId xmlns="" xmlns:a16="http://schemas.microsoft.com/office/drawing/2014/main" id="{DBFFA75F-760B-450B-BEF3-DE5781D28003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004" name="Rectángulo 79">
          <a:extLst>
            <a:ext uri="{FF2B5EF4-FFF2-40B4-BE49-F238E27FC236}">
              <a16:creationId xmlns="" xmlns:a16="http://schemas.microsoft.com/office/drawing/2014/main" id="{BC1F66BB-4DC5-4DEA-92CA-8193D0E77235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005" name="Rectángulo 119">
          <a:extLst>
            <a:ext uri="{FF2B5EF4-FFF2-40B4-BE49-F238E27FC236}">
              <a16:creationId xmlns="" xmlns:a16="http://schemas.microsoft.com/office/drawing/2014/main" id="{D71D6D67-ABBC-46B4-8191-3FB05599F4A2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006" name="Rectángulo 131">
          <a:extLst>
            <a:ext uri="{FF2B5EF4-FFF2-40B4-BE49-F238E27FC236}">
              <a16:creationId xmlns="" xmlns:a16="http://schemas.microsoft.com/office/drawing/2014/main" id="{4DA3AAE0-005B-4901-ACE8-ABD76C5F6F3B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007" name="Rectángulo 133">
          <a:extLst>
            <a:ext uri="{FF2B5EF4-FFF2-40B4-BE49-F238E27FC236}">
              <a16:creationId xmlns="" xmlns:a16="http://schemas.microsoft.com/office/drawing/2014/main" id="{51E5D05B-F649-4A6B-B97E-22C6BFEBD889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008" name="Rectángulo 136">
          <a:extLst>
            <a:ext uri="{FF2B5EF4-FFF2-40B4-BE49-F238E27FC236}">
              <a16:creationId xmlns="" xmlns:a16="http://schemas.microsoft.com/office/drawing/2014/main" id="{8339B371-ECF4-4535-B924-9AB065226C5F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009" name="Rectángulo 137">
          <a:extLst>
            <a:ext uri="{FF2B5EF4-FFF2-40B4-BE49-F238E27FC236}">
              <a16:creationId xmlns="" xmlns:a16="http://schemas.microsoft.com/office/drawing/2014/main" id="{C8295313-D0E1-486B-8FCD-E8898477300A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10" name="Rectángulo 139">
          <a:extLst>
            <a:ext uri="{FF2B5EF4-FFF2-40B4-BE49-F238E27FC236}">
              <a16:creationId xmlns="" xmlns:a16="http://schemas.microsoft.com/office/drawing/2014/main" id="{21E48829-EC72-479A-8938-6A2356B8F23D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011" name="Rectángulo 140">
          <a:extLst>
            <a:ext uri="{FF2B5EF4-FFF2-40B4-BE49-F238E27FC236}">
              <a16:creationId xmlns="" xmlns:a16="http://schemas.microsoft.com/office/drawing/2014/main" id="{D54F1673-50D8-4812-B4A9-8C15E8AF0E71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012" name="Rectángulo 141">
          <a:extLst>
            <a:ext uri="{FF2B5EF4-FFF2-40B4-BE49-F238E27FC236}">
              <a16:creationId xmlns="" xmlns:a16="http://schemas.microsoft.com/office/drawing/2014/main" id="{3CE4A1A0-23EB-4B4D-BA95-996A8DC9379C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013" name="Rectángulo 142">
          <a:extLst>
            <a:ext uri="{FF2B5EF4-FFF2-40B4-BE49-F238E27FC236}">
              <a16:creationId xmlns="" xmlns:a16="http://schemas.microsoft.com/office/drawing/2014/main" id="{5FC1079E-5772-4C74-AFC3-F916210085FF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014" name="Rectángulo 145">
          <a:extLst>
            <a:ext uri="{FF2B5EF4-FFF2-40B4-BE49-F238E27FC236}">
              <a16:creationId xmlns="" xmlns:a16="http://schemas.microsoft.com/office/drawing/2014/main" id="{992874BE-FE74-42F6-B253-464675011650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015" name="Rectángulo 146">
          <a:extLst>
            <a:ext uri="{FF2B5EF4-FFF2-40B4-BE49-F238E27FC236}">
              <a16:creationId xmlns="" xmlns:a16="http://schemas.microsoft.com/office/drawing/2014/main" id="{085D28EF-5516-427C-BF75-F6BF45E712FF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3016" name="Rectángulo 148">
          <a:extLst>
            <a:ext uri="{FF2B5EF4-FFF2-40B4-BE49-F238E27FC236}">
              <a16:creationId xmlns="" xmlns:a16="http://schemas.microsoft.com/office/drawing/2014/main" id="{3C1D813B-9FF5-43B1-8A53-860CF67B4192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17" name="Rectángulo 52">
          <a:extLst>
            <a:ext uri="{FF2B5EF4-FFF2-40B4-BE49-F238E27FC236}">
              <a16:creationId xmlns="" xmlns:a16="http://schemas.microsoft.com/office/drawing/2014/main" id="{6455D1D6-AD1D-45FD-BB6A-05F17872D2EA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18" name="Rectángulo 134">
          <a:extLst>
            <a:ext uri="{FF2B5EF4-FFF2-40B4-BE49-F238E27FC236}">
              <a16:creationId xmlns="" xmlns:a16="http://schemas.microsoft.com/office/drawing/2014/main" id="{DCCA870C-A8CF-48F2-948C-8656E47DC7F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19" name="Rectángulo 52">
          <a:extLst>
            <a:ext uri="{FF2B5EF4-FFF2-40B4-BE49-F238E27FC236}">
              <a16:creationId xmlns="" xmlns:a16="http://schemas.microsoft.com/office/drawing/2014/main" id="{E371327C-E53D-4B23-8933-63790E373FB9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20" name="Rectángulo 134">
          <a:extLst>
            <a:ext uri="{FF2B5EF4-FFF2-40B4-BE49-F238E27FC236}">
              <a16:creationId xmlns="" xmlns:a16="http://schemas.microsoft.com/office/drawing/2014/main" id="{1BD562C2-9BA8-4641-8D00-29FD4E25DFE3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021" name="Rectángulo 25">
          <a:extLst>
            <a:ext uri="{FF2B5EF4-FFF2-40B4-BE49-F238E27FC236}">
              <a16:creationId xmlns="" xmlns:a16="http://schemas.microsoft.com/office/drawing/2014/main" id="{20AE08CC-F609-490D-B5AE-A5E30ACE67D2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022" name="Rectángulo 35">
          <a:extLst>
            <a:ext uri="{FF2B5EF4-FFF2-40B4-BE49-F238E27FC236}">
              <a16:creationId xmlns="" xmlns:a16="http://schemas.microsoft.com/office/drawing/2014/main" id="{F23C7B2B-02FB-43EE-8393-8720EC6F30CA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023" name="Rectángulo 49">
          <a:extLst>
            <a:ext uri="{FF2B5EF4-FFF2-40B4-BE49-F238E27FC236}">
              <a16:creationId xmlns="" xmlns:a16="http://schemas.microsoft.com/office/drawing/2014/main" id="{8D66FB53-68C1-449A-AC21-3EDD8BB2E055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024" name="Rectángulo 50">
          <a:extLst>
            <a:ext uri="{FF2B5EF4-FFF2-40B4-BE49-F238E27FC236}">
              <a16:creationId xmlns="" xmlns:a16="http://schemas.microsoft.com/office/drawing/2014/main" id="{959C2C06-8D7E-4EC8-B378-FC72FD17E467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025" name="Rectángulo 51">
          <a:extLst>
            <a:ext uri="{FF2B5EF4-FFF2-40B4-BE49-F238E27FC236}">
              <a16:creationId xmlns="" xmlns:a16="http://schemas.microsoft.com/office/drawing/2014/main" id="{8EDD7213-568C-4967-B5A6-981F64F27EAB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026" name="Rectángulo 54">
          <a:extLst>
            <a:ext uri="{FF2B5EF4-FFF2-40B4-BE49-F238E27FC236}">
              <a16:creationId xmlns="" xmlns:a16="http://schemas.microsoft.com/office/drawing/2014/main" id="{D0DFAC6F-1570-437A-AABE-D13BADA0E81F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027" name="Rectángulo 55">
          <a:extLst>
            <a:ext uri="{FF2B5EF4-FFF2-40B4-BE49-F238E27FC236}">
              <a16:creationId xmlns="" xmlns:a16="http://schemas.microsoft.com/office/drawing/2014/main" id="{E61530B3-E641-4A25-A7C6-F84D515ECAC0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028" name="Rectángulo 56">
          <a:extLst>
            <a:ext uri="{FF2B5EF4-FFF2-40B4-BE49-F238E27FC236}">
              <a16:creationId xmlns="" xmlns:a16="http://schemas.microsoft.com/office/drawing/2014/main" id="{1AD20221-0639-46B6-A4AE-3421FC3A4AB8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029" name="Rectángulo 58">
          <a:extLst>
            <a:ext uri="{FF2B5EF4-FFF2-40B4-BE49-F238E27FC236}">
              <a16:creationId xmlns="" xmlns:a16="http://schemas.microsoft.com/office/drawing/2014/main" id="{7591C8D1-08D3-4014-AF59-ABF0BE876B21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030" name="Rectángulo 59">
          <a:extLst>
            <a:ext uri="{FF2B5EF4-FFF2-40B4-BE49-F238E27FC236}">
              <a16:creationId xmlns="" xmlns:a16="http://schemas.microsoft.com/office/drawing/2014/main" id="{1AA5B588-4DF9-4504-84F8-BEEF5E35B967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031" name="Rectángulo 60">
          <a:extLst>
            <a:ext uri="{FF2B5EF4-FFF2-40B4-BE49-F238E27FC236}">
              <a16:creationId xmlns="" xmlns:a16="http://schemas.microsoft.com/office/drawing/2014/main" id="{6011ECB2-46F3-485B-8E6B-E4B163632398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032" name="Rectángulo 78">
          <a:extLst>
            <a:ext uri="{FF2B5EF4-FFF2-40B4-BE49-F238E27FC236}">
              <a16:creationId xmlns="" xmlns:a16="http://schemas.microsoft.com/office/drawing/2014/main" id="{64958389-8974-4C72-9BEA-DD97974141DA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033" name="Rectángulo 79">
          <a:extLst>
            <a:ext uri="{FF2B5EF4-FFF2-40B4-BE49-F238E27FC236}">
              <a16:creationId xmlns="" xmlns:a16="http://schemas.microsoft.com/office/drawing/2014/main" id="{A0FAD589-6AD2-4829-A8B2-E6654638F3FF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034" name="Rectángulo 119">
          <a:extLst>
            <a:ext uri="{FF2B5EF4-FFF2-40B4-BE49-F238E27FC236}">
              <a16:creationId xmlns="" xmlns:a16="http://schemas.microsoft.com/office/drawing/2014/main" id="{9CDDE750-473A-46E3-A7DD-CF377E23CF1B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3035" name="Rectángulo 122">
          <a:extLst>
            <a:ext uri="{FF2B5EF4-FFF2-40B4-BE49-F238E27FC236}">
              <a16:creationId xmlns="" xmlns:a16="http://schemas.microsoft.com/office/drawing/2014/main" id="{8B19076F-C4FE-403C-A989-DF130B63EE36}"/>
            </a:ext>
          </a:extLst>
        </xdr:cNvPr>
        <xdr:cNvSpPr/>
      </xdr:nvSpPr>
      <xdr:spPr>
        <a:xfrm>
          <a:off x="4401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036" name="Rectángulo 126">
          <a:extLst>
            <a:ext uri="{FF2B5EF4-FFF2-40B4-BE49-F238E27FC236}">
              <a16:creationId xmlns="" xmlns:a16="http://schemas.microsoft.com/office/drawing/2014/main" id="{10179006-B956-43C4-8FAD-EBF450DD59BC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037" name="Rectángulo 127">
          <a:extLst>
            <a:ext uri="{FF2B5EF4-FFF2-40B4-BE49-F238E27FC236}">
              <a16:creationId xmlns="" xmlns:a16="http://schemas.microsoft.com/office/drawing/2014/main" id="{1808C97D-6ECE-4D54-A150-B6A603B75D4F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038" name="Rectángulo 131">
          <a:extLst>
            <a:ext uri="{FF2B5EF4-FFF2-40B4-BE49-F238E27FC236}">
              <a16:creationId xmlns="" xmlns:a16="http://schemas.microsoft.com/office/drawing/2014/main" id="{88C8BE97-2D85-4E66-87B9-93721021B4C1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039" name="Rectángulo 132">
          <a:extLst>
            <a:ext uri="{FF2B5EF4-FFF2-40B4-BE49-F238E27FC236}">
              <a16:creationId xmlns="" xmlns:a16="http://schemas.microsoft.com/office/drawing/2014/main" id="{1B2A02D2-9E62-4CAB-B039-9CA21A27294C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040" name="Rectángulo 136">
          <a:extLst>
            <a:ext uri="{FF2B5EF4-FFF2-40B4-BE49-F238E27FC236}">
              <a16:creationId xmlns="" xmlns:a16="http://schemas.microsoft.com/office/drawing/2014/main" id="{9385796D-D0F6-414D-AB79-A18DF9CC788E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041" name="Rectángulo 137">
          <a:extLst>
            <a:ext uri="{FF2B5EF4-FFF2-40B4-BE49-F238E27FC236}">
              <a16:creationId xmlns="" xmlns:a16="http://schemas.microsoft.com/office/drawing/2014/main" id="{AD23CCE0-18DD-49F8-95D2-658134B7AD03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42" name="Rectángulo 139">
          <a:extLst>
            <a:ext uri="{FF2B5EF4-FFF2-40B4-BE49-F238E27FC236}">
              <a16:creationId xmlns="" xmlns:a16="http://schemas.microsoft.com/office/drawing/2014/main" id="{017540C9-2EEC-48B1-BCA2-46A09A831749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043" name="Rectángulo 140">
          <a:extLst>
            <a:ext uri="{FF2B5EF4-FFF2-40B4-BE49-F238E27FC236}">
              <a16:creationId xmlns="" xmlns:a16="http://schemas.microsoft.com/office/drawing/2014/main" id="{BACBAE2A-856B-41A8-AE3A-616970A332D2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044" name="Rectángulo 141">
          <a:extLst>
            <a:ext uri="{FF2B5EF4-FFF2-40B4-BE49-F238E27FC236}">
              <a16:creationId xmlns="" xmlns:a16="http://schemas.microsoft.com/office/drawing/2014/main" id="{E789EE9F-1A8A-4BB9-AE32-BBFCF640FD6E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045" name="Rectángulo 142">
          <a:extLst>
            <a:ext uri="{FF2B5EF4-FFF2-40B4-BE49-F238E27FC236}">
              <a16:creationId xmlns="" xmlns:a16="http://schemas.microsoft.com/office/drawing/2014/main" id="{CD7E1369-0E8E-4A18-A528-9CFFD333C329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046" name="Rectángulo 145">
          <a:extLst>
            <a:ext uri="{FF2B5EF4-FFF2-40B4-BE49-F238E27FC236}">
              <a16:creationId xmlns="" xmlns:a16="http://schemas.microsoft.com/office/drawing/2014/main" id="{5DA91708-EE7C-4426-83BF-1423497FA7DA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047" name="Rectángulo 146">
          <a:extLst>
            <a:ext uri="{FF2B5EF4-FFF2-40B4-BE49-F238E27FC236}">
              <a16:creationId xmlns="" xmlns:a16="http://schemas.microsoft.com/office/drawing/2014/main" id="{884C7C67-431D-4452-B905-1C3D82F110AD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48" name="Rectángulo 52">
          <a:extLst>
            <a:ext uri="{FF2B5EF4-FFF2-40B4-BE49-F238E27FC236}">
              <a16:creationId xmlns="" xmlns:a16="http://schemas.microsoft.com/office/drawing/2014/main" id="{9FC2E58A-F4EF-41D0-85B3-AEFCA338120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49" name="Rectángulo 134">
          <a:extLst>
            <a:ext uri="{FF2B5EF4-FFF2-40B4-BE49-F238E27FC236}">
              <a16:creationId xmlns="" xmlns:a16="http://schemas.microsoft.com/office/drawing/2014/main" id="{095F8FAD-C34E-4969-9A10-6993167283D9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50" name="Rectángulo 52">
          <a:extLst>
            <a:ext uri="{FF2B5EF4-FFF2-40B4-BE49-F238E27FC236}">
              <a16:creationId xmlns="" xmlns:a16="http://schemas.microsoft.com/office/drawing/2014/main" id="{748F2FD1-EEB6-4C0D-AC54-CF8D6CE4730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51" name="Rectángulo 134">
          <a:extLst>
            <a:ext uri="{FF2B5EF4-FFF2-40B4-BE49-F238E27FC236}">
              <a16:creationId xmlns="" xmlns:a16="http://schemas.microsoft.com/office/drawing/2014/main" id="{CF8DA4FB-D55D-489E-B0E4-BB0B0977D04D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052" name="Rectángulo 23">
          <a:extLst>
            <a:ext uri="{FF2B5EF4-FFF2-40B4-BE49-F238E27FC236}">
              <a16:creationId xmlns="" xmlns:a16="http://schemas.microsoft.com/office/drawing/2014/main" id="{30C02B30-15A9-4BB7-96EE-5454D8F4E6B9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3053" name="Rectángulo 26">
          <a:extLst>
            <a:ext uri="{FF2B5EF4-FFF2-40B4-BE49-F238E27FC236}">
              <a16:creationId xmlns="" xmlns:a16="http://schemas.microsoft.com/office/drawing/2014/main" id="{4643E06A-3F7A-49BC-8154-60B3A8C30CB6}"/>
            </a:ext>
          </a:extLst>
        </xdr:cNvPr>
        <xdr:cNvSpPr/>
      </xdr:nvSpPr>
      <xdr:spPr>
        <a:xfrm>
          <a:off x="4401879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054" name="Rectángulo 35">
          <a:extLst>
            <a:ext uri="{FF2B5EF4-FFF2-40B4-BE49-F238E27FC236}">
              <a16:creationId xmlns="" xmlns:a16="http://schemas.microsoft.com/office/drawing/2014/main" id="{A29F3B1C-CBCA-424A-B212-83C75F9B869C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055" name="Rectángulo 49">
          <a:extLst>
            <a:ext uri="{FF2B5EF4-FFF2-40B4-BE49-F238E27FC236}">
              <a16:creationId xmlns="" xmlns:a16="http://schemas.microsoft.com/office/drawing/2014/main" id="{A5EF0C39-3379-426E-9DB9-5D981B2387C1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056" name="Rectángulo 50">
          <a:extLst>
            <a:ext uri="{FF2B5EF4-FFF2-40B4-BE49-F238E27FC236}">
              <a16:creationId xmlns="" xmlns:a16="http://schemas.microsoft.com/office/drawing/2014/main" id="{E423BD8B-93A8-42A4-9555-0B9005681836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057" name="Rectángulo 51">
          <a:extLst>
            <a:ext uri="{FF2B5EF4-FFF2-40B4-BE49-F238E27FC236}">
              <a16:creationId xmlns="" xmlns:a16="http://schemas.microsoft.com/office/drawing/2014/main" id="{8832286D-278C-48FE-A91B-FDD5F6EFF0AD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058" name="Rectángulo 54">
          <a:extLst>
            <a:ext uri="{FF2B5EF4-FFF2-40B4-BE49-F238E27FC236}">
              <a16:creationId xmlns="" xmlns:a16="http://schemas.microsoft.com/office/drawing/2014/main" id="{660A72A9-1A01-407F-AE8F-C5CB4E679D65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059" name="Rectángulo 55">
          <a:extLst>
            <a:ext uri="{FF2B5EF4-FFF2-40B4-BE49-F238E27FC236}">
              <a16:creationId xmlns="" xmlns:a16="http://schemas.microsoft.com/office/drawing/2014/main" id="{DA4443B4-8507-4024-B93C-539D758E1C19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060" name="Rectángulo 56">
          <a:extLst>
            <a:ext uri="{FF2B5EF4-FFF2-40B4-BE49-F238E27FC236}">
              <a16:creationId xmlns="" xmlns:a16="http://schemas.microsoft.com/office/drawing/2014/main" id="{BD5D31E6-D1A7-4065-85FB-1C2E30CCC851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061" name="Rectángulo 58">
          <a:extLst>
            <a:ext uri="{FF2B5EF4-FFF2-40B4-BE49-F238E27FC236}">
              <a16:creationId xmlns="" xmlns:a16="http://schemas.microsoft.com/office/drawing/2014/main" id="{96C5C716-9501-4813-A929-FF47F6432BD5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062" name="Rectángulo 59">
          <a:extLst>
            <a:ext uri="{FF2B5EF4-FFF2-40B4-BE49-F238E27FC236}">
              <a16:creationId xmlns="" xmlns:a16="http://schemas.microsoft.com/office/drawing/2014/main" id="{73DB8B2E-9135-4E5E-81F8-9C4C2D278C78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063" name="Rectángulo 60">
          <a:extLst>
            <a:ext uri="{FF2B5EF4-FFF2-40B4-BE49-F238E27FC236}">
              <a16:creationId xmlns="" xmlns:a16="http://schemas.microsoft.com/office/drawing/2014/main" id="{428805B0-E15A-477B-B15C-5C2C84FDA0A0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064" name="Rectángulo 78">
          <a:extLst>
            <a:ext uri="{FF2B5EF4-FFF2-40B4-BE49-F238E27FC236}">
              <a16:creationId xmlns="" xmlns:a16="http://schemas.microsoft.com/office/drawing/2014/main" id="{B6C48EE0-4B8B-4E07-94D0-984A864B2B54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065" name="Rectángulo 79">
          <a:extLst>
            <a:ext uri="{FF2B5EF4-FFF2-40B4-BE49-F238E27FC236}">
              <a16:creationId xmlns="" xmlns:a16="http://schemas.microsoft.com/office/drawing/2014/main" id="{CDFA7AEA-8ACB-4282-A292-0CA2D421C44C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066" name="Rectángulo 119">
          <a:extLst>
            <a:ext uri="{FF2B5EF4-FFF2-40B4-BE49-F238E27FC236}">
              <a16:creationId xmlns="" xmlns:a16="http://schemas.microsoft.com/office/drawing/2014/main" id="{EC4D0483-4771-495F-AF69-E85D46AF2713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067" name="Rectángulo 126">
          <a:extLst>
            <a:ext uri="{FF2B5EF4-FFF2-40B4-BE49-F238E27FC236}">
              <a16:creationId xmlns="" xmlns:a16="http://schemas.microsoft.com/office/drawing/2014/main" id="{07E72B1D-5E18-48D9-B622-C50A8B46A464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068" name="Rectángulo 127">
          <a:extLst>
            <a:ext uri="{FF2B5EF4-FFF2-40B4-BE49-F238E27FC236}">
              <a16:creationId xmlns="" xmlns:a16="http://schemas.microsoft.com/office/drawing/2014/main" id="{403AF6F3-B37A-4091-ABCB-45B07B039849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069" name="Rectángulo 131">
          <a:extLst>
            <a:ext uri="{FF2B5EF4-FFF2-40B4-BE49-F238E27FC236}">
              <a16:creationId xmlns="" xmlns:a16="http://schemas.microsoft.com/office/drawing/2014/main" id="{FAC0C576-E19E-40B9-8CF2-3FF6D72E8EBD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070" name="Rectángulo 132">
          <a:extLst>
            <a:ext uri="{FF2B5EF4-FFF2-40B4-BE49-F238E27FC236}">
              <a16:creationId xmlns="" xmlns:a16="http://schemas.microsoft.com/office/drawing/2014/main" id="{446A75E9-54BD-4F30-9A9A-D1DEB75A57E5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071" name="Rectángulo 136">
          <a:extLst>
            <a:ext uri="{FF2B5EF4-FFF2-40B4-BE49-F238E27FC236}">
              <a16:creationId xmlns="" xmlns:a16="http://schemas.microsoft.com/office/drawing/2014/main" id="{F1F68D5C-00F0-4ED3-A012-C4833A60BB09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072" name="Rectángulo 137">
          <a:extLst>
            <a:ext uri="{FF2B5EF4-FFF2-40B4-BE49-F238E27FC236}">
              <a16:creationId xmlns="" xmlns:a16="http://schemas.microsoft.com/office/drawing/2014/main" id="{C51781D4-65CE-434C-91B4-B3D8355918A5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73" name="Rectángulo 139">
          <a:extLst>
            <a:ext uri="{FF2B5EF4-FFF2-40B4-BE49-F238E27FC236}">
              <a16:creationId xmlns="" xmlns:a16="http://schemas.microsoft.com/office/drawing/2014/main" id="{BB5F3F86-E324-44DC-B789-05BA77E24D2E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074" name="Rectángulo 140">
          <a:extLst>
            <a:ext uri="{FF2B5EF4-FFF2-40B4-BE49-F238E27FC236}">
              <a16:creationId xmlns="" xmlns:a16="http://schemas.microsoft.com/office/drawing/2014/main" id="{9C437C92-B973-44D3-B693-60719359F8DE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075" name="Rectángulo 141">
          <a:extLst>
            <a:ext uri="{FF2B5EF4-FFF2-40B4-BE49-F238E27FC236}">
              <a16:creationId xmlns="" xmlns:a16="http://schemas.microsoft.com/office/drawing/2014/main" id="{1B5324C3-C7C4-4F40-82AD-C80ADE8A501B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076" name="Rectángulo 142">
          <a:extLst>
            <a:ext uri="{FF2B5EF4-FFF2-40B4-BE49-F238E27FC236}">
              <a16:creationId xmlns="" xmlns:a16="http://schemas.microsoft.com/office/drawing/2014/main" id="{2901BE20-0C30-47AB-96A5-7D1E331B2BFA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077" name="Rectángulo 144">
          <a:extLst>
            <a:ext uri="{FF2B5EF4-FFF2-40B4-BE49-F238E27FC236}">
              <a16:creationId xmlns="" xmlns:a16="http://schemas.microsoft.com/office/drawing/2014/main" id="{DE9D221C-923F-4746-8064-6FAF9255898B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078" name="Rectángulo 145">
          <a:extLst>
            <a:ext uri="{FF2B5EF4-FFF2-40B4-BE49-F238E27FC236}">
              <a16:creationId xmlns="" xmlns:a16="http://schemas.microsoft.com/office/drawing/2014/main" id="{EA3EA9A6-96CC-47A8-93EA-D3027D20A028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079" name="Rectángulo 146">
          <a:extLst>
            <a:ext uri="{FF2B5EF4-FFF2-40B4-BE49-F238E27FC236}">
              <a16:creationId xmlns="" xmlns:a16="http://schemas.microsoft.com/office/drawing/2014/main" id="{7AD850DE-3F7D-4525-9390-E50643A92D54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80" name="Rectángulo 52">
          <a:extLst>
            <a:ext uri="{FF2B5EF4-FFF2-40B4-BE49-F238E27FC236}">
              <a16:creationId xmlns="" xmlns:a16="http://schemas.microsoft.com/office/drawing/2014/main" id="{ED945220-DB4B-43AB-B81C-1792C762CFA3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081" name="Rectángulo 134">
          <a:extLst>
            <a:ext uri="{FF2B5EF4-FFF2-40B4-BE49-F238E27FC236}">
              <a16:creationId xmlns="" xmlns:a16="http://schemas.microsoft.com/office/drawing/2014/main" id="{EFF935AE-C01C-4230-B1D4-9FF6E0E9F778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082" name="Rectángulo 23">
          <a:extLst>
            <a:ext uri="{FF2B5EF4-FFF2-40B4-BE49-F238E27FC236}">
              <a16:creationId xmlns="" xmlns:a16="http://schemas.microsoft.com/office/drawing/2014/main" id="{BDBCCCDD-0FC7-4446-B7BC-BA4E97CD365C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083" name="Rectángulo 35">
          <a:extLst>
            <a:ext uri="{FF2B5EF4-FFF2-40B4-BE49-F238E27FC236}">
              <a16:creationId xmlns="" xmlns:a16="http://schemas.microsoft.com/office/drawing/2014/main" id="{3CF597E7-1D6B-4C61-A2C6-FA3C03F5F46F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3084" name="Rectángulo 38">
          <a:extLst>
            <a:ext uri="{FF2B5EF4-FFF2-40B4-BE49-F238E27FC236}">
              <a16:creationId xmlns="" xmlns:a16="http://schemas.microsoft.com/office/drawing/2014/main" id="{75073561-DD46-4999-8FC3-43BDE0B2176E}"/>
            </a:ext>
          </a:extLst>
        </xdr:cNvPr>
        <xdr:cNvSpPr/>
      </xdr:nvSpPr>
      <xdr:spPr>
        <a:xfrm>
          <a:off x="1725354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085" name="Rectángulo 49">
          <a:extLst>
            <a:ext uri="{FF2B5EF4-FFF2-40B4-BE49-F238E27FC236}">
              <a16:creationId xmlns="" xmlns:a16="http://schemas.microsoft.com/office/drawing/2014/main" id="{D216F1AF-CA25-476F-A4C6-1A4EDFF73692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086" name="Rectángulo 51">
          <a:extLst>
            <a:ext uri="{FF2B5EF4-FFF2-40B4-BE49-F238E27FC236}">
              <a16:creationId xmlns="" xmlns:a16="http://schemas.microsoft.com/office/drawing/2014/main" id="{667C52F6-6C7E-4AC6-92A6-7DC3C6EF9836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087" name="Rectángulo 54">
          <a:extLst>
            <a:ext uri="{FF2B5EF4-FFF2-40B4-BE49-F238E27FC236}">
              <a16:creationId xmlns="" xmlns:a16="http://schemas.microsoft.com/office/drawing/2014/main" id="{AAE69EFF-DC37-45C4-82A7-4630D644BFA6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088" name="Rectángulo 55">
          <a:extLst>
            <a:ext uri="{FF2B5EF4-FFF2-40B4-BE49-F238E27FC236}">
              <a16:creationId xmlns="" xmlns:a16="http://schemas.microsoft.com/office/drawing/2014/main" id="{E69B77D1-5BEB-4E27-933E-0D0B3B25C882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089" name="Rectángulo 56">
          <a:extLst>
            <a:ext uri="{FF2B5EF4-FFF2-40B4-BE49-F238E27FC236}">
              <a16:creationId xmlns="" xmlns:a16="http://schemas.microsoft.com/office/drawing/2014/main" id="{31017EC1-5728-4F54-9A03-A2822AADDA72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090" name="Rectángulo 58">
          <a:extLst>
            <a:ext uri="{FF2B5EF4-FFF2-40B4-BE49-F238E27FC236}">
              <a16:creationId xmlns="" xmlns:a16="http://schemas.microsoft.com/office/drawing/2014/main" id="{FE5102C8-8A0D-47EF-BBF9-8103EB5C7FDB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091" name="Rectángulo 59">
          <a:extLst>
            <a:ext uri="{FF2B5EF4-FFF2-40B4-BE49-F238E27FC236}">
              <a16:creationId xmlns="" xmlns:a16="http://schemas.microsoft.com/office/drawing/2014/main" id="{D0189836-4C30-41D1-A1FF-A7539A7659ED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092" name="Rectángulo 60">
          <a:extLst>
            <a:ext uri="{FF2B5EF4-FFF2-40B4-BE49-F238E27FC236}">
              <a16:creationId xmlns="" xmlns:a16="http://schemas.microsoft.com/office/drawing/2014/main" id="{0A4910B6-16E5-491E-9CE0-F31DA280BB2C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093" name="Rectángulo 78">
          <a:extLst>
            <a:ext uri="{FF2B5EF4-FFF2-40B4-BE49-F238E27FC236}">
              <a16:creationId xmlns="" xmlns:a16="http://schemas.microsoft.com/office/drawing/2014/main" id="{83576170-6E1C-497B-AD3E-14FF4728E9F5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094" name="Rectángulo 79">
          <a:extLst>
            <a:ext uri="{FF2B5EF4-FFF2-40B4-BE49-F238E27FC236}">
              <a16:creationId xmlns="" xmlns:a16="http://schemas.microsoft.com/office/drawing/2014/main" id="{54CC33D7-CB8B-4392-82E1-6FF83222C675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095" name="Rectángulo 119">
          <a:extLst>
            <a:ext uri="{FF2B5EF4-FFF2-40B4-BE49-F238E27FC236}">
              <a16:creationId xmlns="" xmlns:a16="http://schemas.microsoft.com/office/drawing/2014/main" id="{F9B6707F-ECB9-49A7-81F3-6E29AB012F68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096" name="Rectángulo 131">
          <a:extLst>
            <a:ext uri="{FF2B5EF4-FFF2-40B4-BE49-F238E27FC236}">
              <a16:creationId xmlns="" xmlns:a16="http://schemas.microsoft.com/office/drawing/2014/main" id="{73096C47-AB32-4355-BB47-113B250E633A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097" name="Rectángulo 133">
          <a:extLst>
            <a:ext uri="{FF2B5EF4-FFF2-40B4-BE49-F238E27FC236}">
              <a16:creationId xmlns="" xmlns:a16="http://schemas.microsoft.com/office/drawing/2014/main" id="{5E47B2E9-5454-49BA-9DB5-68FA3D23382C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098" name="Rectángulo 136">
          <a:extLst>
            <a:ext uri="{FF2B5EF4-FFF2-40B4-BE49-F238E27FC236}">
              <a16:creationId xmlns="" xmlns:a16="http://schemas.microsoft.com/office/drawing/2014/main" id="{943C5138-2434-43DB-86AD-9FAD0B25E3CF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099" name="Rectángulo 137">
          <a:extLst>
            <a:ext uri="{FF2B5EF4-FFF2-40B4-BE49-F238E27FC236}">
              <a16:creationId xmlns="" xmlns:a16="http://schemas.microsoft.com/office/drawing/2014/main" id="{F5B34BD7-20D5-4560-9C2B-501780EBE7D0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00" name="Rectángulo 139">
          <a:extLst>
            <a:ext uri="{FF2B5EF4-FFF2-40B4-BE49-F238E27FC236}">
              <a16:creationId xmlns="" xmlns:a16="http://schemas.microsoft.com/office/drawing/2014/main" id="{E793ADC8-ECFD-431B-8A41-8FB6898A1D3B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101" name="Rectángulo 140">
          <a:extLst>
            <a:ext uri="{FF2B5EF4-FFF2-40B4-BE49-F238E27FC236}">
              <a16:creationId xmlns="" xmlns:a16="http://schemas.microsoft.com/office/drawing/2014/main" id="{6CF51241-A24D-4A44-94BA-51CA84D55132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102" name="Rectángulo 141">
          <a:extLst>
            <a:ext uri="{FF2B5EF4-FFF2-40B4-BE49-F238E27FC236}">
              <a16:creationId xmlns="" xmlns:a16="http://schemas.microsoft.com/office/drawing/2014/main" id="{D5A41A16-B2D2-41F5-9D17-DA30C53E35FA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103" name="Rectángulo 142">
          <a:extLst>
            <a:ext uri="{FF2B5EF4-FFF2-40B4-BE49-F238E27FC236}">
              <a16:creationId xmlns="" xmlns:a16="http://schemas.microsoft.com/office/drawing/2014/main" id="{B0D50E7E-0296-492B-905F-7CF151408265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104" name="Rectángulo 145">
          <a:extLst>
            <a:ext uri="{FF2B5EF4-FFF2-40B4-BE49-F238E27FC236}">
              <a16:creationId xmlns="" xmlns:a16="http://schemas.microsoft.com/office/drawing/2014/main" id="{9BA967A0-73AE-4951-84E3-5EA7ED056F7B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105" name="Rectángulo 146">
          <a:extLst>
            <a:ext uri="{FF2B5EF4-FFF2-40B4-BE49-F238E27FC236}">
              <a16:creationId xmlns="" xmlns:a16="http://schemas.microsoft.com/office/drawing/2014/main" id="{8F8F5F4C-D694-47AA-8C34-D5D75DC4E39C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3106" name="Rectángulo 148">
          <a:extLst>
            <a:ext uri="{FF2B5EF4-FFF2-40B4-BE49-F238E27FC236}">
              <a16:creationId xmlns="" xmlns:a16="http://schemas.microsoft.com/office/drawing/2014/main" id="{CBF0BA77-CEB1-4147-B562-186C41EE2267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07" name="Rectángulo 52">
          <a:extLst>
            <a:ext uri="{FF2B5EF4-FFF2-40B4-BE49-F238E27FC236}">
              <a16:creationId xmlns="" xmlns:a16="http://schemas.microsoft.com/office/drawing/2014/main" id="{F2606134-2EB0-479E-B405-9DF167C428F7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08" name="Rectángulo 134">
          <a:extLst>
            <a:ext uri="{FF2B5EF4-FFF2-40B4-BE49-F238E27FC236}">
              <a16:creationId xmlns="" xmlns:a16="http://schemas.microsoft.com/office/drawing/2014/main" id="{C58A7432-93E3-423D-AB2A-01DDF39FEC42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09" name="Rectángulo 52">
          <a:extLst>
            <a:ext uri="{FF2B5EF4-FFF2-40B4-BE49-F238E27FC236}">
              <a16:creationId xmlns="" xmlns:a16="http://schemas.microsoft.com/office/drawing/2014/main" id="{9BA371E1-4326-4E39-AB78-573A7E4595E6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10" name="Rectángulo 134">
          <a:extLst>
            <a:ext uri="{FF2B5EF4-FFF2-40B4-BE49-F238E27FC236}">
              <a16:creationId xmlns="" xmlns:a16="http://schemas.microsoft.com/office/drawing/2014/main" id="{851AE729-FB18-42B7-A596-45F1DC75E470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3111" name="Rectángulo 22">
          <a:extLst>
            <a:ext uri="{FF2B5EF4-FFF2-40B4-BE49-F238E27FC236}">
              <a16:creationId xmlns="" xmlns:a16="http://schemas.microsoft.com/office/drawing/2014/main" id="{DB757DB7-A0AE-466E-B525-6FA7FC1D80BF}"/>
            </a:ext>
          </a:extLst>
        </xdr:cNvPr>
        <xdr:cNvSpPr/>
      </xdr:nvSpPr>
      <xdr:spPr>
        <a:xfrm>
          <a:off x="45733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112" name="Rectángulo 23">
          <a:extLst>
            <a:ext uri="{FF2B5EF4-FFF2-40B4-BE49-F238E27FC236}">
              <a16:creationId xmlns="" xmlns:a16="http://schemas.microsoft.com/office/drawing/2014/main" id="{2CA5ACD1-474B-44F8-A546-0A5DC3132D50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3113" name="Rectángulo 24">
          <a:extLst>
            <a:ext uri="{FF2B5EF4-FFF2-40B4-BE49-F238E27FC236}">
              <a16:creationId xmlns="" xmlns:a16="http://schemas.microsoft.com/office/drawing/2014/main" id="{D2D33695-7958-44AC-A9CD-51F83758D0BF}"/>
            </a:ext>
          </a:extLst>
        </xdr:cNvPr>
        <xdr:cNvSpPr/>
      </xdr:nvSpPr>
      <xdr:spPr>
        <a:xfrm>
          <a:off x="45352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114" name="Rectángulo 25">
          <a:extLst>
            <a:ext uri="{FF2B5EF4-FFF2-40B4-BE49-F238E27FC236}">
              <a16:creationId xmlns="" xmlns:a16="http://schemas.microsoft.com/office/drawing/2014/main" id="{1EBA0DE8-6386-4AA2-B33F-42FD5861AD3A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3115" name="Rectángulo 26">
          <a:extLst>
            <a:ext uri="{FF2B5EF4-FFF2-40B4-BE49-F238E27FC236}">
              <a16:creationId xmlns="" xmlns:a16="http://schemas.microsoft.com/office/drawing/2014/main" id="{DBC6CE37-53A3-4542-8DC4-43A7AD0269CA}"/>
            </a:ext>
          </a:extLst>
        </xdr:cNvPr>
        <xdr:cNvSpPr/>
      </xdr:nvSpPr>
      <xdr:spPr>
        <a:xfrm>
          <a:off x="4401879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116" name="Rectángulo 29">
          <a:extLst>
            <a:ext uri="{FF2B5EF4-FFF2-40B4-BE49-F238E27FC236}">
              <a16:creationId xmlns="" xmlns:a16="http://schemas.microsoft.com/office/drawing/2014/main" id="{1C183A3A-1DDD-472C-A120-44DEB9AADF87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3117" name="Rectángulo 30">
          <a:extLst>
            <a:ext uri="{FF2B5EF4-FFF2-40B4-BE49-F238E27FC236}">
              <a16:creationId xmlns="" xmlns:a16="http://schemas.microsoft.com/office/drawing/2014/main" id="{D8B1A39E-F133-4FF4-AF99-76DE69D4BDDB}"/>
            </a:ext>
          </a:extLst>
        </xdr:cNvPr>
        <xdr:cNvSpPr/>
      </xdr:nvSpPr>
      <xdr:spPr>
        <a:xfrm>
          <a:off x="45161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118" name="Rectángulo 35">
          <a:extLst>
            <a:ext uri="{FF2B5EF4-FFF2-40B4-BE49-F238E27FC236}">
              <a16:creationId xmlns="" xmlns:a16="http://schemas.microsoft.com/office/drawing/2014/main" id="{DCC1C7F2-9B94-4D42-B2F9-536B4F5BA190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119" name="Rectángulo 39">
          <a:extLst>
            <a:ext uri="{FF2B5EF4-FFF2-40B4-BE49-F238E27FC236}">
              <a16:creationId xmlns="" xmlns:a16="http://schemas.microsoft.com/office/drawing/2014/main" id="{F482459C-31B1-4928-8CBC-6FF72D130D8D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120" name="Rectángulo 49">
          <a:extLst>
            <a:ext uri="{FF2B5EF4-FFF2-40B4-BE49-F238E27FC236}">
              <a16:creationId xmlns="" xmlns:a16="http://schemas.microsoft.com/office/drawing/2014/main" id="{A69FA1B2-BE07-4862-BC7F-654A86BE08B5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121" name="Rectángulo 50">
          <a:extLst>
            <a:ext uri="{FF2B5EF4-FFF2-40B4-BE49-F238E27FC236}">
              <a16:creationId xmlns="" xmlns:a16="http://schemas.microsoft.com/office/drawing/2014/main" id="{9BBE035F-4CED-4D7F-BF4F-19C680DBD724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122" name="Rectángulo 51">
          <a:extLst>
            <a:ext uri="{FF2B5EF4-FFF2-40B4-BE49-F238E27FC236}">
              <a16:creationId xmlns="" xmlns:a16="http://schemas.microsoft.com/office/drawing/2014/main" id="{DDAF25C2-7B02-48AA-B1BC-384AF0B836A8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123" name="Rectángulo 53">
          <a:extLst>
            <a:ext uri="{FF2B5EF4-FFF2-40B4-BE49-F238E27FC236}">
              <a16:creationId xmlns="" xmlns:a16="http://schemas.microsoft.com/office/drawing/2014/main" id="{0889F648-9F78-44D8-9CA3-6C8A9FB13E9C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124" name="Rectángulo 54">
          <a:extLst>
            <a:ext uri="{FF2B5EF4-FFF2-40B4-BE49-F238E27FC236}">
              <a16:creationId xmlns="" xmlns:a16="http://schemas.microsoft.com/office/drawing/2014/main" id="{B6AEC7A5-9981-455A-B29F-B79CDEF69F27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125" name="Rectángulo 55">
          <a:extLst>
            <a:ext uri="{FF2B5EF4-FFF2-40B4-BE49-F238E27FC236}">
              <a16:creationId xmlns="" xmlns:a16="http://schemas.microsoft.com/office/drawing/2014/main" id="{35C766C1-A441-4FFC-ABA9-75DFF11F2A5B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126" name="Rectángulo 56">
          <a:extLst>
            <a:ext uri="{FF2B5EF4-FFF2-40B4-BE49-F238E27FC236}">
              <a16:creationId xmlns="" xmlns:a16="http://schemas.microsoft.com/office/drawing/2014/main" id="{77F6A220-6016-409E-8BAA-029FF7AF86E7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127" name="Rectángulo 58">
          <a:extLst>
            <a:ext uri="{FF2B5EF4-FFF2-40B4-BE49-F238E27FC236}">
              <a16:creationId xmlns="" xmlns:a16="http://schemas.microsoft.com/office/drawing/2014/main" id="{07E4241E-4066-4D33-A320-52D874AC4A6B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128" name="Rectángulo 59">
          <a:extLst>
            <a:ext uri="{FF2B5EF4-FFF2-40B4-BE49-F238E27FC236}">
              <a16:creationId xmlns="" xmlns:a16="http://schemas.microsoft.com/office/drawing/2014/main" id="{9EADE8A1-3099-4917-8B05-9723CA675903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129" name="Rectángulo 60">
          <a:extLst>
            <a:ext uri="{FF2B5EF4-FFF2-40B4-BE49-F238E27FC236}">
              <a16:creationId xmlns="" xmlns:a16="http://schemas.microsoft.com/office/drawing/2014/main" id="{416F40FE-12E5-4075-A618-BA30B8800F6D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130" name="Rectángulo 77">
          <a:extLst>
            <a:ext uri="{FF2B5EF4-FFF2-40B4-BE49-F238E27FC236}">
              <a16:creationId xmlns="" xmlns:a16="http://schemas.microsoft.com/office/drawing/2014/main" id="{82F03B56-6027-4743-85D9-309C0BCDBC61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131" name="Rectángulo 78">
          <a:extLst>
            <a:ext uri="{FF2B5EF4-FFF2-40B4-BE49-F238E27FC236}">
              <a16:creationId xmlns="" xmlns:a16="http://schemas.microsoft.com/office/drawing/2014/main" id="{A2BA19D4-357B-4C69-9676-4360D1D5BB01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132" name="Rectángulo 79">
          <a:extLst>
            <a:ext uri="{FF2B5EF4-FFF2-40B4-BE49-F238E27FC236}">
              <a16:creationId xmlns="" xmlns:a16="http://schemas.microsoft.com/office/drawing/2014/main" id="{DDBF7FEA-C2D0-4B02-A9D1-7E50C8671A37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133" name="Rectángulo 81">
          <a:extLst>
            <a:ext uri="{FF2B5EF4-FFF2-40B4-BE49-F238E27FC236}">
              <a16:creationId xmlns="" xmlns:a16="http://schemas.microsoft.com/office/drawing/2014/main" id="{A7EAEB9E-385A-47A9-86F9-05E4198952E8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134" name="Rectángulo 82">
          <a:extLst>
            <a:ext uri="{FF2B5EF4-FFF2-40B4-BE49-F238E27FC236}">
              <a16:creationId xmlns="" xmlns:a16="http://schemas.microsoft.com/office/drawing/2014/main" id="{4E75D230-9CD7-4594-B2B3-0BF6CE95B02E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135" name="Rectángulo 83">
          <a:extLst>
            <a:ext uri="{FF2B5EF4-FFF2-40B4-BE49-F238E27FC236}">
              <a16:creationId xmlns="" xmlns:a16="http://schemas.microsoft.com/office/drawing/2014/main" id="{DA99C56B-F087-43A2-9603-2FD09E3BAFF2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136" name="Rectángulo 88">
          <a:extLst>
            <a:ext uri="{FF2B5EF4-FFF2-40B4-BE49-F238E27FC236}">
              <a16:creationId xmlns="" xmlns:a16="http://schemas.microsoft.com/office/drawing/2014/main" id="{EB37E363-1DDC-42A1-930A-22F7FD8DFEDA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3137" name="Rectángulo 118">
          <a:extLst>
            <a:ext uri="{FF2B5EF4-FFF2-40B4-BE49-F238E27FC236}">
              <a16:creationId xmlns="" xmlns:a16="http://schemas.microsoft.com/office/drawing/2014/main" id="{3C8CD45A-B399-43D7-8198-6D85E548BE6B}"/>
            </a:ext>
          </a:extLst>
        </xdr:cNvPr>
        <xdr:cNvSpPr/>
      </xdr:nvSpPr>
      <xdr:spPr>
        <a:xfrm>
          <a:off x="45733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138" name="Rectángulo 119">
          <a:extLst>
            <a:ext uri="{FF2B5EF4-FFF2-40B4-BE49-F238E27FC236}">
              <a16:creationId xmlns="" xmlns:a16="http://schemas.microsoft.com/office/drawing/2014/main" id="{F3DF139D-DA28-418F-A535-C9CBCFA33480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139" name="Rectángulo 121">
          <a:extLst>
            <a:ext uri="{FF2B5EF4-FFF2-40B4-BE49-F238E27FC236}">
              <a16:creationId xmlns="" xmlns:a16="http://schemas.microsoft.com/office/drawing/2014/main" id="{91E3C484-6A0C-44A4-A099-273D388D8C3B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3140" name="Rectángulo 122">
          <a:extLst>
            <a:ext uri="{FF2B5EF4-FFF2-40B4-BE49-F238E27FC236}">
              <a16:creationId xmlns="" xmlns:a16="http://schemas.microsoft.com/office/drawing/2014/main" id="{788E1861-BB4C-4DE6-8088-4D21DE272803}"/>
            </a:ext>
          </a:extLst>
        </xdr:cNvPr>
        <xdr:cNvSpPr/>
      </xdr:nvSpPr>
      <xdr:spPr>
        <a:xfrm>
          <a:off x="4401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141" name="Rectángulo 123">
          <a:extLst>
            <a:ext uri="{FF2B5EF4-FFF2-40B4-BE49-F238E27FC236}">
              <a16:creationId xmlns="" xmlns:a16="http://schemas.microsoft.com/office/drawing/2014/main" id="{FC397C6F-C4DE-43B5-9C1F-7D7DE59CD2E3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3142" name="Rectángulo 124">
          <a:extLst>
            <a:ext uri="{FF2B5EF4-FFF2-40B4-BE49-F238E27FC236}">
              <a16:creationId xmlns="" xmlns:a16="http://schemas.microsoft.com/office/drawing/2014/main" id="{727F1560-BA25-4221-A0DC-9AA6E1891155}"/>
            </a:ext>
          </a:extLst>
        </xdr:cNvPr>
        <xdr:cNvSpPr/>
      </xdr:nvSpPr>
      <xdr:spPr>
        <a:xfrm>
          <a:off x="45161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143" name="Rectángulo 126">
          <a:extLst>
            <a:ext uri="{FF2B5EF4-FFF2-40B4-BE49-F238E27FC236}">
              <a16:creationId xmlns="" xmlns:a16="http://schemas.microsoft.com/office/drawing/2014/main" id="{65F6007E-A3A8-4D41-8D05-8954DBAD85AE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144" name="Rectángulo 127">
          <a:extLst>
            <a:ext uri="{FF2B5EF4-FFF2-40B4-BE49-F238E27FC236}">
              <a16:creationId xmlns="" xmlns:a16="http://schemas.microsoft.com/office/drawing/2014/main" id="{FD761F5B-A18B-483D-A290-E7D5B8F362DB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145" name="Rectángulo 131">
          <a:extLst>
            <a:ext uri="{FF2B5EF4-FFF2-40B4-BE49-F238E27FC236}">
              <a16:creationId xmlns="" xmlns:a16="http://schemas.microsoft.com/office/drawing/2014/main" id="{8EBC40F9-FD7D-437B-8F99-D13E6E3230B2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146" name="Rectángulo 132">
          <a:extLst>
            <a:ext uri="{FF2B5EF4-FFF2-40B4-BE49-F238E27FC236}">
              <a16:creationId xmlns="" xmlns:a16="http://schemas.microsoft.com/office/drawing/2014/main" id="{4401EDFE-910E-4113-88DB-E0AC01219869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147" name="Rectángulo 135">
          <a:extLst>
            <a:ext uri="{FF2B5EF4-FFF2-40B4-BE49-F238E27FC236}">
              <a16:creationId xmlns="" xmlns:a16="http://schemas.microsoft.com/office/drawing/2014/main" id="{12B2201E-2A62-4A9A-8D24-32EF43D6E42E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148" name="Rectángulo 136">
          <a:extLst>
            <a:ext uri="{FF2B5EF4-FFF2-40B4-BE49-F238E27FC236}">
              <a16:creationId xmlns="" xmlns:a16="http://schemas.microsoft.com/office/drawing/2014/main" id="{B35C45B3-0045-4876-AD7D-13209F860AD7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149" name="Rectángulo 137">
          <a:extLst>
            <a:ext uri="{FF2B5EF4-FFF2-40B4-BE49-F238E27FC236}">
              <a16:creationId xmlns="" xmlns:a16="http://schemas.microsoft.com/office/drawing/2014/main" id="{1544E4F8-320E-4C32-86FF-A2A00E89AD4D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50" name="Rectángulo 139">
          <a:extLst>
            <a:ext uri="{FF2B5EF4-FFF2-40B4-BE49-F238E27FC236}">
              <a16:creationId xmlns="" xmlns:a16="http://schemas.microsoft.com/office/drawing/2014/main" id="{3DEE8978-C69E-4A40-97AD-849D5A01A85D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151" name="Rectángulo 140">
          <a:extLst>
            <a:ext uri="{FF2B5EF4-FFF2-40B4-BE49-F238E27FC236}">
              <a16:creationId xmlns="" xmlns:a16="http://schemas.microsoft.com/office/drawing/2014/main" id="{E5A2F40A-ADC7-44CE-BE71-52AD0D16EA19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152" name="Rectángulo 141">
          <a:extLst>
            <a:ext uri="{FF2B5EF4-FFF2-40B4-BE49-F238E27FC236}">
              <a16:creationId xmlns="" xmlns:a16="http://schemas.microsoft.com/office/drawing/2014/main" id="{4113C17B-205C-423C-A554-F99670B2882A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153" name="Rectángulo 142">
          <a:extLst>
            <a:ext uri="{FF2B5EF4-FFF2-40B4-BE49-F238E27FC236}">
              <a16:creationId xmlns="" xmlns:a16="http://schemas.microsoft.com/office/drawing/2014/main" id="{0A4B7316-DE06-4433-A407-0FF739688B4E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154" name="Rectángulo 144">
          <a:extLst>
            <a:ext uri="{FF2B5EF4-FFF2-40B4-BE49-F238E27FC236}">
              <a16:creationId xmlns="" xmlns:a16="http://schemas.microsoft.com/office/drawing/2014/main" id="{3EDA9C1B-509B-49C1-B9B8-15984F9AD1EB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155" name="Rectángulo 145">
          <a:extLst>
            <a:ext uri="{FF2B5EF4-FFF2-40B4-BE49-F238E27FC236}">
              <a16:creationId xmlns="" xmlns:a16="http://schemas.microsoft.com/office/drawing/2014/main" id="{A629C18F-58A9-4B3E-8051-6AA8B2C4B68D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156" name="Rectángulo 146">
          <a:extLst>
            <a:ext uri="{FF2B5EF4-FFF2-40B4-BE49-F238E27FC236}">
              <a16:creationId xmlns="" xmlns:a16="http://schemas.microsoft.com/office/drawing/2014/main" id="{D2219AFC-0EBB-411D-8032-452B5D09E59E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57" name="Rectángulo 52">
          <a:extLst>
            <a:ext uri="{FF2B5EF4-FFF2-40B4-BE49-F238E27FC236}">
              <a16:creationId xmlns="" xmlns:a16="http://schemas.microsoft.com/office/drawing/2014/main" id="{8065335F-96AE-4445-A63A-359CB9116FEA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58" name="Rectángulo 134">
          <a:extLst>
            <a:ext uri="{FF2B5EF4-FFF2-40B4-BE49-F238E27FC236}">
              <a16:creationId xmlns="" xmlns:a16="http://schemas.microsoft.com/office/drawing/2014/main" id="{0A0EFD6C-731C-4EB7-981C-F83A47A9216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59" name="Rectángulo 52">
          <a:extLst>
            <a:ext uri="{FF2B5EF4-FFF2-40B4-BE49-F238E27FC236}">
              <a16:creationId xmlns="" xmlns:a16="http://schemas.microsoft.com/office/drawing/2014/main" id="{23B9009A-BC3E-430F-A01F-EF3E3BFE3CC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160" name="Rectángulo 134">
          <a:extLst>
            <a:ext uri="{FF2B5EF4-FFF2-40B4-BE49-F238E27FC236}">
              <a16:creationId xmlns="" xmlns:a16="http://schemas.microsoft.com/office/drawing/2014/main" id="{DF343F1B-77DA-4A12-BE64-8D4C8ADD51EE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3161" name="Rectángulo 22">
          <a:extLst>
            <a:ext uri="{FF2B5EF4-FFF2-40B4-BE49-F238E27FC236}">
              <a16:creationId xmlns="" xmlns:a16="http://schemas.microsoft.com/office/drawing/2014/main" id="{3AF6AFEF-E5DA-453A-AE7F-E96E3800C9C6}"/>
            </a:ext>
          </a:extLst>
        </xdr:cNvPr>
        <xdr:cNvSpPr/>
      </xdr:nvSpPr>
      <xdr:spPr>
        <a:xfrm>
          <a:off x="45733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162" name="Rectángulo 23">
          <a:extLst>
            <a:ext uri="{FF2B5EF4-FFF2-40B4-BE49-F238E27FC236}">
              <a16:creationId xmlns="" xmlns:a16="http://schemas.microsoft.com/office/drawing/2014/main" id="{C5B635ED-459B-4062-9F03-8ECCC1C6F70C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3163" name="Rectángulo 24">
          <a:extLst>
            <a:ext uri="{FF2B5EF4-FFF2-40B4-BE49-F238E27FC236}">
              <a16:creationId xmlns="" xmlns:a16="http://schemas.microsoft.com/office/drawing/2014/main" id="{0243D811-0B28-4952-9FAA-DF2D9834FEC1}"/>
            </a:ext>
          </a:extLst>
        </xdr:cNvPr>
        <xdr:cNvSpPr/>
      </xdr:nvSpPr>
      <xdr:spPr>
        <a:xfrm>
          <a:off x="45352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164" name="Rectángulo 25">
          <a:extLst>
            <a:ext uri="{FF2B5EF4-FFF2-40B4-BE49-F238E27FC236}">
              <a16:creationId xmlns="" xmlns:a16="http://schemas.microsoft.com/office/drawing/2014/main" id="{18E58644-2F7E-4C86-83A8-05C7A7238EB5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3165" name="Rectángulo 26">
          <a:extLst>
            <a:ext uri="{FF2B5EF4-FFF2-40B4-BE49-F238E27FC236}">
              <a16:creationId xmlns="" xmlns:a16="http://schemas.microsoft.com/office/drawing/2014/main" id="{0BCDAFDB-8865-457A-9313-14EC28160D72}"/>
            </a:ext>
          </a:extLst>
        </xdr:cNvPr>
        <xdr:cNvSpPr/>
      </xdr:nvSpPr>
      <xdr:spPr>
        <a:xfrm>
          <a:off x="4401879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166" name="Rectángulo 29">
          <a:extLst>
            <a:ext uri="{FF2B5EF4-FFF2-40B4-BE49-F238E27FC236}">
              <a16:creationId xmlns="" xmlns:a16="http://schemas.microsoft.com/office/drawing/2014/main" id="{23C7DA3E-CA80-490E-AD91-F9A63EFC358D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3167" name="Rectángulo 30">
          <a:extLst>
            <a:ext uri="{FF2B5EF4-FFF2-40B4-BE49-F238E27FC236}">
              <a16:creationId xmlns="" xmlns:a16="http://schemas.microsoft.com/office/drawing/2014/main" id="{EE4A9C44-E7C3-4A2D-9F46-0C698257196D}"/>
            </a:ext>
          </a:extLst>
        </xdr:cNvPr>
        <xdr:cNvSpPr/>
      </xdr:nvSpPr>
      <xdr:spPr>
        <a:xfrm>
          <a:off x="45161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168" name="Rectángulo 35">
          <a:extLst>
            <a:ext uri="{FF2B5EF4-FFF2-40B4-BE49-F238E27FC236}">
              <a16:creationId xmlns="" xmlns:a16="http://schemas.microsoft.com/office/drawing/2014/main" id="{D1F79785-CBEB-4192-B91E-7244E5CFC5D3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3169" name="Rectángulo 38">
          <a:extLst>
            <a:ext uri="{FF2B5EF4-FFF2-40B4-BE49-F238E27FC236}">
              <a16:creationId xmlns="" xmlns:a16="http://schemas.microsoft.com/office/drawing/2014/main" id="{19A3C1DA-F506-4D6F-9DAB-042EAF2B4539}"/>
            </a:ext>
          </a:extLst>
        </xdr:cNvPr>
        <xdr:cNvSpPr/>
      </xdr:nvSpPr>
      <xdr:spPr>
        <a:xfrm>
          <a:off x="1725354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170" name="Rectángulo 39">
          <a:extLst>
            <a:ext uri="{FF2B5EF4-FFF2-40B4-BE49-F238E27FC236}">
              <a16:creationId xmlns="" xmlns:a16="http://schemas.microsoft.com/office/drawing/2014/main" id="{04D045DC-9541-4E32-A0CB-E5953F185ECC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171" name="Rectángulo 49">
          <a:extLst>
            <a:ext uri="{FF2B5EF4-FFF2-40B4-BE49-F238E27FC236}">
              <a16:creationId xmlns="" xmlns:a16="http://schemas.microsoft.com/office/drawing/2014/main" id="{EDEF24C1-B7B7-4F5C-B2BC-72A724A1FD6C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172" name="Rectángulo 50">
          <a:extLst>
            <a:ext uri="{FF2B5EF4-FFF2-40B4-BE49-F238E27FC236}">
              <a16:creationId xmlns="" xmlns:a16="http://schemas.microsoft.com/office/drawing/2014/main" id="{1927E324-11C9-427A-AA89-0FD36A11ABF2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173" name="Rectángulo 51">
          <a:extLst>
            <a:ext uri="{FF2B5EF4-FFF2-40B4-BE49-F238E27FC236}">
              <a16:creationId xmlns="" xmlns:a16="http://schemas.microsoft.com/office/drawing/2014/main" id="{B8946627-4CBF-48CA-BBAB-F41E69229F01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174" name="Rectángulo 53">
          <a:extLst>
            <a:ext uri="{FF2B5EF4-FFF2-40B4-BE49-F238E27FC236}">
              <a16:creationId xmlns="" xmlns:a16="http://schemas.microsoft.com/office/drawing/2014/main" id="{8A185986-5ACE-428E-A815-1F5704433C57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175" name="Rectángulo 54">
          <a:extLst>
            <a:ext uri="{FF2B5EF4-FFF2-40B4-BE49-F238E27FC236}">
              <a16:creationId xmlns="" xmlns:a16="http://schemas.microsoft.com/office/drawing/2014/main" id="{8088199F-23B4-4E76-BF61-917DBC2B2C3D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176" name="Rectángulo 55">
          <a:extLst>
            <a:ext uri="{FF2B5EF4-FFF2-40B4-BE49-F238E27FC236}">
              <a16:creationId xmlns="" xmlns:a16="http://schemas.microsoft.com/office/drawing/2014/main" id="{D914EC08-DCB1-471B-93D1-F5F5422E24B8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177" name="Rectángulo 56">
          <a:extLst>
            <a:ext uri="{FF2B5EF4-FFF2-40B4-BE49-F238E27FC236}">
              <a16:creationId xmlns="" xmlns:a16="http://schemas.microsoft.com/office/drawing/2014/main" id="{2CBC8719-4757-4C48-BEB5-F8BB94DD24BA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178" name="Rectángulo 58">
          <a:extLst>
            <a:ext uri="{FF2B5EF4-FFF2-40B4-BE49-F238E27FC236}">
              <a16:creationId xmlns="" xmlns:a16="http://schemas.microsoft.com/office/drawing/2014/main" id="{5B3D5C12-054F-4E17-A5BF-2E5D92174150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179" name="Rectángulo 59">
          <a:extLst>
            <a:ext uri="{FF2B5EF4-FFF2-40B4-BE49-F238E27FC236}">
              <a16:creationId xmlns="" xmlns:a16="http://schemas.microsoft.com/office/drawing/2014/main" id="{F66B4955-DC71-4454-8D28-205DCC45AD36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180" name="Rectángulo 60">
          <a:extLst>
            <a:ext uri="{FF2B5EF4-FFF2-40B4-BE49-F238E27FC236}">
              <a16:creationId xmlns="" xmlns:a16="http://schemas.microsoft.com/office/drawing/2014/main" id="{ED3BA2B6-F86E-4D29-A56F-FCFD43B142AA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181" name="Rectángulo 77">
          <a:extLst>
            <a:ext uri="{FF2B5EF4-FFF2-40B4-BE49-F238E27FC236}">
              <a16:creationId xmlns="" xmlns:a16="http://schemas.microsoft.com/office/drawing/2014/main" id="{6A8A8374-EB17-45A5-BADF-53F52CA41492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182" name="Rectángulo 78">
          <a:extLst>
            <a:ext uri="{FF2B5EF4-FFF2-40B4-BE49-F238E27FC236}">
              <a16:creationId xmlns="" xmlns:a16="http://schemas.microsoft.com/office/drawing/2014/main" id="{464BD2DF-8DB2-4623-BAD6-CE7835CE58AC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183" name="Rectángulo 79">
          <a:extLst>
            <a:ext uri="{FF2B5EF4-FFF2-40B4-BE49-F238E27FC236}">
              <a16:creationId xmlns="" xmlns:a16="http://schemas.microsoft.com/office/drawing/2014/main" id="{59A88537-23F9-4C23-B17F-07A11101D54F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184" name="Rectángulo 81">
          <a:extLst>
            <a:ext uri="{FF2B5EF4-FFF2-40B4-BE49-F238E27FC236}">
              <a16:creationId xmlns="" xmlns:a16="http://schemas.microsoft.com/office/drawing/2014/main" id="{6ABABF22-199A-454F-9769-9B0650456634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185" name="Rectángulo 82">
          <a:extLst>
            <a:ext uri="{FF2B5EF4-FFF2-40B4-BE49-F238E27FC236}">
              <a16:creationId xmlns="" xmlns:a16="http://schemas.microsoft.com/office/drawing/2014/main" id="{2C6EF6B4-4805-48A8-AA57-E0FE48066347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186" name="Rectángulo 83">
          <a:extLst>
            <a:ext uri="{FF2B5EF4-FFF2-40B4-BE49-F238E27FC236}">
              <a16:creationId xmlns="" xmlns:a16="http://schemas.microsoft.com/office/drawing/2014/main" id="{3BFCEE80-6D04-47F8-980E-B1AB14517683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187" name="Rectángulo 88">
          <a:extLst>
            <a:ext uri="{FF2B5EF4-FFF2-40B4-BE49-F238E27FC236}">
              <a16:creationId xmlns="" xmlns:a16="http://schemas.microsoft.com/office/drawing/2014/main" id="{CA2AE9FD-ED2F-4C2E-B0D0-24E0D52F7C7D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3188" name="Rectángulo 118">
          <a:extLst>
            <a:ext uri="{FF2B5EF4-FFF2-40B4-BE49-F238E27FC236}">
              <a16:creationId xmlns="" xmlns:a16="http://schemas.microsoft.com/office/drawing/2014/main" id="{2FE41E57-1E3E-4479-81F8-11A2D9033602}"/>
            </a:ext>
          </a:extLst>
        </xdr:cNvPr>
        <xdr:cNvSpPr/>
      </xdr:nvSpPr>
      <xdr:spPr>
        <a:xfrm>
          <a:off x="45733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189" name="Rectángulo 119">
          <a:extLst>
            <a:ext uri="{FF2B5EF4-FFF2-40B4-BE49-F238E27FC236}">
              <a16:creationId xmlns="" xmlns:a16="http://schemas.microsoft.com/office/drawing/2014/main" id="{28347645-0E9E-47D2-929C-45000F8B0FEC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190" name="Rectángulo 121">
          <a:extLst>
            <a:ext uri="{FF2B5EF4-FFF2-40B4-BE49-F238E27FC236}">
              <a16:creationId xmlns="" xmlns:a16="http://schemas.microsoft.com/office/drawing/2014/main" id="{3395E9D1-FEC2-4247-B6FB-46D54253B38D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3191" name="Rectángulo 122">
          <a:extLst>
            <a:ext uri="{FF2B5EF4-FFF2-40B4-BE49-F238E27FC236}">
              <a16:creationId xmlns="" xmlns:a16="http://schemas.microsoft.com/office/drawing/2014/main" id="{6D408B92-DE7A-474D-AEBF-93D7572B0FA4}"/>
            </a:ext>
          </a:extLst>
        </xdr:cNvPr>
        <xdr:cNvSpPr/>
      </xdr:nvSpPr>
      <xdr:spPr>
        <a:xfrm>
          <a:off x="4401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192" name="Rectángulo 123">
          <a:extLst>
            <a:ext uri="{FF2B5EF4-FFF2-40B4-BE49-F238E27FC236}">
              <a16:creationId xmlns="" xmlns:a16="http://schemas.microsoft.com/office/drawing/2014/main" id="{A16824DA-9356-4351-8068-BD27A817C2C0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3193" name="Rectángulo 124">
          <a:extLst>
            <a:ext uri="{FF2B5EF4-FFF2-40B4-BE49-F238E27FC236}">
              <a16:creationId xmlns="" xmlns:a16="http://schemas.microsoft.com/office/drawing/2014/main" id="{BDF3B9BB-CB62-4919-A792-2512496D6774}"/>
            </a:ext>
          </a:extLst>
        </xdr:cNvPr>
        <xdr:cNvSpPr/>
      </xdr:nvSpPr>
      <xdr:spPr>
        <a:xfrm>
          <a:off x="45161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194" name="Rectángulo 126">
          <a:extLst>
            <a:ext uri="{FF2B5EF4-FFF2-40B4-BE49-F238E27FC236}">
              <a16:creationId xmlns="" xmlns:a16="http://schemas.microsoft.com/office/drawing/2014/main" id="{3AFD2EB4-4EBF-4A35-AB6F-F40A5A6689C0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195" name="Rectángulo 127">
          <a:extLst>
            <a:ext uri="{FF2B5EF4-FFF2-40B4-BE49-F238E27FC236}">
              <a16:creationId xmlns="" xmlns:a16="http://schemas.microsoft.com/office/drawing/2014/main" id="{C4DA22A1-762E-4CF1-B9DF-9FE6C03E727A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196" name="Rectángulo 131">
          <a:extLst>
            <a:ext uri="{FF2B5EF4-FFF2-40B4-BE49-F238E27FC236}">
              <a16:creationId xmlns="" xmlns:a16="http://schemas.microsoft.com/office/drawing/2014/main" id="{A02C6185-9442-4169-9FA8-89209CDD9EA6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197" name="Rectángulo 132">
          <a:extLst>
            <a:ext uri="{FF2B5EF4-FFF2-40B4-BE49-F238E27FC236}">
              <a16:creationId xmlns="" xmlns:a16="http://schemas.microsoft.com/office/drawing/2014/main" id="{921E455E-03EF-4333-8147-ED2920733108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198" name="Rectángulo 135">
          <a:extLst>
            <a:ext uri="{FF2B5EF4-FFF2-40B4-BE49-F238E27FC236}">
              <a16:creationId xmlns="" xmlns:a16="http://schemas.microsoft.com/office/drawing/2014/main" id="{96872E2B-41E8-4075-A987-29D1FB8BFB90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199" name="Rectángulo 136">
          <a:extLst>
            <a:ext uri="{FF2B5EF4-FFF2-40B4-BE49-F238E27FC236}">
              <a16:creationId xmlns="" xmlns:a16="http://schemas.microsoft.com/office/drawing/2014/main" id="{7A5E01C9-8B8A-4738-B869-F379273382C9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200" name="Rectángulo 137">
          <a:extLst>
            <a:ext uri="{FF2B5EF4-FFF2-40B4-BE49-F238E27FC236}">
              <a16:creationId xmlns="" xmlns:a16="http://schemas.microsoft.com/office/drawing/2014/main" id="{853E7311-BBA4-4B88-B93C-010A78B4B341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01" name="Rectángulo 139">
          <a:extLst>
            <a:ext uri="{FF2B5EF4-FFF2-40B4-BE49-F238E27FC236}">
              <a16:creationId xmlns="" xmlns:a16="http://schemas.microsoft.com/office/drawing/2014/main" id="{F7658CA9-6F9A-4FB6-83EF-41BAA1412AEE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202" name="Rectángulo 140">
          <a:extLst>
            <a:ext uri="{FF2B5EF4-FFF2-40B4-BE49-F238E27FC236}">
              <a16:creationId xmlns="" xmlns:a16="http://schemas.microsoft.com/office/drawing/2014/main" id="{45391231-D4E9-457C-91D8-1E7B13849CB9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203" name="Rectángulo 141">
          <a:extLst>
            <a:ext uri="{FF2B5EF4-FFF2-40B4-BE49-F238E27FC236}">
              <a16:creationId xmlns="" xmlns:a16="http://schemas.microsoft.com/office/drawing/2014/main" id="{6C434BA6-D923-495F-A96D-EB12ACD93898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204" name="Rectángulo 142">
          <a:extLst>
            <a:ext uri="{FF2B5EF4-FFF2-40B4-BE49-F238E27FC236}">
              <a16:creationId xmlns="" xmlns:a16="http://schemas.microsoft.com/office/drawing/2014/main" id="{02000E8D-ACED-4C06-96BE-3165952E12F7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205" name="Rectángulo 144">
          <a:extLst>
            <a:ext uri="{FF2B5EF4-FFF2-40B4-BE49-F238E27FC236}">
              <a16:creationId xmlns="" xmlns:a16="http://schemas.microsoft.com/office/drawing/2014/main" id="{DAB18077-51CB-447D-8C51-1BD0A17D72F2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206" name="Rectángulo 145">
          <a:extLst>
            <a:ext uri="{FF2B5EF4-FFF2-40B4-BE49-F238E27FC236}">
              <a16:creationId xmlns="" xmlns:a16="http://schemas.microsoft.com/office/drawing/2014/main" id="{28E10C72-42AE-44DE-8DC9-1413777B2B0D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207" name="Rectángulo 146">
          <a:extLst>
            <a:ext uri="{FF2B5EF4-FFF2-40B4-BE49-F238E27FC236}">
              <a16:creationId xmlns="" xmlns:a16="http://schemas.microsoft.com/office/drawing/2014/main" id="{BDB65109-16A0-49C4-BEBA-DC8CFDB50948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08" name="Rectángulo 52">
          <a:extLst>
            <a:ext uri="{FF2B5EF4-FFF2-40B4-BE49-F238E27FC236}">
              <a16:creationId xmlns="" xmlns:a16="http://schemas.microsoft.com/office/drawing/2014/main" id="{B08F001F-CD6C-47D9-97AA-BDF44B01A947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09" name="Rectángulo 134">
          <a:extLst>
            <a:ext uri="{FF2B5EF4-FFF2-40B4-BE49-F238E27FC236}">
              <a16:creationId xmlns="" xmlns:a16="http://schemas.microsoft.com/office/drawing/2014/main" id="{942D70CF-B979-49F6-B214-48669B2A4B89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210" name="Rectángulo 23">
          <a:extLst>
            <a:ext uri="{FF2B5EF4-FFF2-40B4-BE49-F238E27FC236}">
              <a16:creationId xmlns="" xmlns:a16="http://schemas.microsoft.com/office/drawing/2014/main" id="{A8E6858E-D530-4D81-A515-7EE522789133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211" name="Rectángulo 25">
          <a:extLst>
            <a:ext uri="{FF2B5EF4-FFF2-40B4-BE49-F238E27FC236}">
              <a16:creationId xmlns="" xmlns:a16="http://schemas.microsoft.com/office/drawing/2014/main" id="{8E1A0FE9-C27B-4979-9F1F-83E8A725988C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212" name="Rectángulo 29">
          <a:extLst>
            <a:ext uri="{FF2B5EF4-FFF2-40B4-BE49-F238E27FC236}">
              <a16:creationId xmlns="" xmlns:a16="http://schemas.microsoft.com/office/drawing/2014/main" id="{5B8BE694-AA42-4649-BA4A-DBA36F90FCB4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213" name="Rectángulo 35">
          <a:extLst>
            <a:ext uri="{FF2B5EF4-FFF2-40B4-BE49-F238E27FC236}">
              <a16:creationId xmlns="" xmlns:a16="http://schemas.microsoft.com/office/drawing/2014/main" id="{9C862A1D-E385-4B2A-8AA4-892F9F9D8131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14" name="Rectángulo 39">
          <a:extLst>
            <a:ext uri="{FF2B5EF4-FFF2-40B4-BE49-F238E27FC236}">
              <a16:creationId xmlns="" xmlns:a16="http://schemas.microsoft.com/office/drawing/2014/main" id="{78A7A59C-BF4D-475B-9C29-037D84004408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215" name="Rectángulo 49">
          <a:extLst>
            <a:ext uri="{FF2B5EF4-FFF2-40B4-BE49-F238E27FC236}">
              <a16:creationId xmlns="" xmlns:a16="http://schemas.microsoft.com/office/drawing/2014/main" id="{016D9D6C-1BE6-4229-AA77-248D419404DB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216" name="Rectángulo 50">
          <a:extLst>
            <a:ext uri="{FF2B5EF4-FFF2-40B4-BE49-F238E27FC236}">
              <a16:creationId xmlns="" xmlns:a16="http://schemas.microsoft.com/office/drawing/2014/main" id="{F0613F3B-B90A-4003-AA36-30D156641373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217" name="Rectángulo 51">
          <a:extLst>
            <a:ext uri="{FF2B5EF4-FFF2-40B4-BE49-F238E27FC236}">
              <a16:creationId xmlns="" xmlns:a16="http://schemas.microsoft.com/office/drawing/2014/main" id="{E43E9C12-5A33-4902-A148-58A0730E35FD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218" name="Rectángulo 53">
          <a:extLst>
            <a:ext uri="{FF2B5EF4-FFF2-40B4-BE49-F238E27FC236}">
              <a16:creationId xmlns="" xmlns:a16="http://schemas.microsoft.com/office/drawing/2014/main" id="{671B5AF4-FD74-44EB-A84A-8264E9789ED9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219" name="Rectángulo 54">
          <a:extLst>
            <a:ext uri="{FF2B5EF4-FFF2-40B4-BE49-F238E27FC236}">
              <a16:creationId xmlns="" xmlns:a16="http://schemas.microsoft.com/office/drawing/2014/main" id="{459AA546-8104-452C-97C5-66DBC38E5BB4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220" name="Rectángulo 55">
          <a:extLst>
            <a:ext uri="{FF2B5EF4-FFF2-40B4-BE49-F238E27FC236}">
              <a16:creationId xmlns="" xmlns:a16="http://schemas.microsoft.com/office/drawing/2014/main" id="{7394F2A4-4B63-4EF2-B7D7-F8CFF708D1D4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221" name="Rectángulo 56">
          <a:extLst>
            <a:ext uri="{FF2B5EF4-FFF2-40B4-BE49-F238E27FC236}">
              <a16:creationId xmlns="" xmlns:a16="http://schemas.microsoft.com/office/drawing/2014/main" id="{97541723-5F58-47BC-BFC6-3B3A5A394AB1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222" name="Rectángulo 58">
          <a:extLst>
            <a:ext uri="{FF2B5EF4-FFF2-40B4-BE49-F238E27FC236}">
              <a16:creationId xmlns="" xmlns:a16="http://schemas.microsoft.com/office/drawing/2014/main" id="{3C8D38B8-433F-4E8B-8630-3D0D7A57DE9D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223" name="Rectángulo 59">
          <a:extLst>
            <a:ext uri="{FF2B5EF4-FFF2-40B4-BE49-F238E27FC236}">
              <a16:creationId xmlns="" xmlns:a16="http://schemas.microsoft.com/office/drawing/2014/main" id="{655AD0D4-9F39-488F-A771-1187C12431F8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3224" name="Rectángulo 60">
          <a:extLst>
            <a:ext uri="{FF2B5EF4-FFF2-40B4-BE49-F238E27FC236}">
              <a16:creationId xmlns="" xmlns:a16="http://schemas.microsoft.com/office/drawing/2014/main" id="{2BFA02CA-871F-4161-844F-ED94FDE8C1E2}"/>
            </a:ext>
          </a:extLst>
        </xdr:cNvPr>
        <xdr:cNvSpPr/>
      </xdr:nvSpPr>
      <xdr:spPr>
        <a:xfrm>
          <a:off x="62687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225" name="Rectángulo 77">
          <a:extLst>
            <a:ext uri="{FF2B5EF4-FFF2-40B4-BE49-F238E27FC236}">
              <a16:creationId xmlns="" xmlns:a16="http://schemas.microsoft.com/office/drawing/2014/main" id="{9E0D1C83-20C3-4906-B088-BCC6381075E2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226" name="Rectángulo 78">
          <a:extLst>
            <a:ext uri="{FF2B5EF4-FFF2-40B4-BE49-F238E27FC236}">
              <a16:creationId xmlns="" xmlns:a16="http://schemas.microsoft.com/office/drawing/2014/main" id="{1F298A93-7229-410A-BFE0-38CC5C9BB3BB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227" name="Rectángulo 79">
          <a:extLst>
            <a:ext uri="{FF2B5EF4-FFF2-40B4-BE49-F238E27FC236}">
              <a16:creationId xmlns="" xmlns:a16="http://schemas.microsoft.com/office/drawing/2014/main" id="{E807ECE7-0546-455A-A276-72BB3C247843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228" name="Rectángulo 81">
          <a:extLst>
            <a:ext uri="{FF2B5EF4-FFF2-40B4-BE49-F238E27FC236}">
              <a16:creationId xmlns="" xmlns:a16="http://schemas.microsoft.com/office/drawing/2014/main" id="{300AA6A4-B089-4282-B140-36FF2D354788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229" name="Rectángulo 82">
          <a:extLst>
            <a:ext uri="{FF2B5EF4-FFF2-40B4-BE49-F238E27FC236}">
              <a16:creationId xmlns="" xmlns:a16="http://schemas.microsoft.com/office/drawing/2014/main" id="{C25B207F-C299-4F1A-A3CB-2B1970569299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30" name="Rectángulo 83">
          <a:extLst>
            <a:ext uri="{FF2B5EF4-FFF2-40B4-BE49-F238E27FC236}">
              <a16:creationId xmlns="" xmlns:a16="http://schemas.microsoft.com/office/drawing/2014/main" id="{2ACF8D2E-0E2B-4A52-A30E-4C24E770E0EB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231" name="Rectángulo 119">
          <a:extLst>
            <a:ext uri="{FF2B5EF4-FFF2-40B4-BE49-F238E27FC236}">
              <a16:creationId xmlns="" xmlns:a16="http://schemas.microsoft.com/office/drawing/2014/main" id="{3399965C-91D9-4916-99E6-1734B7F2B301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232" name="Rectángulo 121">
          <a:extLst>
            <a:ext uri="{FF2B5EF4-FFF2-40B4-BE49-F238E27FC236}">
              <a16:creationId xmlns="" xmlns:a16="http://schemas.microsoft.com/office/drawing/2014/main" id="{C82DF4CE-F611-44BD-9F79-C8E612D5BB3D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233" name="Rectángulo 123">
          <a:extLst>
            <a:ext uri="{FF2B5EF4-FFF2-40B4-BE49-F238E27FC236}">
              <a16:creationId xmlns="" xmlns:a16="http://schemas.microsoft.com/office/drawing/2014/main" id="{02FEF393-4534-4B08-A370-551477BA34BA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234" name="Rectángulo 126">
          <a:extLst>
            <a:ext uri="{FF2B5EF4-FFF2-40B4-BE49-F238E27FC236}">
              <a16:creationId xmlns="" xmlns:a16="http://schemas.microsoft.com/office/drawing/2014/main" id="{2DF028E8-FE52-4300-BF9D-692376D1CCA7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201352</xdr:colOff>
      <xdr:row>14</xdr:row>
      <xdr:rowOff>0</xdr:rowOff>
    </xdr:from>
    <xdr:ext cx="184730" cy="374141"/>
    <xdr:sp macro="" textlink="">
      <xdr:nvSpPr>
        <xdr:cNvPr id="3235" name="Rectángulo 127">
          <a:extLst>
            <a:ext uri="{FF2B5EF4-FFF2-40B4-BE49-F238E27FC236}">
              <a16:creationId xmlns="" xmlns:a16="http://schemas.microsoft.com/office/drawing/2014/main" id="{EAA9AD5B-B675-4DCE-B412-3B01D13E9155}"/>
            </a:ext>
          </a:extLst>
        </xdr:cNvPr>
        <xdr:cNvSpPr/>
      </xdr:nvSpPr>
      <xdr:spPr>
        <a:xfrm>
          <a:off x="1934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236" name="Rectángulo 131">
          <a:extLst>
            <a:ext uri="{FF2B5EF4-FFF2-40B4-BE49-F238E27FC236}">
              <a16:creationId xmlns="" xmlns:a16="http://schemas.microsoft.com/office/drawing/2014/main" id="{912BA9F2-955B-4915-ADC5-53BE8F4EDAE8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237" name="Rectángulo 132">
          <a:extLst>
            <a:ext uri="{FF2B5EF4-FFF2-40B4-BE49-F238E27FC236}">
              <a16:creationId xmlns="" xmlns:a16="http://schemas.microsoft.com/office/drawing/2014/main" id="{31E9ADBA-9C3A-4323-84A6-ED8AE304C872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277552</xdr:colOff>
      <xdr:row>14</xdr:row>
      <xdr:rowOff>0</xdr:rowOff>
    </xdr:from>
    <xdr:ext cx="184730" cy="374141"/>
    <xdr:sp macro="" textlink="">
      <xdr:nvSpPr>
        <xdr:cNvPr id="3238" name="Rectángulo 135">
          <a:extLst>
            <a:ext uri="{FF2B5EF4-FFF2-40B4-BE49-F238E27FC236}">
              <a16:creationId xmlns="" xmlns:a16="http://schemas.microsoft.com/office/drawing/2014/main" id="{33B09EF0-F9D7-42AB-AB07-291D01F5DC4E}"/>
            </a:ext>
          </a:extLst>
        </xdr:cNvPr>
        <xdr:cNvSpPr/>
      </xdr:nvSpPr>
      <xdr:spPr>
        <a:xfrm>
          <a:off x="42590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239" name="Rectángulo 136">
          <a:extLst>
            <a:ext uri="{FF2B5EF4-FFF2-40B4-BE49-F238E27FC236}">
              <a16:creationId xmlns="" xmlns:a16="http://schemas.microsoft.com/office/drawing/2014/main" id="{29A73C20-1B81-43F9-8670-EBA4A2FBB416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240" name="Rectángulo 137">
          <a:extLst>
            <a:ext uri="{FF2B5EF4-FFF2-40B4-BE49-F238E27FC236}">
              <a16:creationId xmlns="" xmlns:a16="http://schemas.microsoft.com/office/drawing/2014/main" id="{787F399C-8ED0-4990-860A-47916E439334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41" name="Rectángulo 139">
          <a:extLst>
            <a:ext uri="{FF2B5EF4-FFF2-40B4-BE49-F238E27FC236}">
              <a16:creationId xmlns="" xmlns:a16="http://schemas.microsoft.com/office/drawing/2014/main" id="{4AAB1706-F7DB-477D-8E89-E2CDD4A17E3D}"/>
            </a:ext>
          </a:extLst>
        </xdr:cNvPr>
        <xdr:cNvSpPr/>
      </xdr:nvSpPr>
      <xdr:spPr>
        <a:xfrm>
          <a:off x="3354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77527</xdr:colOff>
      <xdr:row>14</xdr:row>
      <xdr:rowOff>0</xdr:rowOff>
    </xdr:from>
    <xdr:ext cx="184730" cy="374141"/>
    <xdr:sp macro="" textlink="">
      <xdr:nvSpPr>
        <xdr:cNvPr id="3242" name="Rectángulo 140">
          <a:extLst>
            <a:ext uri="{FF2B5EF4-FFF2-40B4-BE49-F238E27FC236}">
              <a16:creationId xmlns="" xmlns:a16="http://schemas.microsoft.com/office/drawing/2014/main" id="{CCB0F2D0-C677-429C-95F4-B3741E5596BE}"/>
            </a:ext>
          </a:extLst>
        </xdr:cNvPr>
        <xdr:cNvSpPr/>
      </xdr:nvSpPr>
      <xdr:spPr>
        <a:xfrm>
          <a:off x="46495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39427</xdr:colOff>
      <xdr:row>14</xdr:row>
      <xdr:rowOff>0</xdr:rowOff>
    </xdr:from>
    <xdr:ext cx="184730" cy="374141"/>
    <xdr:sp macro="" textlink="">
      <xdr:nvSpPr>
        <xdr:cNvPr id="3243" name="Rectángulo 141">
          <a:extLst>
            <a:ext uri="{FF2B5EF4-FFF2-40B4-BE49-F238E27FC236}">
              <a16:creationId xmlns="" xmlns:a16="http://schemas.microsoft.com/office/drawing/2014/main" id="{1366EBD7-0399-4EBF-AA11-60C1833DE9B6}"/>
            </a:ext>
          </a:extLst>
        </xdr:cNvPr>
        <xdr:cNvSpPr/>
      </xdr:nvSpPr>
      <xdr:spPr>
        <a:xfrm>
          <a:off x="5201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3244" name="Rectángulo 142">
          <a:extLst>
            <a:ext uri="{FF2B5EF4-FFF2-40B4-BE49-F238E27FC236}">
              <a16:creationId xmlns="" xmlns:a16="http://schemas.microsoft.com/office/drawing/2014/main" id="{3081DDC1-5A76-4A34-BA6C-E0482F91F2F3}"/>
            </a:ext>
          </a:extLst>
        </xdr:cNvPr>
        <xdr:cNvSpPr/>
      </xdr:nvSpPr>
      <xdr:spPr>
        <a:xfrm>
          <a:off x="62687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306127</xdr:colOff>
      <xdr:row>14</xdr:row>
      <xdr:rowOff>0</xdr:rowOff>
    </xdr:from>
    <xdr:ext cx="184730" cy="374141"/>
    <xdr:sp macro="" textlink="">
      <xdr:nvSpPr>
        <xdr:cNvPr id="3245" name="Rectángulo 145">
          <a:extLst>
            <a:ext uri="{FF2B5EF4-FFF2-40B4-BE49-F238E27FC236}">
              <a16:creationId xmlns="" xmlns:a16="http://schemas.microsoft.com/office/drawing/2014/main" id="{346F23E2-66B9-4D49-A336-6F33140D07A3}"/>
            </a:ext>
          </a:extLst>
        </xdr:cNvPr>
        <xdr:cNvSpPr/>
      </xdr:nvSpPr>
      <xdr:spPr>
        <a:xfrm>
          <a:off x="64688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246" name="Rectángulo 146">
          <a:extLst>
            <a:ext uri="{FF2B5EF4-FFF2-40B4-BE49-F238E27FC236}">
              <a16:creationId xmlns="" xmlns:a16="http://schemas.microsoft.com/office/drawing/2014/main" id="{1A6AC062-0537-4D71-919C-91FD3C93A8CD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47" name="Rectángulo 52">
          <a:extLst>
            <a:ext uri="{FF2B5EF4-FFF2-40B4-BE49-F238E27FC236}">
              <a16:creationId xmlns="" xmlns:a16="http://schemas.microsoft.com/office/drawing/2014/main" id="{E5101B2B-C4AA-41B5-B4A2-F3AB497BDDFA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48" name="Rectángulo 134">
          <a:extLst>
            <a:ext uri="{FF2B5EF4-FFF2-40B4-BE49-F238E27FC236}">
              <a16:creationId xmlns="" xmlns:a16="http://schemas.microsoft.com/office/drawing/2014/main" id="{38398940-FF07-4CA0-98F7-F2E290CE96F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49" name="Rectángulo 52">
          <a:extLst>
            <a:ext uri="{FF2B5EF4-FFF2-40B4-BE49-F238E27FC236}">
              <a16:creationId xmlns="" xmlns:a16="http://schemas.microsoft.com/office/drawing/2014/main" id="{320B6D45-7634-4C68-B48C-384D36EB82E7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50" name="Rectángulo 134">
          <a:extLst>
            <a:ext uri="{FF2B5EF4-FFF2-40B4-BE49-F238E27FC236}">
              <a16:creationId xmlns="" xmlns:a16="http://schemas.microsoft.com/office/drawing/2014/main" id="{DC3F5591-95BA-4297-AAD1-5AE54C9A08E8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51" name="Rectángulo 3250">
          <a:extLst>
            <a:ext uri="{FF2B5EF4-FFF2-40B4-BE49-F238E27FC236}">
              <a16:creationId xmlns="" xmlns:a16="http://schemas.microsoft.com/office/drawing/2014/main" id="{2926120B-2876-4991-8552-5B2017CBA3D2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52" name="Rectángulo 3251">
          <a:extLst>
            <a:ext uri="{FF2B5EF4-FFF2-40B4-BE49-F238E27FC236}">
              <a16:creationId xmlns="" xmlns:a16="http://schemas.microsoft.com/office/drawing/2014/main" id="{77E771D2-2050-4796-82F1-BAD456318E65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39427</xdr:colOff>
      <xdr:row>14</xdr:row>
      <xdr:rowOff>0</xdr:rowOff>
    </xdr:from>
    <xdr:ext cx="184730" cy="374141"/>
    <xdr:sp macro="" textlink="">
      <xdr:nvSpPr>
        <xdr:cNvPr id="3253" name="Rectángulo 3252">
          <a:extLst>
            <a:ext uri="{FF2B5EF4-FFF2-40B4-BE49-F238E27FC236}">
              <a16:creationId xmlns="" xmlns:a16="http://schemas.microsoft.com/office/drawing/2014/main" id="{FCFC452E-C5E8-4461-A09A-A851B69BC106}"/>
            </a:ext>
          </a:extLst>
        </xdr:cNvPr>
        <xdr:cNvSpPr/>
      </xdr:nvSpPr>
      <xdr:spPr>
        <a:xfrm>
          <a:off x="8278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54" name="Rectángulo 3253">
          <a:extLst>
            <a:ext uri="{FF2B5EF4-FFF2-40B4-BE49-F238E27FC236}">
              <a16:creationId xmlns="" xmlns:a16="http://schemas.microsoft.com/office/drawing/2014/main" id="{1B05C8B5-D97A-43C7-AA32-C1D2D71F4A20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255" name="Rectángulo 3254">
          <a:extLst>
            <a:ext uri="{FF2B5EF4-FFF2-40B4-BE49-F238E27FC236}">
              <a16:creationId xmlns="" xmlns:a16="http://schemas.microsoft.com/office/drawing/2014/main" id="{6F7BE690-536A-4C78-AF96-DACDBD3D7789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256" name="Rectángulo 3255">
          <a:extLst>
            <a:ext uri="{FF2B5EF4-FFF2-40B4-BE49-F238E27FC236}">
              <a16:creationId xmlns="" xmlns:a16="http://schemas.microsoft.com/office/drawing/2014/main" id="{F2A0DCB8-FE5D-4639-A180-516337731905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257" name="Rectángulo 3256">
          <a:extLst>
            <a:ext uri="{FF2B5EF4-FFF2-40B4-BE49-F238E27FC236}">
              <a16:creationId xmlns="" xmlns:a16="http://schemas.microsoft.com/office/drawing/2014/main" id="{453B2708-BEA7-4E49-BFCF-80C5DECCBBC8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58" name="Rectángulo 3257">
          <a:extLst>
            <a:ext uri="{FF2B5EF4-FFF2-40B4-BE49-F238E27FC236}">
              <a16:creationId xmlns="" xmlns:a16="http://schemas.microsoft.com/office/drawing/2014/main" id="{A4B34467-63E4-4692-9FFD-E64EBD79C216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259" name="Rectángulo 3258">
          <a:extLst>
            <a:ext uri="{FF2B5EF4-FFF2-40B4-BE49-F238E27FC236}">
              <a16:creationId xmlns="" xmlns:a16="http://schemas.microsoft.com/office/drawing/2014/main" id="{A7390D4E-F803-4D38-8C63-CBA2A991D3DD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260" name="Rectángulo 3259">
          <a:extLst>
            <a:ext uri="{FF2B5EF4-FFF2-40B4-BE49-F238E27FC236}">
              <a16:creationId xmlns="" xmlns:a16="http://schemas.microsoft.com/office/drawing/2014/main" id="{57E819E1-0B29-4D4C-84F0-FC70707AD559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261" name="Rectángulo 3260">
          <a:extLst>
            <a:ext uri="{FF2B5EF4-FFF2-40B4-BE49-F238E27FC236}">
              <a16:creationId xmlns="" xmlns:a16="http://schemas.microsoft.com/office/drawing/2014/main" id="{4079BD00-4431-45AF-A197-057E56F3DC09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262" name="Rectángulo 3261">
          <a:extLst>
            <a:ext uri="{FF2B5EF4-FFF2-40B4-BE49-F238E27FC236}">
              <a16:creationId xmlns="" xmlns:a16="http://schemas.microsoft.com/office/drawing/2014/main" id="{3AA2F1F2-E8E1-435B-BE49-1464F4EB86DE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263" name="Rectángulo 3262">
          <a:extLst>
            <a:ext uri="{FF2B5EF4-FFF2-40B4-BE49-F238E27FC236}">
              <a16:creationId xmlns="" xmlns:a16="http://schemas.microsoft.com/office/drawing/2014/main" id="{21F50090-850B-4F25-B159-61D0CD8E0B55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264" name="Rectángulo 3263">
          <a:extLst>
            <a:ext uri="{FF2B5EF4-FFF2-40B4-BE49-F238E27FC236}">
              <a16:creationId xmlns="" xmlns:a16="http://schemas.microsoft.com/office/drawing/2014/main" id="{3431D77A-9217-47D5-9198-75FF1D1EFA08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265" name="Rectángulo 3264">
          <a:extLst>
            <a:ext uri="{FF2B5EF4-FFF2-40B4-BE49-F238E27FC236}">
              <a16:creationId xmlns="" xmlns:a16="http://schemas.microsoft.com/office/drawing/2014/main" id="{F61CFC04-830F-4F64-9594-AF1058CB7201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66" name="Rectángulo 3265">
          <a:extLst>
            <a:ext uri="{FF2B5EF4-FFF2-40B4-BE49-F238E27FC236}">
              <a16:creationId xmlns="" xmlns:a16="http://schemas.microsoft.com/office/drawing/2014/main" id="{41E775C5-E1CA-4121-AB6D-B4D042A33A50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67" name="Rectángulo 3266">
          <a:extLst>
            <a:ext uri="{FF2B5EF4-FFF2-40B4-BE49-F238E27FC236}">
              <a16:creationId xmlns="" xmlns:a16="http://schemas.microsoft.com/office/drawing/2014/main" id="{C3A98DF9-746A-4C5A-ADC7-A6055ED73051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268" name="Rectángulo 3267">
          <a:extLst>
            <a:ext uri="{FF2B5EF4-FFF2-40B4-BE49-F238E27FC236}">
              <a16:creationId xmlns="" xmlns:a16="http://schemas.microsoft.com/office/drawing/2014/main" id="{E30C5C8D-1458-417D-80D1-3B0A948838EE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269" name="Rectángulo 3268">
          <a:extLst>
            <a:ext uri="{FF2B5EF4-FFF2-40B4-BE49-F238E27FC236}">
              <a16:creationId xmlns="" xmlns:a16="http://schemas.microsoft.com/office/drawing/2014/main" id="{1AF2941C-C768-4F11-AE98-B05FDA76BAA5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270" name="Rectángulo 3269">
          <a:extLst>
            <a:ext uri="{FF2B5EF4-FFF2-40B4-BE49-F238E27FC236}">
              <a16:creationId xmlns="" xmlns:a16="http://schemas.microsoft.com/office/drawing/2014/main" id="{B8900909-1241-4BF7-8AEC-9DB8671DAFF2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71" name="Rectángulo 3270">
          <a:extLst>
            <a:ext uri="{FF2B5EF4-FFF2-40B4-BE49-F238E27FC236}">
              <a16:creationId xmlns="" xmlns:a16="http://schemas.microsoft.com/office/drawing/2014/main" id="{0D4F07D0-A90C-48F5-ACE3-48BF57646857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272" name="Rectángulo 3271">
          <a:extLst>
            <a:ext uri="{FF2B5EF4-FFF2-40B4-BE49-F238E27FC236}">
              <a16:creationId xmlns="" xmlns:a16="http://schemas.microsoft.com/office/drawing/2014/main" id="{0B3CABB8-475C-4F4B-A68C-FF3170D9925C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273" name="Rectángulo 3272">
          <a:extLst>
            <a:ext uri="{FF2B5EF4-FFF2-40B4-BE49-F238E27FC236}">
              <a16:creationId xmlns="" xmlns:a16="http://schemas.microsoft.com/office/drawing/2014/main" id="{567C134A-B60D-41A6-B199-784DC2145F32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74" name="Rectángulo 3273">
          <a:extLst>
            <a:ext uri="{FF2B5EF4-FFF2-40B4-BE49-F238E27FC236}">
              <a16:creationId xmlns="" xmlns:a16="http://schemas.microsoft.com/office/drawing/2014/main" id="{5F61B141-6A3C-4B0D-BA8E-3BFAB918528B}"/>
            </a:ext>
          </a:extLst>
        </xdr:cNvPr>
        <xdr:cNvSpPr/>
      </xdr:nvSpPr>
      <xdr:spPr>
        <a:xfrm>
          <a:off x="33827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75" name="Rectángulo 3274">
          <a:extLst>
            <a:ext uri="{FF2B5EF4-FFF2-40B4-BE49-F238E27FC236}">
              <a16:creationId xmlns="" xmlns:a16="http://schemas.microsoft.com/office/drawing/2014/main" id="{0BA1083B-1099-44AD-BFDA-73152F4ABC27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276" name="Rectángulo 3275">
          <a:extLst>
            <a:ext uri="{FF2B5EF4-FFF2-40B4-BE49-F238E27FC236}">
              <a16:creationId xmlns="" xmlns:a16="http://schemas.microsoft.com/office/drawing/2014/main" id="{CFA406BB-BDB4-4D52-9794-E938D619D87C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277" name="Rectángulo 3276">
          <a:extLst>
            <a:ext uri="{FF2B5EF4-FFF2-40B4-BE49-F238E27FC236}">
              <a16:creationId xmlns="" xmlns:a16="http://schemas.microsoft.com/office/drawing/2014/main" id="{253DAFA9-7367-4E10-8B59-324E47AC49F2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278" name="Rectángulo 3277">
          <a:extLst>
            <a:ext uri="{FF2B5EF4-FFF2-40B4-BE49-F238E27FC236}">
              <a16:creationId xmlns="" xmlns:a16="http://schemas.microsoft.com/office/drawing/2014/main" id="{00E4374E-688C-477F-9212-EE67F7A89C7F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3279" name="Rectángulo 3278">
          <a:extLst>
            <a:ext uri="{FF2B5EF4-FFF2-40B4-BE49-F238E27FC236}">
              <a16:creationId xmlns="" xmlns:a16="http://schemas.microsoft.com/office/drawing/2014/main" id="{4D3E86C3-B610-4AB8-9DD7-544804E58DAC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80" name="Rectángulo 52">
          <a:extLst>
            <a:ext uri="{FF2B5EF4-FFF2-40B4-BE49-F238E27FC236}">
              <a16:creationId xmlns="" xmlns:a16="http://schemas.microsoft.com/office/drawing/2014/main" id="{C175DB18-C2CB-40C1-854A-5A1137588690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81" name="Rectángulo 134">
          <a:extLst>
            <a:ext uri="{FF2B5EF4-FFF2-40B4-BE49-F238E27FC236}">
              <a16:creationId xmlns="" xmlns:a16="http://schemas.microsoft.com/office/drawing/2014/main" id="{95EC1CFE-BB39-446F-A91E-7130AE80CB95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82" name="Rectángulo 52">
          <a:extLst>
            <a:ext uri="{FF2B5EF4-FFF2-40B4-BE49-F238E27FC236}">
              <a16:creationId xmlns="" xmlns:a16="http://schemas.microsoft.com/office/drawing/2014/main" id="{F8D3758F-3779-4D92-AA45-6A3781DBA8CD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283" name="Rectángulo 134">
          <a:extLst>
            <a:ext uri="{FF2B5EF4-FFF2-40B4-BE49-F238E27FC236}">
              <a16:creationId xmlns="" xmlns:a16="http://schemas.microsoft.com/office/drawing/2014/main" id="{6A5F1D45-CB4F-4FDA-BA97-AA3453AFA365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284" name="Rectángulo 49">
          <a:extLst>
            <a:ext uri="{FF2B5EF4-FFF2-40B4-BE49-F238E27FC236}">
              <a16:creationId xmlns="" xmlns:a16="http://schemas.microsoft.com/office/drawing/2014/main" id="{81255783-5A8F-4BAC-A04D-C79FDAF1A377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285" name="Rectángulo 50">
          <a:extLst>
            <a:ext uri="{FF2B5EF4-FFF2-40B4-BE49-F238E27FC236}">
              <a16:creationId xmlns="" xmlns:a16="http://schemas.microsoft.com/office/drawing/2014/main" id="{3C744028-A378-4949-B0B4-3B9A3F9CC437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286" name="Rectángulo 51">
          <a:extLst>
            <a:ext uri="{FF2B5EF4-FFF2-40B4-BE49-F238E27FC236}">
              <a16:creationId xmlns="" xmlns:a16="http://schemas.microsoft.com/office/drawing/2014/main" id="{FF7E282F-8696-4549-94BB-4485D2EFDA58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287" name="Rectángulo 54">
          <a:extLst>
            <a:ext uri="{FF2B5EF4-FFF2-40B4-BE49-F238E27FC236}">
              <a16:creationId xmlns="" xmlns:a16="http://schemas.microsoft.com/office/drawing/2014/main" id="{837D1E78-ABB9-4634-A982-592404D94903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288" name="Rectángulo 55">
          <a:extLst>
            <a:ext uri="{FF2B5EF4-FFF2-40B4-BE49-F238E27FC236}">
              <a16:creationId xmlns="" xmlns:a16="http://schemas.microsoft.com/office/drawing/2014/main" id="{56216DB8-2DBF-45EF-BE08-BBE6D24ED82C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289" name="Rectángulo 56">
          <a:extLst>
            <a:ext uri="{FF2B5EF4-FFF2-40B4-BE49-F238E27FC236}">
              <a16:creationId xmlns="" xmlns:a16="http://schemas.microsoft.com/office/drawing/2014/main" id="{56D567F3-4C7F-422B-AAB2-F6F35B02CFF8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290" name="Rectángulo 59">
          <a:extLst>
            <a:ext uri="{FF2B5EF4-FFF2-40B4-BE49-F238E27FC236}">
              <a16:creationId xmlns="" xmlns:a16="http://schemas.microsoft.com/office/drawing/2014/main" id="{F94F0E64-7639-48E3-9A2F-6CCC205ED7E5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291" name="Rectángulo 60">
          <a:extLst>
            <a:ext uri="{FF2B5EF4-FFF2-40B4-BE49-F238E27FC236}">
              <a16:creationId xmlns="" xmlns:a16="http://schemas.microsoft.com/office/drawing/2014/main" id="{82305574-28B8-44D7-B57E-1F6709BB7FDC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292" name="Rectángulo 77">
          <a:extLst>
            <a:ext uri="{FF2B5EF4-FFF2-40B4-BE49-F238E27FC236}">
              <a16:creationId xmlns="" xmlns:a16="http://schemas.microsoft.com/office/drawing/2014/main" id="{1B024292-9ED6-41E5-BD61-D75835A3455F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293" name="Rectángulo 78">
          <a:extLst>
            <a:ext uri="{FF2B5EF4-FFF2-40B4-BE49-F238E27FC236}">
              <a16:creationId xmlns="" xmlns:a16="http://schemas.microsoft.com/office/drawing/2014/main" id="{566D95D9-4427-46D5-B9BF-3BF0EA0E8165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294" name="Rectángulo 79">
          <a:extLst>
            <a:ext uri="{FF2B5EF4-FFF2-40B4-BE49-F238E27FC236}">
              <a16:creationId xmlns="" xmlns:a16="http://schemas.microsoft.com/office/drawing/2014/main" id="{BC1F2557-C9F5-4C5C-8528-B5140D68682E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295" name="Rectángulo 81">
          <a:extLst>
            <a:ext uri="{FF2B5EF4-FFF2-40B4-BE49-F238E27FC236}">
              <a16:creationId xmlns="" xmlns:a16="http://schemas.microsoft.com/office/drawing/2014/main" id="{70ED566C-B41D-4134-89AC-B14988256294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296" name="Rectángulo 82">
          <a:extLst>
            <a:ext uri="{FF2B5EF4-FFF2-40B4-BE49-F238E27FC236}">
              <a16:creationId xmlns="" xmlns:a16="http://schemas.microsoft.com/office/drawing/2014/main" id="{E4681EE5-9569-4674-8F0F-F170774BDC20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97" name="Rectángulo 83">
          <a:extLst>
            <a:ext uri="{FF2B5EF4-FFF2-40B4-BE49-F238E27FC236}">
              <a16:creationId xmlns="" xmlns:a16="http://schemas.microsoft.com/office/drawing/2014/main" id="{D764ED66-6876-49C2-BDF3-3CFFCF5FEB86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298" name="Rectángulo 88">
          <a:extLst>
            <a:ext uri="{FF2B5EF4-FFF2-40B4-BE49-F238E27FC236}">
              <a16:creationId xmlns="" xmlns:a16="http://schemas.microsoft.com/office/drawing/2014/main" id="{C23842BC-32C8-45AB-A6B3-D0760CCD8970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299" name="Rectángulo 127">
          <a:extLst>
            <a:ext uri="{FF2B5EF4-FFF2-40B4-BE49-F238E27FC236}">
              <a16:creationId xmlns="" xmlns:a16="http://schemas.microsoft.com/office/drawing/2014/main" id="{0A5B6CBE-AD84-40F0-B535-308512FAE98A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300" name="Rectángulo 131">
          <a:extLst>
            <a:ext uri="{FF2B5EF4-FFF2-40B4-BE49-F238E27FC236}">
              <a16:creationId xmlns="" xmlns:a16="http://schemas.microsoft.com/office/drawing/2014/main" id="{1927EC98-E54F-4D2E-B3DE-7FBD3A40A7D5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301" name="Rectángulo 132">
          <a:extLst>
            <a:ext uri="{FF2B5EF4-FFF2-40B4-BE49-F238E27FC236}">
              <a16:creationId xmlns="" xmlns:a16="http://schemas.microsoft.com/office/drawing/2014/main" id="{C41B6ADB-D69B-4278-845B-ACCEB0C00D2F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302" name="Rectángulo 133">
          <a:extLst>
            <a:ext uri="{FF2B5EF4-FFF2-40B4-BE49-F238E27FC236}">
              <a16:creationId xmlns="" xmlns:a16="http://schemas.microsoft.com/office/drawing/2014/main" id="{0923FD19-50AF-4AB9-AEA9-3FFA70DDA210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303" name="Rectángulo 136">
          <a:extLst>
            <a:ext uri="{FF2B5EF4-FFF2-40B4-BE49-F238E27FC236}">
              <a16:creationId xmlns="" xmlns:a16="http://schemas.microsoft.com/office/drawing/2014/main" id="{74D24320-70D5-4FB6-B642-73A9F05E3433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04" name="Rectángulo 139">
          <a:extLst>
            <a:ext uri="{FF2B5EF4-FFF2-40B4-BE49-F238E27FC236}">
              <a16:creationId xmlns="" xmlns:a16="http://schemas.microsoft.com/office/drawing/2014/main" id="{AFE19F9B-2B09-4DED-BE8D-AB59A0C28E30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305" name="Rectángulo 141">
          <a:extLst>
            <a:ext uri="{FF2B5EF4-FFF2-40B4-BE49-F238E27FC236}">
              <a16:creationId xmlns="" xmlns:a16="http://schemas.microsoft.com/office/drawing/2014/main" id="{F5055FF1-16F0-4E61-9DCD-A55B7DF1685F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306" name="Rectángulo 142">
          <a:extLst>
            <a:ext uri="{FF2B5EF4-FFF2-40B4-BE49-F238E27FC236}">
              <a16:creationId xmlns="" xmlns:a16="http://schemas.microsoft.com/office/drawing/2014/main" id="{A9720987-723A-4E95-8DCC-4BD94BBBEF75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307" name="Rectángulo 144">
          <a:extLst>
            <a:ext uri="{FF2B5EF4-FFF2-40B4-BE49-F238E27FC236}">
              <a16:creationId xmlns="" xmlns:a16="http://schemas.microsoft.com/office/drawing/2014/main" id="{8A80B0F2-0CB8-4B2C-A171-F683618ED1EB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308" name="Rectángulo 145">
          <a:extLst>
            <a:ext uri="{FF2B5EF4-FFF2-40B4-BE49-F238E27FC236}">
              <a16:creationId xmlns="" xmlns:a16="http://schemas.microsoft.com/office/drawing/2014/main" id="{25F84FC6-5E03-4D6F-A196-6F77864E6E2A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309" name="Rectángulo 146">
          <a:extLst>
            <a:ext uri="{FF2B5EF4-FFF2-40B4-BE49-F238E27FC236}">
              <a16:creationId xmlns="" xmlns:a16="http://schemas.microsoft.com/office/drawing/2014/main" id="{4A69E1BF-DBD2-4FE2-BEEA-ED450232C99B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3310" name="Rectángulo 148">
          <a:extLst>
            <a:ext uri="{FF2B5EF4-FFF2-40B4-BE49-F238E27FC236}">
              <a16:creationId xmlns="" xmlns:a16="http://schemas.microsoft.com/office/drawing/2014/main" id="{E4A091DE-0C0D-41BB-A3CB-86E6553AA1DF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11" name="Rectángulo 52">
          <a:extLst>
            <a:ext uri="{FF2B5EF4-FFF2-40B4-BE49-F238E27FC236}">
              <a16:creationId xmlns="" xmlns:a16="http://schemas.microsoft.com/office/drawing/2014/main" id="{EABA8899-7DA6-40D1-B982-E467065C99C9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12" name="Rectángulo 134">
          <a:extLst>
            <a:ext uri="{FF2B5EF4-FFF2-40B4-BE49-F238E27FC236}">
              <a16:creationId xmlns="" xmlns:a16="http://schemas.microsoft.com/office/drawing/2014/main" id="{4161EA77-99B4-4155-B63C-5C27FE41A91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13" name="Rectángulo 52">
          <a:extLst>
            <a:ext uri="{FF2B5EF4-FFF2-40B4-BE49-F238E27FC236}">
              <a16:creationId xmlns="" xmlns:a16="http://schemas.microsoft.com/office/drawing/2014/main" id="{12CC3A42-0AAE-4C4C-84E0-DD607B5A18D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14" name="Rectángulo 134">
          <a:extLst>
            <a:ext uri="{FF2B5EF4-FFF2-40B4-BE49-F238E27FC236}">
              <a16:creationId xmlns="" xmlns:a16="http://schemas.microsoft.com/office/drawing/2014/main" id="{26AA304E-8475-4FFC-A3A5-AF255F72A02E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315" name="Rectángulo 39">
          <a:extLst>
            <a:ext uri="{FF2B5EF4-FFF2-40B4-BE49-F238E27FC236}">
              <a16:creationId xmlns="" xmlns:a16="http://schemas.microsoft.com/office/drawing/2014/main" id="{81DC3DB9-5079-407F-8E13-49413BDD1D29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316" name="Rectángulo 49">
          <a:extLst>
            <a:ext uri="{FF2B5EF4-FFF2-40B4-BE49-F238E27FC236}">
              <a16:creationId xmlns="" xmlns:a16="http://schemas.microsoft.com/office/drawing/2014/main" id="{6D0E0C3C-A12F-49C5-8660-3326A447BBD3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317" name="Rectángulo 50">
          <a:extLst>
            <a:ext uri="{FF2B5EF4-FFF2-40B4-BE49-F238E27FC236}">
              <a16:creationId xmlns="" xmlns:a16="http://schemas.microsoft.com/office/drawing/2014/main" id="{5D7246AA-9279-4725-948C-D2CE6E9E8AFA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318" name="Rectángulo 51">
          <a:extLst>
            <a:ext uri="{FF2B5EF4-FFF2-40B4-BE49-F238E27FC236}">
              <a16:creationId xmlns="" xmlns:a16="http://schemas.microsoft.com/office/drawing/2014/main" id="{33D8703D-45E3-440B-94DF-80E78629C5DA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319" name="Rectángulo 54">
          <a:extLst>
            <a:ext uri="{FF2B5EF4-FFF2-40B4-BE49-F238E27FC236}">
              <a16:creationId xmlns="" xmlns:a16="http://schemas.microsoft.com/office/drawing/2014/main" id="{8156B16B-D04C-47EA-92A5-1FDA06585ECA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320" name="Rectángulo 55">
          <a:extLst>
            <a:ext uri="{FF2B5EF4-FFF2-40B4-BE49-F238E27FC236}">
              <a16:creationId xmlns="" xmlns:a16="http://schemas.microsoft.com/office/drawing/2014/main" id="{9D029552-4FE2-41A7-AB4F-F14EDB6E5CC8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321" name="Rectángulo 56">
          <a:extLst>
            <a:ext uri="{FF2B5EF4-FFF2-40B4-BE49-F238E27FC236}">
              <a16:creationId xmlns="" xmlns:a16="http://schemas.microsoft.com/office/drawing/2014/main" id="{D3B6879D-036E-4E57-AE14-D73A068A01A1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322" name="Rectángulo 59">
          <a:extLst>
            <a:ext uri="{FF2B5EF4-FFF2-40B4-BE49-F238E27FC236}">
              <a16:creationId xmlns="" xmlns:a16="http://schemas.microsoft.com/office/drawing/2014/main" id="{9CF4804A-0D52-4EBA-A12A-88C71510C09F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323" name="Rectángulo 60">
          <a:extLst>
            <a:ext uri="{FF2B5EF4-FFF2-40B4-BE49-F238E27FC236}">
              <a16:creationId xmlns="" xmlns:a16="http://schemas.microsoft.com/office/drawing/2014/main" id="{1362F6B8-B217-4952-AE4F-AA4ACB49B338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324" name="Rectángulo 77">
          <a:extLst>
            <a:ext uri="{FF2B5EF4-FFF2-40B4-BE49-F238E27FC236}">
              <a16:creationId xmlns="" xmlns:a16="http://schemas.microsoft.com/office/drawing/2014/main" id="{67040672-3D6B-47B6-86A9-9138C90AD627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325" name="Rectángulo 78">
          <a:extLst>
            <a:ext uri="{FF2B5EF4-FFF2-40B4-BE49-F238E27FC236}">
              <a16:creationId xmlns="" xmlns:a16="http://schemas.microsoft.com/office/drawing/2014/main" id="{FA42B6AC-7900-4DE7-876B-842283A5AF34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326" name="Rectángulo 79">
          <a:extLst>
            <a:ext uri="{FF2B5EF4-FFF2-40B4-BE49-F238E27FC236}">
              <a16:creationId xmlns="" xmlns:a16="http://schemas.microsoft.com/office/drawing/2014/main" id="{C2E9334D-BF0A-44D8-81C8-C730B8D86C03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327" name="Rectángulo 81">
          <a:extLst>
            <a:ext uri="{FF2B5EF4-FFF2-40B4-BE49-F238E27FC236}">
              <a16:creationId xmlns="" xmlns:a16="http://schemas.microsoft.com/office/drawing/2014/main" id="{C7FB0941-5A4E-44E4-9544-1056D61AAA40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328" name="Rectángulo 82">
          <a:extLst>
            <a:ext uri="{FF2B5EF4-FFF2-40B4-BE49-F238E27FC236}">
              <a16:creationId xmlns="" xmlns:a16="http://schemas.microsoft.com/office/drawing/2014/main" id="{AB2CB132-82AE-4B1D-BE24-53D89637B120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329" name="Rectángulo 83">
          <a:extLst>
            <a:ext uri="{FF2B5EF4-FFF2-40B4-BE49-F238E27FC236}">
              <a16:creationId xmlns="" xmlns:a16="http://schemas.microsoft.com/office/drawing/2014/main" id="{0AB366F6-C48F-46B7-904B-49A1F900971C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330" name="Rectángulo 88">
          <a:extLst>
            <a:ext uri="{FF2B5EF4-FFF2-40B4-BE49-F238E27FC236}">
              <a16:creationId xmlns="" xmlns:a16="http://schemas.microsoft.com/office/drawing/2014/main" id="{EE6ECE6D-1AE5-428E-A7B1-16B9D4C808F6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331" name="Rectángulo 126">
          <a:extLst>
            <a:ext uri="{FF2B5EF4-FFF2-40B4-BE49-F238E27FC236}">
              <a16:creationId xmlns="" xmlns:a16="http://schemas.microsoft.com/office/drawing/2014/main" id="{E6386B9E-A7AA-4B87-9E82-3AF2DF18DCF3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332" name="Rectángulo 127">
          <a:extLst>
            <a:ext uri="{FF2B5EF4-FFF2-40B4-BE49-F238E27FC236}">
              <a16:creationId xmlns="" xmlns:a16="http://schemas.microsoft.com/office/drawing/2014/main" id="{146954C7-2ADC-437E-A12B-288CAD4AB27B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333" name="Rectángulo 131">
          <a:extLst>
            <a:ext uri="{FF2B5EF4-FFF2-40B4-BE49-F238E27FC236}">
              <a16:creationId xmlns="" xmlns:a16="http://schemas.microsoft.com/office/drawing/2014/main" id="{6FA7D1F7-65B8-4883-BD18-E7ED266C5D9E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334" name="Rectángulo 132">
          <a:extLst>
            <a:ext uri="{FF2B5EF4-FFF2-40B4-BE49-F238E27FC236}">
              <a16:creationId xmlns="" xmlns:a16="http://schemas.microsoft.com/office/drawing/2014/main" id="{F06E9E0F-AC66-4D39-B415-69DBC75C576E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335" name="Rectángulo 133">
          <a:extLst>
            <a:ext uri="{FF2B5EF4-FFF2-40B4-BE49-F238E27FC236}">
              <a16:creationId xmlns="" xmlns:a16="http://schemas.microsoft.com/office/drawing/2014/main" id="{E65DEE19-2EE6-4E5B-8511-6D95E8AB53ED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336" name="Rectángulo 136">
          <a:extLst>
            <a:ext uri="{FF2B5EF4-FFF2-40B4-BE49-F238E27FC236}">
              <a16:creationId xmlns="" xmlns:a16="http://schemas.microsoft.com/office/drawing/2014/main" id="{0FB1E0B9-49FF-452C-A25B-3AA79A169305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337" name="Rectángulo 137">
          <a:extLst>
            <a:ext uri="{FF2B5EF4-FFF2-40B4-BE49-F238E27FC236}">
              <a16:creationId xmlns="" xmlns:a16="http://schemas.microsoft.com/office/drawing/2014/main" id="{0582C11B-68E6-4449-8168-4AB53474A9FB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38" name="Rectángulo 139">
          <a:extLst>
            <a:ext uri="{FF2B5EF4-FFF2-40B4-BE49-F238E27FC236}">
              <a16:creationId xmlns="" xmlns:a16="http://schemas.microsoft.com/office/drawing/2014/main" id="{73A878E5-2558-4575-80FB-AE9C2E40C642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339" name="Rectángulo 141">
          <a:extLst>
            <a:ext uri="{FF2B5EF4-FFF2-40B4-BE49-F238E27FC236}">
              <a16:creationId xmlns="" xmlns:a16="http://schemas.microsoft.com/office/drawing/2014/main" id="{FA75A723-6CB6-4066-A2CB-2B10B2FA06B1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340" name="Rectángulo 142">
          <a:extLst>
            <a:ext uri="{FF2B5EF4-FFF2-40B4-BE49-F238E27FC236}">
              <a16:creationId xmlns="" xmlns:a16="http://schemas.microsoft.com/office/drawing/2014/main" id="{570C9DA4-D205-4606-B40F-794CE73F8FB7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341" name="Rectángulo 144">
          <a:extLst>
            <a:ext uri="{FF2B5EF4-FFF2-40B4-BE49-F238E27FC236}">
              <a16:creationId xmlns="" xmlns:a16="http://schemas.microsoft.com/office/drawing/2014/main" id="{43AE0A19-5520-4395-98BE-F6A5BEA906CE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342" name="Rectángulo 145">
          <a:extLst>
            <a:ext uri="{FF2B5EF4-FFF2-40B4-BE49-F238E27FC236}">
              <a16:creationId xmlns="" xmlns:a16="http://schemas.microsoft.com/office/drawing/2014/main" id="{79C7C7B7-A4EF-4DD0-920D-3B92B4B449B5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343" name="Rectángulo 146">
          <a:extLst>
            <a:ext uri="{FF2B5EF4-FFF2-40B4-BE49-F238E27FC236}">
              <a16:creationId xmlns="" xmlns:a16="http://schemas.microsoft.com/office/drawing/2014/main" id="{50351117-6ACC-4A0F-881A-196A74E5297F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44" name="Rectángulo 52">
          <a:extLst>
            <a:ext uri="{FF2B5EF4-FFF2-40B4-BE49-F238E27FC236}">
              <a16:creationId xmlns="" xmlns:a16="http://schemas.microsoft.com/office/drawing/2014/main" id="{73EF305B-5810-477B-95F5-D1E6B57F7B90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45" name="Rectángulo 134">
          <a:extLst>
            <a:ext uri="{FF2B5EF4-FFF2-40B4-BE49-F238E27FC236}">
              <a16:creationId xmlns="" xmlns:a16="http://schemas.microsoft.com/office/drawing/2014/main" id="{B06C98AD-0B3C-41E9-BFCA-A94FFD4480E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46" name="Rectángulo 52">
          <a:extLst>
            <a:ext uri="{FF2B5EF4-FFF2-40B4-BE49-F238E27FC236}">
              <a16:creationId xmlns="" xmlns:a16="http://schemas.microsoft.com/office/drawing/2014/main" id="{642B553C-992B-43A8-A0F1-125FCD694B85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47" name="Rectángulo 134">
          <a:extLst>
            <a:ext uri="{FF2B5EF4-FFF2-40B4-BE49-F238E27FC236}">
              <a16:creationId xmlns="" xmlns:a16="http://schemas.microsoft.com/office/drawing/2014/main" id="{898D0423-0514-4FDA-82B9-5D086DB00FEE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348" name="Rectángulo 29">
          <a:extLst>
            <a:ext uri="{FF2B5EF4-FFF2-40B4-BE49-F238E27FC236}">
              <a16:creationId xmlns="" xmlns:a16="http://schemas.microsoft.com/office/drawing/2014/main" id="{0D3B19CC-B510-492F-BEC8-A23708C406A3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349" name="Rectángulo 35">
          <a:extLst>
            <a:ext uri="{FF2B5EF4-FFF2-40B4-BE49-F238E27FC236}">
              <a16:creationId xmlns="" xmlns:a16="http://schemas.microsoft.com/office/drawing/2014/main" id="{57CF5029-6EF7-4EDD-B40E-AB9BA91D831C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350" name="Rectángulo 39">
          <a:extLst>
            <a:ext uri="{FF2B5EF4-FFF2-40B4-BE49-F238E27FC236}">
              <a16:creationId xmlns="" xmlns:a16="http://schemas.microsoft.com/office/drawing/2014/main" id="{C7449A8F-2865-4603-BF24-93F50E8AF6C6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351" name="Rectángulo 49">
          <a:extLst>
            <a:ext uri="{FF2B5EF4-FFF2-40B4-BE49-F238E27FC236}">
              <a16:creationId xmlns="" xmlns:a16="http://schemas.microsoft.com/office/drawing/2014/main" id="{09EE4291-FF6C-4DEE-B9F8-393F3F421782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352" name="Rectángulo 50">
          <a:extLst>
            <a:ext uri="{FF2B5EF4-FFF2-40B4-BE49-F238E27FC236}">
              <a16:creationId xmlns="" xmlns:a16="http://schemas.microsoft.com/office/drawing/2014/main" id="{8FCA4590-D601-43EA-A051-A3FECD1ED52B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353" name="Rectángulo 51">
          <a:extLst>
            <a:ext uri="{FF2B5EF4-FFF2-40B4-BE49-F238E27FC236}">
              <a16:creationId xmlns="" xmlns:a16="http://schemas.microsoft.com/office/drawing/2014/main" id="{1F152277-A5D4-4C20-BC73-A551D4A0E060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354" name="Rectángulo 53">
          <a:extLst>
            <a:ext uri="{FF2B5EF4-FFF2-40B4-BE49-F238E27FC236}">
              <a16:creationId xmlns="" xmlns:a16="http://schemas.microsoft.com/office/drawing/2014/main" id="{A2D5DE44-0EA4-4EFE-9214-2F0DED937E9F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355" name="Rectángulo 54">
          <a:extLst>
            <a:ext uri="{FF2B5EF4-FFF2-40B4-BE49-F238E27FC236}">
              <a16:creationId xmlns="" xmlns:a16="http://schemas.microsoft.com/office/drawing/2014/main" id="{02ABD492-56A0-4525-A337-545F0BBCB9DF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356" name="Rectángulo 55">
          <a:extLst>
            <a:ext uri="{FF2B5EF4-FFF2-40B4-BE49-F238E27FC236}">
              <a16:creationId xmlns="" xmlns:a16="http://schemas.microsoft.com/office/drawing/2014/main" id="{CE84EEF6-E1CE-438D-8251-676C95C1FC2D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357" name="Rectángulo 59">
          <a:extLst>
            <a:ext uri="{FF2B5EF4-FFF2-40B4-BE49-F238E27FC236}">
              <a16:creationId xmlns="" xmlns:a16="http://schemas.microsoft.com/office/drawing/2014/main" id="{3797B9C7-401E-43BD-A2F2-4569E5BF348E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358" name="Rectángulo 60">
          <a:extLst>
            <a:ext uri="{FF2B5EF4-FFF2-40B4-BE49-F238E27FC236}">
              <a16:creationId xmlns="" xmlns:a16="http://schemas.microsoft.com/office/drawing/2014/main" id="{F8097693-C572-474E-888E-113F4845F344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359" name="Rectángulo 77">
          <a:extLst>
            <a:ext uri="{FF2B5EF4-FFF2-40B4-BE49-F238E27FC236}">
              <a16:creationId xmlns="" xmlns:a16="http://schemas.microsoft.com/office/drawing/2014/main" id="{C8D75254-4F31-402B-9EE0-B201CCC26ADC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360" name="Rectángulo 78">
          <a:extLst>
            <a:ext uri="{FF2B5EF4-FFF2-40B4-BE49-F238E27FC236}">
              <a16:creationId xmlns="" xmlns:a16="http://schemas.microsoft.com/office/drawing/2014/main" id="{D72DEA1F-FC88-44D0-B51D-4D10F5BDF7ED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361" name="Rectángulo 79">
          <a:extLst>
            <a:ext uri="{FF2B5EF4-FFF2-40B4-BE49-F238E27FC236}">
              <a16:creationId xmlns="" xmlns:a16="http://schemas.microsoft.com/office/drawing/2014/main" id="{77DE8DF2-1A50-4914-9C1F-DBEE1F1E73B6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362" name="Rectángulo 81">
          <a:extLst>
            <a:ext uri="{FF2B5EF4-FFF2-40B4-BE49-F238E27FC236}">
              <a16:creationId xmlns="" xmlns:a16="http://schemas.microsoft.com/office/drawing/2014/main" id="{DAD921F9-0950-4B4C-BDDE-482186544A4C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363" name="Rectángulo 82">
          <a:extLst>
            <a:ext uri="{FF2B5EF4-FFF2-40B4-BE49-F238E27FC236}">
              <a16:creationId xmlns="" xmlns:a16="http://schemas.microsoft.com/office/drawing/2014/main" id="{79A9150E-1EE0-44EC-A3C7-D29426B9CB96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364" name="Rectángulo 83">
          <a:extLst>
            <a:ext uri="{FF2B5EF4-FFF2-40B4-BE49-F238E27FC236}">
              <a16:creationId xmlns="" xmlns:a16="http://schemas.microsoft.com/office/drawing/2014/main" id="{CB26EAC6-7C90-4FDE-A6F4-495A2BC19877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365" name="Rectángulo 88">
          <a:extLst>
            <a:ext uri="{FF2B5EF4-FFF2-40B4-BE49-F238E27FC236}">
              <a16:creationId xmlns="" xmlns:a16="http://schemas.microsoft.com/office/drawing/2014/main" id="{C7E8F77B-3234-43BC-8FCC-04849AA8629A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366" name="Rectángulo 121">
          <a:extLst>
            <a:ext uri="{FF2B5EF4-FFF2-40B4-BE49-F238E27FC236}">
              <a16:creationId xmlns="" xmlns:a16="http://schemas.microsoft.com/office/drawing/2014/main" id="{9D456340-D5A1-4D45-A388-8DB8A3F87A4F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367" name="Rectángulo 123">
          <a:extLst>
            <a:ext uri="{FF2B5EF4-FFF2-40B4-BE49-F238E27FC236}">
              <a16:creationId xmlns="" xmlns:a16="http://schemas.microsoft.com/office/drawing/2014/main" id="{617E8A4C-1E96-43AD-9EA0-C0D546D753AC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368" name="Rectángulo 126">
          <a:extLst>
            <a:ext uri="{FF2B5EF4-FFF2-40B4-BE49-F238E27FC236}">
              <a16:creationId xmlns="" xmlns:a16="http://schemas.microsoft.com/office/drawing/2014/main" id="{34BD5FFD-E575-49FF-B243-F1A211862A2E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369" name="Rectángulo 127">
          <a:extLst>
            <a:ext uri="{FF2B5EF4-FFF2-40B4-BE49-F238E27FC236}">
              <a16:creationId xmlns="" xmlns:a16="http://schemas.microsoft.com/office/drawing/2014/main" id="{49CD5057-56D9-465B-B080-9BBF925A1356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370" name="Rectángulo 131">
          <a:extLst>
            <a:ext uri="{FF2B5EF4-FFF2-40B4-BE49-F238E27FC236}">
              <a16:creationId xmlns="" xmlns:a16="http://schemas.microsoft.com/office/drawing/2014/main" id="{655E1C2C-17AC-4B64-B808-C6831F244F1D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371" name="Rectángulo 132">
          <a:extLst>
            <a:ext uri="{FF2B5EF4-FFF2-40B4-BE49-F238E27FC236}">
              <a16:creationId xmlns="" xmlns:a16="http://schemas.microsoft.com/office/drawing/2014/main" id="{B72DDBA3-99E7-4205-98C0-48A65335C2D0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372" name="Rectángulo 135">
          <a:extLst>
            <a:ext uri="{FF2B5EF4-FFF2-40B4-BE49-F238E27FC236}">
              <a16:creationId xmlns="" xmlns:a16="http://schemas.microsoft.com/office/drawing/2014/main" id="{E77C0D20-7BC8-43D1-B2C3-4A864E878E01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373" name="Rectángulo 136">
          <a:extLst>
            <a:ext uri="{FF2B5EF4-FFF2-40B4-BE49-F238E27FC236}">
              <a16:creationId xmlns="" xmlns:a16="http://schemas.microsoft.com/office/drawing/2014/main" id="{02C1D97F-F48B-4001-AD51-C13CB79BC80D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374" name="Rectángulo 137">
          <a:extLst>
            <a:ext uri="{FF2B5EF4-FFF2-40B4-BE49-F238E27FC236}">
              <a16:creationId xmlns="" xmlns:a16="http://schemas.microsoft.com/office/drawing/2014/main" id="{478EA18D-60BE-405B-B599-D2D746080DC4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75" name="Rectángulo 139">
          <a:extLst>
            <a:ext uri="{FF2B5EF4-FFF2-40B4-BE49-F238E27FC236}">
              <a16:creationId xmlns="" xmlns:a16="http://schemas.microsoft.com/office/drawing/2014/main" id="{E03FF816-BD1E-4E1B-A76F-878C19E4B053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376" name="Rectángulo 141">
          <a:extLst>
            <a:ext uri="{FF2B5EF4-FFF2-40B4-BE49-F238E27FC236}">
              <a16:creationId xmlns="" xmlns:a16="http://schemas.microsoft.com/office/drawing/2014/main" id="{EB781889-DFB7-4E66-B6C8-D4DA9FDAEA79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377" name="Rectángulo 142">
          <a:extLst>
            <a:ext uri="{FF2B5EF4-FFF2-40B4-BE49-F238E27FC236}">
              <a16:creationId xmlns="" xmlns:a16="http://schemas.microsoft.com/office/drawing/2014/main" id="{8EEEA32A-D4D1-4303-B1DC-F4BF4923E552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378" name="Rectángulo 144">
          <a:extLst>
            <a:ext uri="{FF2B5EF4-FFF2-40B4-BE49-F238E27FC236}">
              <a16:creationId xmlns="" xmlns:a16="http://schemas.microsoft.com/office/drawing/2014/main" id="{7099DA6D-316F-4FC3-B98A-E1EE531F5814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379" name="Rectángulo 145">
          <a:extLst>
            <a:ext uri="{FF2B5EF4-FFF2-40B4-BE49-F238E27FC236}">
              <a16:creationId xmlns="" xmlns:a16="http://schemas.microsoft.com/office/drawing/2014/main" id="{7BA4FB37-978A-451D-8943-C056AF2F5012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380" name="Rectángulo 146">
          <a:extLst>
            <a:ext uri="{FF2B5EF4-FFF2-40B4-BE49-F238E27FC236}">
              <a16:creationId xmlns="" xmlns:a16="http://schemas.microsoft.com/office/drawing/2014/main" id="{B9134712-BD8A-4B12-B215-D4CBEA390E3E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81" name="Rectángulo 52">
          <a:extLst>
            <a:ext uri="{FF2B5EF4-FFF2-40B4-BE49-F238E27FC236}">
              <a16:creationId xmlns="" xmlns:a16="http://schemas.microsoft.com/office/drawing/2014/main" id="{89B169DB-2D08-4EAD-8CE0-9A6BF4925CB7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382" name="Rectángulo 134">
          <a:extLst>
            <a:ext uri="{FF2B5EF4-FFF2-40B4-BE49-F238E27FC236}">
              <a16:creationId xmlns="" xmlns:a16="http://schemas.microsoft.com/office/drawing/2014/main" id="{F41E0C1A-A3E5-4114-AA69-00166F0715D0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383" name="Rectángulo 25">
          <a:extLst>
            <a:ext uri="{FF2B5EF4-FFF2-40B4-BE49-F238E27FC236}">
              <a16:creationId xmlns="" xmlns:a16="http://schemas.microsoft.com/office/drawing/2014/main" id="{DD82A141-4F0A-4C22-9B53-210A3A600DF7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384" name="Rectángulo 29">
          <a:extLst>
            <a:ext uri="{FF2B5EF4-FFF2-40B4-BE49-F238E27FC236}">
              <a16:creationId xmlns="" xmlns:a16="http://schemas.microsoft.com/office/drawing/2014/main" id="{18AC8DEA-3013-4E62-9D77-FA145C37F85A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385" name="Rectángulo 35">
          <a:extLst>
            <a:ext uri="{FF2B5EF4-FFF2-40B4-BE49-F238E27FC236}">
              <a16:creationId xmlns="" xmlns:a16="http://schemas.microsoft.com/office/drawing/2014/main" id="{013A24AA-D642-4689-A26B-E981A50CDE85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386" name="Rectángulo 39">
          <a:extLst>
            <a:ext uri="{FF2B5EF4-FFF2-40B4-BE49-F238E27FC236}">
              <a16:creationId xmlns="" xmlns:a16="http://schemas.microsoft.com/office/drawing/2014/main" id="{97116418-69AA-4C9A-AD53-BB3A993AF43E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387" name="Rectángulo 49">
          <a:extLst>
            <a:ext uri="{FF2B5EF4-FFF2-40B4-BE49-F238E27FC236}">
              <a16:creationId xmlns="" xmlns:a16="http://schemas.microsoft.com/office/drawing/2014/main" id="{3763DA9C-CF7A-4627-8AC7-0783781E563D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388" name="Rectángulo 50">
          <a:extLst>
            <a:ext uri="{FF2B5EF4-FFF2-40B4-BE49-F238E27FC236}">
              <a16:creationId xmlns="" xmlns:a16="http://schemas.microsoft.com/office/drawing/2014/main" id="{D596DBBF-4DE2-43E8-87BF-9B9925D52FE4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389" name="Rectángulo 51">
          <a:extLst>
            <a:ext uri="{FF2B5EF4-FFF2-40B4-BE49-F238E27FC236}">
              <a16:creationId xmlns="" xmlns:a16="http://schemas.microsoft.com/office/drawing/2014/main" id="{EA6E7B3F-BCF8-4AC4-8B7E-3EBD0D8C572D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390" name="Rectángulo 53">
          <a:extLst>
            <a:ext uri="{FF2B5EF4-FFF2-40B4-BE49-F238E27FC236}">
              <a16:creationId xmlns="" xmlns:a16="http://schemas.microsoft.com/office/drawing/2014/main" id="{1920520C-91F5-4D67-847A-CE4C3CA20954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391" name="Rectángulo 54">
          <a:extLst>
            <a:ext uri="{FF2B5EF4-FFF2-40B4-BE49-F238E27FC236}">
              <a16:creationId xmlns="" xmlns:a16="http://schemas.microsoft.com/office/drawing/2014/main" id="{82D7A959-00A4-494C-8B45-DE66852B2C5B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392" name="Rectángulo 55">
          <a:extLst>
            <a:ext uri="{FF2B5EF4-FFF2-40B4-BE49-F238E27FC236}">
              <a16:creationId xmlns="" xmlns:a16="http://schemas.microsoft.com/office/drawing/2014/main" id="{CFD81C9E-583B-49CE-A6E5-4889D6833236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393" name="Rectángulo 56">
          <a:extLst>
            <a:ext uri="{FF2B5EF4-FFF2-40B4-BE49-F238E27FC236}">
              <a16:creationId xmlns="" xmlns:a16="http://schemas.microsoft.com/office/drawing/2014/main" id="{E9477F6B-2CC3-404E-A237-E10DA6FA22E9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394" name="Rectángulo 59">
          <a:extLst>
            <a:ext uri="{FF2B5EF4-FFF2-40B4-BE49-F238E27FC236}">
              <a16:creationId xmlns="" xmlns:a16="http://schemas.microsoft.com/office/drawing/2014/main" id="{5A7E8260-5B68-4E8D-AC55-9DFC28BCE813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395" name="Rectángulo 60">
          <a:extLst>
            <a:ext uri="{FF2B5EF4-FFF2-40B4-BE49-F238E27FC236}">
              <a16:creationId xmlns="" xmlns:a16="http://schemas.microsoft.com/office/drawing/2014/main" id="{ED515263-E9E4-469E-A66C-E6044DD840D6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396" name="Rectángulo 77">
          <a:extLst>
            <a:ext uri="{FF2B5EF4-FFF2-40B4-BE49-F238E27FC236}">
              <a16:creationId xmlns="" xmlns:a16="http://schemas.microsoft.com/office/drawing/2014/main" id="{FB5FE8A7-0229-434C-9E43-9FF7C6FEC353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397" name="Rectángulo 78">
          <a:extLst>
            <a:ext uri="{FF2B5EF4-FFF2-40B4-BE49-F238E27FC236}">
              <a16:creationId xmlns="" xmlns:a16="http://schemas.microsoft.com/office/drawing/2014/main" id="{F98B49E2-C9A6-45FD-9B67-E3547AB63F35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398" name="Rectángulo 79">
          <a:extLst>
            <a:ext uri="{FF2B5EF4-FFF2-40B4-BE49-F238E27FC236}">
              <a16:creationId xmlns="" xmlns:a16="http://schemas.microsoft.com/office/drawing/2014/main" id="{E831C9A1-AD17-4FE7-A81C-FF62B8F726E9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399" name="Rectángulo 81">
          <a:extLst>
            <a:ext uri="{FF2B5EF4-FFF2-40B4-BE49-F238E27FC236}">
              <a16:creationId xmlns="" xmlns:a16="http://schemas.microsoft.com/office/drawing/2014/main" id="{AA1A4280-DFC1-443D-B8FA-9A0A8C5149C8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400" name="Rectángulo 82">
          <a:extLst>
            <a:ext uri="{FF2B5EF4-FFF2-40B4-BE49-F238E27FC236}">
              <a16:creationId xmlns="" xmlns:a16="http://schemas.microsoft.com/office/drawing/2014/main" id="{73C5E6C7-7C12-4FE3-91F8-8B7F24CF8BCB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401" name="Rectángulo 83">
          <a:extLst>
            <a:ext uri="{FF2B5EF4-FFF2-40B4-BE49-F238E27FC236}">
              <a16:creationId xmlns="" xmlns:a16="http://schemas.microsoft.com/office/drawing/2014/main" id="{FE185AF1-206B-4D93-AA1B-E00CBF61FC1C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402" name="Rectángulo 88">
          <a:extLst>
            <a:ext uri="{FF2B5EF4-FFF2-40B4-BE49-F238E27FC236}">
              <a16:creationId xmlns="" xmlns:a16="http://schemas.microsoft.com/office/drawing/2014/main" id="{824F7786-D243-4CA1-BF5B-F6BC14BCC3CE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403" name="Rectángulo 121">
          <a:extLst>
            <a:ext uri="{FF2B5EF4-FFF2-40B4-BE49-F238E27FC236}">
              <a16:creationId xmlns="" xmlns:a16="http://schemas.microsoft.com/office/drawing/2014/main" id="{9448A081-3165-4718-8137-E7C20FEFE9D2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404" name="Rectángulo 123">
          <a:extLst>
            <a:ext uri="{FF2B5EF4-FFF2-40B4-BE49-F238E27FC236}">
              <a16:creationId xmlns="" xmlns:a16="http://schemas.microsoft.com/office/drawing/2014/main" id="{82AC9D6E-B332-4677-A022-9FC6DF4C14D7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405" name="Rectángulo 126">
          <a:extLst>
            <a:ext uri="{FF2B5EF4-FFF2-40B4-BE49-F238E27FC236}">
              <a16:creationId xmlns="" xmlns:a16="http://schemas.microsoft.com/office/drawing/2014/main" id="{EA4840B5-4D79-4F27-BC1A-05188DB1F73E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406" name="Rectángulo 127">
          <a:extLst>
            <a:ext uri="{FF2B5EF4-FFF2-40B4-BE49-F238E27FC236}">
              <a16:creationId xmlns="" xmlns:a16="http://schemas.microsoft.com/office/drawing/2014/main" id="{F8D0519F-13AA-4BA0-9ACB-3D9F43C344C7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407" name="Rectángulo 131">
          <a:extLst>
            <a:ext uri="{FF2B5EF4-FFF2-40B4-BE49-F238E27FC236}">
              <a16:creationId xmlns="" xmlns:a16="http://schemas.microsoft.com/office/drawing/2014/main" id="{01594E2A-81DA-49ED-926E-490696586AAE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408" name="Rectángulo 133">
          <a:extLst>
            <a:ext uri="{FF2B5EF4-FFF2-40B4-BE49-F238E27FC236}">
              <a16:creationId xmlns="" xmlns:a16="http://schemas.microsoft.com/office/drawing/2014/main" id="{2BCFAF60-7CEF-434C-86D8-D96E6511268C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409" name="Rectángulo 137">
          <a:extLst>
            <a:ext uri="{FF2B5EF4-FFF2-40B4-BE49-F238E27FC236}">
              <a16:creationId xmlns="" xmlns:a16="http://schemas.microsoft.com/office/drawing/2014/main" id="{FF26F20A-599A-4AF3-BD24-DFF74EB7FD38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10" name="Rectángulo 139">
          <a:extLst>
            <a:ext uri="{FF2B5EF4-FFF2-40B4-BE49-F238E27FC236}">
              <a16:creationId xmlns="" xmlns:a16="http://schemas.microsoft.com/office/drawing/2014/main" id="{89577BB1-EE8F-4363-BD27-A447C5F29EFD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411" name="Rectángulo 142">
          <a:extLst>
            <a:ext uri="{FF2B5EF4-FFF2-40B4-BE49-F238E27FC236}">
              <a16:creationId xmlns="" xmlns:a16="http://schemas.microsoft.com/office/drawing/2014/main" id="{F68423BA-6637-4D69-8EB0-07A6A50C4A89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412" name="Rectángulo 144">
          <a:extLst>
            <a:ext uri="{FF2B5EF4-FFF2-40B4-BE49-F238E27FC236}">
              <a16:creationId xmlns="" xmlns:a16="http://schemas.microsoft.com/office/drawing/2014/main" id="{C6370864-C894-4F41-AF1D-A9BF85721788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413" name="Rectángulo 145">
          <a:extLst>
            <a:ext uri="{FF2B5EF4-FFF2-40B4-BE49-F238E27FC236}">
              <a16:creationId xmlns="" xmlns:a16="http://schemas.microsoft.com/office/drawing/2014/main" id="{010174A9-F89B-4600-B0AB-25A39EE2646D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414" name="Rectángulo 146">
          <a:extLst>
            <a:ext uri="{FF2B5EF4-FFF2-40B4-BE49-F238E27FC236}">
              <a16:creationId xmlns="" xmlns:a16="http://schemas.microsoft.com/office/drawing/2014/main" id="{B6DFA75D-D156-4A65-9971-0F23A388B436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3415" name="Rectángulo 148">
          <a:extLst>
            <a:ext uri="{FF2B5EF4-FFF2-40B4-BE49-F238E27FC236}">
              <a16:creationId xmlns="" xmlns:a16="http://schemas.microsoft.com/office/drawing/2014/main" id="{E8E35690-12AF-4AEB-AD57-8385C97D5432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16" name="Rectángulo 52">
          <a:extLst>
            <a:ext uri="{FF2B5EF4-FFF2-40B4-BE49-F238E27FC236}">
              <a16:creationId xmlns="" xmlns:a16="http://schemas.microsoft.com/office/drawing/2014/main" id="{6B090CD3-BA75-4A8C-A650-882A34E8B9F3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17" name="Rectángulo 134">
          <a:extLst>
            <a:ext uri="{FF2B5EF4-FFF2-40B4-BE49-F238E27FC236}">
              <a16:creationId xmlns="" xmlns:a16="http://schemas.microsoft.com/office/drawing/2014/main" id="{D82D0269-6338-4DF0-92AC-E2F0704BBBAE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18" name="Rectángulo 52">
          <a:extLst>
            <a:ext uri="{FF2B5EF4-FFF2-40B4-BE49-F238E27FC236}">
              <a16:creationId xmlns="" xmlns:a16="http://schemas.microsoft.com/office/drawing/2014/main" id="{F0BE2714-2DD4-43EB-8758-B6900AF486C4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19" name="Rectángulo 134">
          <a:extLst>
            <a:ext uri="{FF2B5EF4-FFF2-40B4-BE49-F238E27FC236}">
              <a16:creationId xmlns="" xmlns:a16="http://schemas.microsoft.com/office/drawing/2014/main" id="{3CA9544F-C70B-4AA0-9A1B-506EBC3B34BA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420" name="Rectángulo 49">
          <a:extLst>
            <a:ext uri="{FF2B5EF4-FFF2-40B4-BE49-F238E27FC236}">
              <a16:creationId xmlns="" xmlns:a16="http://schemas.microsoft.com/office/drawing/2014/main" id="{1F71363D-34AF-4986-BCBE-DFD4C95AAD39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421" name="Rectángulo 51">
          <a:extLst>
            <a:ext uri="{FF2B5EF4-FFF2-40B4-BE49-F238E27FC236}">
              <a16:creationId xmlns="" xmlns:a16="http://schemas.microsoft.com/office/drawing/2014/main" id="{7D6F3EFD-C0A4-4798-B108-7E546BC7AF2E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422" name="Rectángulo 54">
          <a:extLst>
            <a:ext uri="{FF2B5EF4-FFF2-40B4-BE49-F238E27FC236}">
              <a16:creationId xmlns="" xmlns:a16="http://schemas.microsoft.com/office/drawing/2014/main" id="{1ACFC6A7-FBE7-4464-994E-E262DC20B764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423" name="Rectángulo 55">
          <a:extLst>
            <a:ext uri="{FF2B5EF4-FFF2-40B4-BE49-F238E27FC236}">
              <a16:creationId xmlns="" xmlns:a16="http://schemas.microsoft.com/office/drawing/2014/main" id="{9A893424-96CE-4F54-AED1-C8C5C93514D5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424" name="Rectángulo 56">
          <a:extLst>
            <a:ext uri="{FF2B5EF4-FFF2-40B4-BE49-F238E27FC236}">
              <a16:creationId xmlns="" xmlns:a16="http://schemas.microsoft.com/office/drawing/2014/main" id="{267B56D0-8019-4BD3-A0A7-F1A64DF9B145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425" name="Rectángulo 60">
          <a:extLst>
            <a:ext uri="{FF2B5EF4-FFF2-40B4-BE49-F238E27FC236}">
              <a16:creationId xmlns="" xmlns:a16="http://schemas.microsoft.com/office/drawing/2014/main" id="{699F86C8-0EA7-40B4-BC59-A0E7C397A538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426" name="Rectángulo 77">
          <a:extLst>
            <a:ext uri="{FF2B5EF4-FFF2-40B4-BE49-F238E27FC236}">
              <a16:creationId xmlns="" xmlns:a16="http://schemas.microsoft.com/office/drawing/2014/main" id="{71EFF15B-9CB4-4902-9D89-E8EF515F31DE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427" name="Rectángulo 78">
          <a:extLst>
            <a:ext uri="{FF2B5EF4-FFF2-40B4-BE49-F238E27FC236}">
              <a16:creationId xmlns="" xmlns:a16="http://schemas.microsoft.com/office/drawing/2014/main" id="{AC8DEAD8-B889-4BE9-9FE9-E70EB9A0BEAF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428" name="Rectángulo 79">
          <a:extLst>
            <a:ext uri="{FF2B5EF4-FFF2-40B4-BE49-F238E27FC236}">
              <a16:creationId xmlns="" xmlns:a16="http://schemas.microsoft.com/office/drawing/2014/main" id="{CDD32598-86C9-4071-A3EE-581E8D546CC6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429" name="Rectángulo 81">
          <a:extLst>
            <a:ext uri="{FF2B5EF4-FFF2-40B4-BE49-F238E27FC236}">
              <a16:creationId xmlns="" xmlns:a16="http://schemas.microsoft.com/office/drawing/2014/main" id="{3F8BB2B5-829A-4112-9BDA-D1C9CAF4706A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430" name="Rectángulo 82">
          <a:extLst>
            <a:ext uri="{FF2B5EF4-FFF2-40B4-BE49-F238E27FC236}">
              <a16:creationId xmlns="" xmlns:a16="http://schemas.microsoft.com/office/drawing/2014/main" id="{D68DB7EB-54B0-4F0E-91AC-6D02F04EB52D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431" name="Rectángulo 83">
          <a:extLst>
            <a:ext uri="{FF2B5EF4-FFF2-40B4-BE49-F238E27FC236}">
              <a16:creationId xmlns="" xmlns:a16="http://schemas.microsoft.com/office/drawing/2014/main" id="{5E6BD6E0-E7AB-4AB5-8F9A-54E24531A25E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432" name="Rectángulo 88">
          <a:extLst>
            <a:ext uri="{FF2B5EF4-FFF2-40B4-BE49-F238E27FC236}">
              <a16:creationId xmlns="" xmlns:a16="http://schemas.microsoft.com/office/drawing/2014/main" id="{60D63E6B-35A8-45CB-B7F7-F70D8F466F37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433" name="Rectángulo 131">
          <a:extLst>
            <a:ext uri="{FF2B5EF4-FFF2-40B4-BE49-F238E27FC236}">
              <a16:creationId xmlns="" xmlns:a16="http://schemas.microsoft.com/office/drawing/2014/main" id="{FD7CAB7D-686C-4D89-BF2A-433856481068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434" name="Rectángulo 132">
          <a:extLst>
            <a:ext uri="{FF2B5EF4-FFF2-40B4-BE49-F238E27FC236}">
              <a16:creationId xmlns="" xmlns:a16="http://schemas.microsoft.com/office/drawing/2014/main" id="{6A385EAF-4121-4FDD-B014-5E4DBC7B229D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435" name="Rectángulo 136">
          <a:extLst>
            <a:ext uri="{FF2B5EF4-FFF2-40B4-BE49-F238E27FC236}">
              <a16:creationId xmlns="" xmlns:a16="http://schemas.microsoft.com/office/drawing/2014/main" id="{8694D7AA-349E-4C84-B1EC-52B964E192BF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436" name="Rectángulo 137">
          <a:extLst>
            <a:ext uri="{FF2B5EF4-FFF2-40B4-BE49-F238E27FC236}">
              <a16:creationId xmlns="" xmlns:a16="http://schemas.microsoft.com/office/drawing/2014/main" id="{26551B20-47DF-4AFB-948C-17AFE4F5A4F6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37" name="Rectángulo 139">
          <a:extLst>
            <a:ext uri="{FF2B5EF4-FFF2-40B4-BE49-F238E27FC236}">
              <a16:creationId xmlns="" xmlns:a16="http://schemas.microsoft.com/office/drawing/2014/main" id="{DB2DFC73-EAAD-429E-B044-4D442D865DD0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438" name="Rectángulo 141">
          <a:extLst>
            <a:ext uri="{FF2B5EF4-FFF2-40B4-BE49-F238E27FC236}">
              <a16:creationId xmlns="" xmlns:a16="http://schemas.microsoft.com/office/drawing/2014/main" id="{59CD5D59-DA05-4659-85EC-13F3F7D0E438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439" name="Rectángulo 142">
          <a:extLst>
            <a:ext uri="{FF2B5EF4-FFF2-40B4-BE49-F238E27FC236}">
              <a16:creationId xmlns="" xmlns:a16="http://schemas.microsoft.com/office/drawing/2014/main" id="{BFEE3C2B-4979-42EF-B100-D07855C135A5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440" name="Rectángulo 144">
          <a:extLst>
            <a:ext uri="{FF2B5EF4-FFF2-40B4-BE49-F238E27FC236}">
              <a16:creationId xmlns="" xmlns:a16="http://schemas.microsoft.com/office/drawing/2014/main" id="{21A52DCE-7C07-4050-98B5-BD2EA13E6F4F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441" name="Rectángulo 145">
          <a:extLst>
            <a:ext uri="{FF2B5EF4-FFF2-40B4-BE49-F238E27FC236}">
              <a16:creationId xmlns="" xmlns:a16="http://schemas.microsoft.com/office/drawing/2014/main" id="{C01AFCE6-3CFE-4D16-9DB7-50BF13099CE2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442" name="Rectángulo 146">
          <a:extLst>
            <a:ext uri="{FF2B5EF4-FFF2-40B4-BE49-F238E27FC236}">
              <a16:creationId xmlns="" xmlns:a16="http://schemas.microsoft.com/office/drawing/2014/main" id="{5A6B6648-B967-49C7-824A-99F593F1F8E5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43" name="Rectángulo 52">
          <a:extLst>
            <a:ext uri="{FF2B5EF4-FFF2-40B4-BE49-F238E27FC236}">
              <a16:creationId xmlns="" xmlns:a16="http://schemas.microsoft.com/office/drawing/2014/main" id="{D57E0120-98F6-46C7-8891-CE7A9713FD3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44" name="Rectángulo 134">
          <a:extLst>
            <a:ext uri="{FF2B5EF4-FFF2-40B4-BE49-F238E27FC236}">
              <a16:creationId xmlns="" xmlns:a16="http://schemas.microsoft.com/office/drawing/2014/main" id="{AB55594B-A70D-468A-8A04-4AEA09275EED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445" name="Rectángulo 35">
          <a:extLst>
            <a:ext uri="{FF2B5EF4-FFF2-40B4-BE49-F238E27FC236}">
              <a16:creationId xmlns="" xmlns:a16="http://schemas.microsoft.com/office/drawing/2014/main" id="{7085A7E0-3E76-4FD7-A04D-06BAAA6F3FFD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446" name="Rectángulo 39">
          <a:extLst>
            <a:ext uri="{FF2B5EF4-FFF2-40B4-BE49-F238E27FC236}">
              <a16:creationId xmlns="" xmlns:a16="http://schemas.microsoft.com/office/drawing/2014/main" id="{8243D5C3-C16D-4B89-A91E-045CA4D76669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447" name="Rectángulo 49">
          <a:extLst>
            <a:ext uri="{FF2B5EF4-FFF2-40B4-BE49-F238E27FC236}">
              <a16:creationId xmlns="" xmlns:a16="http://schemas.microsoft.com/office/drawing/2014/main" id="{4F8E8E02-BD87-437E-95C2-D0F90C842BBD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448" name="Rectángulo 50">
          <a:extLst>
            <a:ext uri="{FF2B5EF4-FFF2-40B4-BE49-F238E27FC236}">
              <a16:creationId xmlns="" xmlns:a16="http://schemas.microsoft.com/office/drawing/2014/main" id="{7757242A-6955-4A40-B849-EA7355DFEA3E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449" name="Rectángulo 51">
          <a:extLst>
            <a:ext uri="{FF2B5EF4-FFF2-40B4-BE49-F238E27FC236}">
              <a16:creationId xmlns="" xmlns:a16="http://schemas.microsoft.com/office/drawing/2014/main" id="{D4F2423E-F2C3-4930-83CB-654C462D5DF1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450" name="Rectángulo 53">
          <a:extLst>
            <a:ext uri="{FF2B5EF4-FFF2-40B4-BE49-F238E27FC236}">
              <a16:creationId xmlns="" xmlns:a16="http://schemas.microsoft.com/office/drawing/2014/main" id="{E9BCD1CF-6345-42B4-A74B-4863949B7568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451" name="Rectángulo 54">
          <a:extLst>
            <a:ext uri="{FF2B5EF4-FFF2-40B4-BE49-F238E27FC236}">
              <a16:creationId xmlns="" xmlns:a16="http://schemas.microsoft.com/office/drawing/2014/main" id="{850639FC-F76F-4214-B65B-618A3FD13A5B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452" name="Rectángulo 55">
          <a:extLst>
            <a:ext uri="{FF2B5EF4-FFF2-40B4-BE49-F238E27FC236}">
              <a16:creationId xmlns="" xmlns:a16="http://schemas.microsoft.com/office/drawing/2014/main" id="{6D9EE43F-216B-43A5-A89F-C819900148A6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453" name="Rectángulo 56">
          <a:extLst>
            <a:ext uri="{FF2B5EF4-FFF2-40B4-BE49-F238E27FC236}">
              <a16:creationId xmlns="" xmlns:a16="http://schemas.microsoft.com/office/drawing/2014/main" id="{E99571B4-F35D-4BEF-A3E3-3DDE1BDEB139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454" name="Rectángulo 59">
          <a:extLst>
            <a:ext uri="{FF2B5EF4-FFF2-40B4-BE49-F238E27FC236}">
              <a16:creationId xmlns="" xmlns:a16="http://schemas.microsoft.com/office/drawing/2014/main" id="{2CA502AA-2F2E-43C9-A740-E450E2E35F68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455" name="Rectángulo 60">
          <a:extLst>
            <a:ext uri="{FF2B5EF4-FFF2-40B4-BE49-F238E27FC236}">
              <a16:creationId xmlns="" xmlns:a16="http://schemas.microsoft.com/office/drawing/2014/main" id="{F3FFB307-091C-4172-8067-CC13DA5737E2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456" name="Rectángulo 77">
          <a:extLst>
            <a:ext uri="{FF2B5EF4-FFF2-40B4-BE49-F238E27FC236}">
              <a16:creationId xmlns="" xmlns:a16="http://schemas.microsoft.com/office/drawing/2014/main" id="{03C1AAD0-FC83-4B59-812C-E5B25F2CAFEE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457" name="Rectángulo 78">
          <a:extLst>
            <a:ext uri="{FF2B5EF4-FFF2-40B4-BE49-F238E27FC236}">
              <a16:creationId xmlns="" xmlns:a16="http://schemas.microsoft.com/office/drawing/2014/main" id="{1A7E83C8-28CC-431E-AFF1-AC1B03FA1227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458" name="Rectángulo 79">
          <a:extLst>
            <a:ext uri="{FF2B5EF4-FFF2-40B4-BE49-F238E27FC236}">
              <a16:creationId xmlns="" xmlns:a16="http://schemas.microsoft.com/office/drawing/2014/main" id="{221CA898-24B3-49AC-9362-DD8F23EB9F2E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459" name="Rectángulo 81">
          <a:extLst>
            <a:ext uri="{FF2B5EF4-FFF2-40B4-BE49-F238E27FC236}">
              <a16:creationId xmlns="" xmlns:a16="http://schemas.microsoft.com/office/drawing/2014/main" id="{3F66881F-34A1-4676-83A5-C65A10A94DD0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460" name="Rectángulo 82">
          <a:extLst>
            <a:ext uri="{FF2B5EF4-FFF2-40B4-BE49-F238E27FC236}">
              <a16:creationId xmlns="" xmlns:a16="http://schemas.microsoft.com/office/drawing/2014/main" id="{E4A90F87-E4C0-41B3-9E31-1671B5AE0B89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461" name="Rectángulo 83">
          <a:extLst>
            <a:ext uri="{FF2B5EF4-FFF2-40B4-BE49-F238E27FC236}">
              <a16:creationId xmlns="" xmlns:a16="http://schemas.microsoft.com/office/drawing/2014/main" id="{D78A4AF2-5B34-4FBA-ADDC-99A75199DB9A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462" name="Rectángulo 88">
          <a:extLst>
            <a:ext uri="{FF2B5EF4-FFF2-40B4-BE49-F238E27FC236}">
              <a16:creationId xmlns="" xmlns:a16="http://schemas.microsoft.com/office/drawing/2014/main" id="{688C718F-59F7-4EC8-B173-9FA0352421B3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463" name="Rectángulo 123">
          <a:extLst>
            <a:ext uri="{FF2B5EF4-FFF2-40B4-BE49-F238E27FC236}">
              <a16:creationId xmlns="" xmlns:a16="http://schemas.microsoft.com/office/drawing/2014/main" id="{A50B6D28-22BA-4B7B-9806-2201C558A3DC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464" name="Rectángulo 126">
          <a:extLst>
            <a:ext uri="{FF2B5EF4-FFF2-40B4-BE49-F238E27FC236}">
              <a16:creationId xmlns="" xmlns:a16="http://schemas.microsoft.com/office/drawing/2014/main" id="{03699DB7-E726-462B-98F3-B4B38EBB1A64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465" name="Rectángulo 127">
          <a:extLst>
            <a:ext uri="{FF2B5EF4-FFF2-40B4-BE49-F238E27FC236}">
              <a16:creationId xmlns="" xmlns:a16="http://schemas.microsoft.com/office/drawing/2014/main" id="{9DA279A6-AB33-40C4-AA4F-AE641C57C7C9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466" name="Rectángulo 131">
          <a:extLst>
            <a:ext uri="{FF2B5EF4-FFF2-40B4-BE49-F238E27FC236}">
              <a16:creationId xmlns="" xmlns:a16="http://schemas.microsoft.com/office/drawing/2014/main" id="{67251748-1634-4751-AEE4-20F2A44128A5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467" name="Rectángulo 132">
          <a:extLst>
            <a:ext uri="{FF2B5EF4-FFF2-40B4-BE49-F238E27FC236}">
              <a16:creationId xmlns="" xmlns:a16="http://schemas.microsoft.com/office/drawing/2014/main" id="{00D5A77D-9766-433C-B072-AF5C2F499D1C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468" name="Rectángulo 133">
          <a:extLst>
            <a:ext uri="{FF2B5EF4-FFF2-40B4-BE49-F238E27FC236}">
              <a16:creationId xmlns="" xmlns:a16="http://schemas.microsoft.com/office/drawing/2014/main" id="{47627AF0-C34B-412B-8B99-5F836823F2AD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469" name="Rectángulo 135">
          <a:extLst>
            <a:ext uri="{FF2B5EF4-FFF2-40B4-BE49-F238E27FC236}">
              <a16:creationId xmlns="" xmlns:a16="http://schemas.microsoft.com/office/drawing/2014/main" id="{2F876AEE-3D6D-46FF-8585-7FA9C25F0AD9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470" name="Rectángulo 136">
          <a:extLst>
            <a:ext uri="{FF2B5EF4-FFF2-40B4-BE49-F238E27FC236}">
              <a16:creationId xmlns="" xmlns:a16="http://schemas.microsoft.com/office/drawing/2014/main" id="{287C71D0-9A8B-4ED2-AD4D-5490FF577646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471" name="Rectángulo 137">
          <a:extLst>
            <a:ext uri="{FF2B5EF4-FFF2-40B4-BE49-F238E27FC236}">
              <a16:creationId xmlns="" xmlns:a16="http://schemas.microsoft.com/office/drawing/2014/main" id="{8B40899B-AA85-41D7-A08C-D4FAF0B0D583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72" name="Rectángulo 139">
          <a:extLst>
            <a:ext uri="{FF2B5EF4-FFF2-40B4-BE49-F238E27FC236}">
              <a16:creationId xmlns="" xmlns:a16="http://schemas.microsoft.com/office/drawing/2014/main" id="{E82F8BDE-1C3D-4337-BA4A-D14E395B9F44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473" name="Rectángulo 141">
          <a:extLst>
            <a:ext uri="{FF2B5EF4-FFF2-40B4-BE49-F238E27FC236}">
              <a16:creationId xmlns="" xmlns:a16="http://schemas.microsoft.com/office/drawing/2014/main" id="{A9E1F4F4-A0FD-4AAC-AD09-C82670E0DA0B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474" name="Rectángulo 142">
          <a:extLst>
            <a:ext uri="{FF2B5EF4-FFF2-40B4-BE49-F238E27FC236}">
              <a16:creationId xmlns="" xmlns:a16="http://schemas.microsoft.com/office/drawing/2014/main" id="{A69B99A0-7C32-4941-BCE9-33E5AD97C570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475" name="Rectángulo 144">
          <a:extLst>
            <a:ext uri="{FF2B5EF4-FFF2-40B4-BE49-F238E27FC236}">
              <a16:creationId xmlns="" xmlns:a16="http://schemas.microsoft.com/office/drawing/2014/main" id="{EC45B3A1-CDE0-4C29-9623-5DB3BA3A2ECC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476" name="Rectángulo 145">
          <a:extLst>
            <a:ext uri="{FF2B5EF4-FFF2-40B4-BE49-F238E27FC236}">
              <a16:creationId xmlns="" xmlns:a16="http://schemas.microsoft.com/office/drawing/2014/main" id="{6C62C800-1E59-4C18-B031-07BD7C9BB715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477" name="Rectángulo 146">
          <a:extLst>
            <a:ext uri="{FF2B5EF4-FFF2-40B4-BE49-F238E27FC236}">
              <a16:creationId xmlns="" xmlns:a16="http://schemas.microsoft.com/office/drawing/2014/main" id="{2A2A6750-76FF-4E6D-A3BC-826BDF742CA8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3478" name="Rectángulo 148">
          <a:extLst>
            <a:ext uri="{FF2B5EF4-FFF2-40B4-BE49-F238E27FC236}">
              <a16:creationId xmlns="" xmlns:a16="http://schemas.microsoft.com/office/drawing/2014/main" id="{23482163-1EBD-4B55-88E9-78C961DEB607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79" name="Rectángulo 52">
          <a:extLst>
            <a:ext uri="{FF2B5EF4-FFF2-40B4-BE49-F238E27FC236}">
              <a16:creationId xmlns="" xmlns:a16="http://schemas.microsoft.com/office/drawing/2014/main" id="{4D095085-A049-4F05-93A9-76EC395DE754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80" name="Rectángulo 134">
          <a:extLst>
            <a:ext uri="{FF2B5EF4-FFF2-40B4-BE49-F238E27FC236}">
              <a16:creationId xmlns="" xmlns:a16="http://schemas.microsoft.com/office/drawing/2014/main" id="{D182E438-82BD-49CF-9107-18D448917CCA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81" name="Rectángulo 52">
          <a:extLst>
            <a:ext uri="{FF2B5EF4-FFF2-40B4-BE49-F238E27FC236}">
              <a16:creationId xmlns="" xmlns:a16="http://schemas.microsoft.com/office/drawing/2014/main" id="{E59AE319-D014-4A8F-9C00-77DCFC76E07D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82" name="Rectángulo 134">
          <a:extLst>
            <a:ext uri="{FF2B5EF4-FFF2-40B4-BE49-F238E27FC236}">
              <a16:creationId xmlns="" xmlns:a16="http://schemas.microsoft.com/office/drawing/2014/main" id="{0C3F97AB-63DB-4F29-B238-61945B16D896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483" name="Rectángulo 49">
          <a:extLst>
            <a:ext uri="{FF2B5EF4-FFF2-40B4-BE49-F238E27FC236}">
              <a16:creationId xmlns="" xmlns:a16="http://schemas.microsoft.com/office/drawing/2014/main" id="{A13E4E77-F7D2-4506-A219-357DBCAFA3E0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484" name="Rectángulo 51">
          <a:extLst>
            <a:ext uri="{FF2B5EF4-FFF2-40B4-BE49-F238E27FC236}">
              <a16:creationId xmlns="" xmlns:a16="http://schemas.microsoft.com/office/drawing/2014/main" id="{4079F538-D41D-4030-8535-32FFD66576DD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485" name="Rectángulo 54">
          <a:extLst>
            <a:ext uri="{FF2B5EF4-FFF2-40B4-BE49-F238E27FC236}">
              <a16:creationId xmlns="" xmlns:a16="http://schemas.microsoft.com/office/drawing/2014/main" id="{8F8878F1-4B5F-4FB9-863C-73AF9DEDD620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486" name="Rectángulo 55">
          <a:extLst>
            <a:ext uri="{FF2B5EF4-FFF2-40B4-BE49-F238E27FC236}">
              <a16:creationId xmlns="" xmlns:a16="http://schemas.microsoft.com/office/drawing/2014/main" id="{F1155534-30A9-4555-BCDB-102E9985BC7C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487" name="Rectángulo 56">
          <a:extLst>
            <a:ext uri="{FF2B5EF4-FFF2-40B4-BE49-F238E27FC236}">
              <a16:creationId xmlns="" xmlns:a16="http://schemas.microsoft.com/office/drawing/2014/main" id="{1E67165B-3F9B-4973-A915-3AAB5340ACF4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488" name="Rectángulo 59">
          <a:extLst>
            <a:ext uri="{FF2B5EF4-FFF2-40B4-BE49-F238E27FC236}">
              <a16:creationId xmlns="" xmlns:a16="http://schemas.microsoft.com/office/drawing/2014/main" id="{B59AFAE8-B413-4AAC-AB7D-D62A44042615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489" name="Rectángulo 60">
          <a:extLst>
            <a:ext uri="{FF2B5EF4-FFF2-40B4-BE49-F238E27FC236}">
              <a16:creationId xmlns="" xmlns:a16="http://schemas.microsoft.com/office/drawing/2014/main" id="{9F678365-9E62-4DCD-8D74-A0DFCF4DC23C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490" name="Rectángulo 78">
          <a:extLst>
            <a:ext uri="{FF2B5EF4-FFF2-40B4-BE49-F238E27FC236}">
              <a16:creationId xmlns="" xmlns:a16="http://schemas.microsoft.com/office/drawing/2014/main" id="{FA3C0393-A77E-43C8-A6CB-CA996F21A5FE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491" name="Rectángulo 79">
          <a:extLst>
            <a:ext uri="{FF2B5EF4-FFF2-40B4-BE49-F238E27FC236}">
              <a16:creationId xmlns="" xmlns:a16="http://schemas.microsoft.com/office/drawing/2014/main" id="{A0574AAE-D917-4DD0-A6B6-45F267F60E1B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492" name="Rectángulo 127">
          <a:extLst>
            <a:ext uri="{FF2B5EF4-FFF2-40B4-BE49-F238E27FC236}">
              <a16:creationId xmlns="" xmlns:a16="http://schemas.microsoft.com/office/drawing/2014/main" id="{3E5A7F81-F339-4903-9F3C-D336FE49D557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493" name="Rectángulo 131">
          <a:extLst>
            <a:ext uri="{FF2B5EF4-FFF2-40B4-BE49-F238E27FC236}">
              <a16:creationId xmlns="" xmlns:a16="http://schemas.microsoft.com/office/drawing/2014/main" id="{658C1D9F-6E16-4088-AB12-656FA1A0DFDD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494" name="Rectángulo 136">
          <a:extLst>
            <a:ext uri="{FF2B5EF4-FFF2-40B4-BE49-F238E27FC236}">
              <a16:creationId xmlns="" xmlns:a16="http://schemas.microsoft.com/office/drawing/2014/main" id="{D3E5B927-7A5C-48CF-827C-B5A97B82393D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495" name="Rectángulo 137">
          <a:extLst>
            <a:ext uri="{FF2B5EF4-FFF2-40B4-BE49-F238E27FC236}">
              <a16:creationId xmlns="" xmlns:a16="http://schemas.microsoft.com/office/drawing/2014/main" id="{28741E49-ADE4-4E91-9612-4F03C3575F5F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496" name="Rectángulo 139">
          <a:extLst>
            <a:ext uri="{FF2B5EF4-FFF2-40B4-BE49-F238E27FC236}">
              <a16:creationId xmlns="" xmlns:a16="http://schemas.microsoft.com/office/drawing/2014/main" id="{800D75F4-4C77-4AAD-9DF4-F69A7BAFBBB4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497" name="Rectángulo 140">
          <a:extLst>
            <a:ext uri="{FF2B5EF4-FFF2-40B4-BE49-F238E27FC236}">
              <a16:creationId xmlns="" xmlns:a16="http://schemas.microsoft.com/office/drawing/2014/main" id="{C1D39BA9-B9DA-46DB-B11D-F7D2D3049C2D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498" name="Rectángulo 141">
          <a:extLst>
            <a:ext uri="{FF2B5EF4-FFF2-40B4-BE49-F238E27FC236}">
              <a16:creationId xmlns="" xmlns:a16="http://schemas.microsoft.com/office/drawing/2014/main" id="{893DFDA0-82A5-486A-9FE7-64478F8747CC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499" name="Rectángulo 142">
          <a:extLst>
            <a:ext uri="{FF2B5EF4-FFF2-40B4-BE49-F238E27FC236}">
              <a16:creationId xmlns="" xmlns:a16="http://schemas.microsoft.com/office/drawing/2014/main" id="{3D9B9D77-C82F-4E51-92A1-0ACC88023D44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500" name="Rectángulo 145">
          <a:extLst>
            <a:ext uri="{FF2B5EF4-FFF2-40B4-BE49-F238E27FC236}">
              <a16:creationId xmlns="" xmlns:a16="http://schemas.microsoft.com/office/drawing/2014/main" id="{C856C210-568F-4EF4-BA90-D30CD02F0D56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501" name="Rectángulo 146">
          <a:extLst>
            <a:ext uri="{FF2B5EF4-FFF2-40B4-BE49-F238E27FC236}">
              <a16:creationId xmlns="" xmlns:a16="http://schemas.microsoft.com/office/drawing/2014/main" id="{F1270690-D3F1-4FC6-B395-653BEEE72092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02" name="Rectángulo 52">
          <a:extLst>
            <a:ext uri="{FF2B5EF4-FFF2-40B4-BE49-F238E27FC236}">
              <a16:creationId xmlns="" xmlns:a16="http://schemas.microsoft.com/office/drawing/2014/main" id="{41F0464D-5C4F-4DA8-9A42-69A1778B946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03" name="Rectángulo 134">
          <a:extLst>
            <a:ext uri="{FF2B5EF4-FFF2-40B4-BE49-F238E27FC236}">
              <a16:creationId xmlns="" xmlns:a16="http://schemas.microsoft.com/office/drawing/2014/main" id="{D453376F-B041-4530-B014-86C9E91A2FF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04" name="Rectángulo 52">
          <a:extLst>
            <a:ext uri="{FF2B5EF4-FFF2-40B4-BE49-F238E27FC236}">
              <a16:creationId xmlns="" xmlns:a16="http://schemas.microsoft.com/office/drawing/2014/main" id="{BB517F72-27AB-49C6-9601-47BA9F2B9C3C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05" name="Rectángulo 134">
          <a:extLst>
            <a:ext uri="{FF2B5EF4-FFF2-40B4-BE49-F238E27FC236}">
              <a16:creationId xmlns="" xmlns:a16="http://schemas.microsoft.com/office/drawing/2014/main" id="{79CA527E-FD97-4A16-8660-CEE2AB1BBB93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506" name="Rectángulo 35">
          <a:extLst>
            <a:ext uri="{FF2B5EF4-FFF2-40B4-BE49-F238E27FC236}">
              <a16:creationId xmlns="" xmlns:a16="http://schemas.microsoft.com/office/drawing/2014/main" id="{4C289369-5E9A-46A3-8062-6F2B17404C4D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507" name="Rectángulo 49">
          <a:extLst>
            <a:ext uri="{FF2B5EF4-FFF2-40B4-BE49-F238E27FC236}">
              <a16:creationId xmlns="" xmlns:a16="http://schemas.microsoft.com/office/drawing/2014/main" id="{5C6AD117-C793-44FC-A4BF-F17BD1EC89B8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508" name="Rectángulo 51">
          <a:extLst>
            <a:ext uri="{FF2B5EF4-FFF2-40B4-BE49-F238E27FC236}">
              <a16:creationId xmlns="" xmlns:a16="http://schemas.microsoft.com/office/drawing/2014/main" id="{81FD6A32-E626-44AA-BFEF-EE1777448F10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509" name="Rectángulo 54">
          <a:extLst>
            <a:ext uri="{FF2B5EF4-FFF2-40B4-BE49-F238E27FC236}">
              <a16:creationId xmlns="" xmlns:a16="http://schemas.microsoft.com/office/drawing/2014/main" id="{F8F3638D-8DFE-4A48-B2CF-258EF79F3319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510" name="Rectángulo 55">
          <a:extLst>
            <a:ext uri="{FF2B5EF4-FFF2-40B4-BE49-F238E27FC236}">
              <a16:creationId xmlns="" xmlns:a16="http://schemas.microsoft.com/office/drawing/2014/main" id="{DC5CB614-657C-467B-ACB7-DED6D01257E1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511" name="Rectángulo 56">
          <a:extLst>
            <a:ext uri="{FF2B5EF4-FFF2-40B4-BE49-F238E27FC236}">
              <a16:creationId xmlns="" xmlns:a16="http://schemas.microsoft.com/office/drawing/2014/main" id="{62D6F167-E390-4504-852A-85E373CE9CF8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512" name="Rectángulo 58">
          <a:extLst>
            <a:ext uri="{FF2B5EF4-FFF2-40B4-BE49-F238E27FC236}">
              <a16:creationId xmlns="" xmlns:a16="http://schemas.microsoft.com/office/drawing/2014/main" id="{0C375C65-B51F-407E-9E3D-B0C94C5D7EC0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513" name="Rectángulo 59">
          <a:extLst>
            <a:ext uri="{FF2B5EF4-FFF2-40B4-BE49-F238E27FC236}">
              <a16:creationId xmlns="" xmlns:a16="http://schemas.microsoft.com/office/drawing/2014/main" id="{5C5EFC30-CA2A-4FDA-A1DD-6DE13D58681B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514" name="Rectángulo 60">
          <a:extLst>
            <a:ext uri="{FF2B5EF4-FFF2-40B4-BE49-F238E27FC236}">
              <a16:creationId xmlns="" xmlns:a16="http://schemas.microsoft.com/office/drawing/2014/main" id="{89D3C518-6121-4BD2-B600-D8D8492B9A7A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515" name="Rectángulo 78">
          <a:extLst>
            <a:ext uri="{FF2B5EF4-FFF2-40B4-BE49-F238E27FC236}">
              <a16:creationId xmlns="" xmlns:a16="http://schemas.microsoft.com/office/drawing/2014/main" id="{66F7D962-F45F-4ECC-ABC8-BD6A93E8BB14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516" name="Rectángulo 79">
          <a:extLst>
            <a:ext uri="{FF2B5EF4-FFF2-40B4-BE49-F238E27FC236}">
              <a16:creationId xmlns="" xmlns:a16="http://schemas.microsoft.com/office/drawing/2014/main" id="{C8928085-5D23-47E9-9207-4734BEBB0D7A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517" name="Rectángulo 126">
          <a:extLst>
            <a:ext uri="{FF2B5EF4-FFF2-40B4-BE49-F238E27FC236}">
              <a16:creationId xmlns="" xmlns:a16="http://schemas.microsoft.com/office/drawing/2014/main" id="{75276C10-6965-487F-BD50-C38DC5260F6B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518" name="Rectángulo 127">
          <a:extLst>
            <a:ext uri="{FF2B5EF4-FFF2-40B4-BE49-F238E27FC236}">
              <a16:creationId xmlns="" xmlns:a16="http://schemas.microsoft.com/office/drawing/2014/main" id="{CD14D45D-26E1-40E9-B074-A648A9C50417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519" name="Rectángulo 131">
          <a:extLst>
            <a:ext uri="{FF2B5EF4-FFF2-40B4-BE49-F238E27FC236}">
              <a16:creationId xmlns="" xmlns:a16="http://schemas.microsoft.com/office/drawing/2014/main" id="{587BEE46-4E14-41FB-9714-3A39CBB53F33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520" name="Rectángulo 132">
          <a:extLst>
            <a:ext uri="{FF2B5EF4-FFF2-40B4-BE49-F238E27FC236}">
              <a16:creationId xmlns="" xmlns:a16="http://schemas.microsoft.com/office/drawing/2014/main" id="{9D45DF12-70D5-4A85-8A95-DFB0A58E85F3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521" name="Rectángulo 136">
          <a:extLst>
            <a:ext uri="{FF2B5EF4-FFF2-40B4-BE49-F238E27FC236}">
              <a16:creationId xmlns="" xmlns:a16="http://schemas.microsoft.com/office/drawing/2014/main" id="{449F610F-0DAC-4BA2-801E-B211ED68E88F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522" name="Rectángulo 137">
          <a:extLst>
            <a:ext uri="{FF2B5EF4-FFF2-40B4-BE49-F238E27FC236}">
              <a16:creationId xmlns="" xmlns:a16="http://schemas.microsoft.com/office/drawing/2014/main" id="{8CE9D800-56C1-4117-9CC2-483279D364B9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23" name="Rectángulo 139">
          <a:extLst>
            <a:ext uri="{FF2B5EF4-FFF2-40B4-BE49-F238E27FC236}">
              <a16:creationId xmlns="" xmlns:a16="http://schemas.microsoft.com/office/drawing/2014/main" id="{90BA9EC5-6886-4A78-9ECB-90CC7F292416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524" name="Rectángulo 140">
          <a:extLst>
            <a:ext uri="{FF2B5EF4-FFF2-40B4-BE49-F238E27FC236}">
              <a16:creationId xmlns="" xmlns:a16="http://schemas.microsoft.com/office/drawing/2014/main" id="{07DDF0B4-862A-4F21-A3B6-68DAD0D311BF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525" name="Rectángulo 141">
          <a:extLst>
            <a:ext uri="{FF2B5EF4-FFF2-40B4-BE49-F238E27FC236}">
              <a16:creationId xmlns="" xmlns:a16="http://schemas.microsoft.com/office/drawing/2014/main" id="{C6E3E5F7-6AB7-4677-B636-CA1E828F2889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526" name="Rectángulo 142">
          <a:extLst>
            <a:ext uri="{FF2B5EF4-FFF2-40B4-BE49-F238E27FC236}">
              <a16:creationId xmlns="" xmlns:a16="http://schemas.microsoft.com/office/drawing/2014/main" id="{943411C5-9629-48AC-BDD5-FDC6FA66ADFB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527" name="Rectángulo 145">
          <a:extLst>
            <a:ext uri="{FF2B5EF4-FFF2-40B4-BE49-F238E27FC236}">
              <a16:creationId xmlns="" xmlns:a16="http://schemas.microsoft.com/office/drawing/2014/main" id="{3C727F50-4D3C-4F14-80E0-3B1927983C93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528" name="Rectángulo 146">
          <a:extLst>
            <a:ext uri="{FF2B5EF4-FFF2-40B4-BE49-F238E27FC236}">
              <a16:creationId xmlns="" xmlns:a16="http://schemas.microsoft.com/office/drawing/2014/main" id="{9A77B1FC-1962-4412-B827-A0B90485FE80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29" name="Rectángulo 52">
          <a:extLst>
            <a:ext uri="{FF2B5EF4-FFF2-40B4-BE49-F238E27FC236}">
              <a16:creationId xmlns="" xmlns:a16="http://schemas.microsoft.com/office/drawing/2014/main" id="{0D59352B-6450-49A8-AB8C-44359074AD55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30" name="Rectángulo 134">
          <a:extLst>
            <a:ext uri="{FF2B5EF4-FFF2-40B4-BE49-F238E27FC236}">
              <a16:creationId xmlns="" xmlns:a16="http://schemas.microsoft.com/office/drawing/2014/main" id="{BC671592-CFD1-4346-99AD-654B90CBC1F7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531" name="Rectángulo 49">
          <a:extLst>
            <a:ext uri="{FF2B5EF4-FFF2-40B4-BE49-F238E27FC236}">
              <a16:creationId xmlns="" xmlns:a16="http://schemas.microsoft.com/office/drawing/2014/main" id="{DCE9BD88-0DCA-4242-B95B-EC8DF9B7BCA0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532" name="Rectángulo 50">
          <a:extLst>
            <a:ext uri="{FF2B5EF4-FFF2-40B4-BE49-F238E27FC236}">
              <a16:creationId xmlns="" xmlns:a16="http://schemas.microsoft.com/office/drawing/2014/main" id="{572D8CEA-2FA7-4C26-9805-9C5A5A9B4799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533" name="Rectángulo 51">
          <a:extLst>
            <a:ext uri="{FF2B5EF4-FFF2-40B4-BE49-F238E27FC236}">
              <a16:creationId xmlns="" xmlns:a16="http://schemas.microsoft.com/office/drawing/2014/main" id="{3C7A8ABE-CEFC-4970-8128-763A591E7E00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534" name="Rectángulo 54">
          <a:extLst>
            <a:ext uri="{FF2B5EF4-FFF2-40B4-BE49-F238E27FC236}">
              <a16:creationId xmlns="" xmlns:a16="http://schemas.microsoft.com/office/drawing/2014/main" id="{813AD7F5-7584-451A-B60A-3372605FA71A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535" name="Rectángulo 55">
          <a:extLst>
            <a:ext uri="{FF2B5EF4-FFF2-40B4-BE49-F238E27FC236}">
              <a16:creationId xmlns="" xmlns:a16="http://schemas.microsoft.com/office/drawing/2014/main" id="{9DBD1D3C-AD4F-4BAB-9175-E53DDDB866A5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536" name="Rectángulo 56">
          <a:extLst>
            <a:ext uri="{FF2B5EF4-FFF2-40B4-BE49-F238E27FC236}">
              <a16:creationId xmlns="" xmlns:a16="http://schemas.microsoft.com/office/drawing/2014/main" id="{705DFB4F-23A8-4367-A291-C52EF40F9BD7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537" name="Rectángulo 58">
          <a:extLst>
            <a:ext uri="{FF2B5EF4-FFF2-40B4-BE49-F238E27FC236}">
              <a16:creationId xmlns="" xmlns:a16="http://schemas.microsoft.com/office/drawing/2014/main" id="{87BDDA1E-5855-45E5-82B2-A5AD6EBEF7C8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538" name="Rectángulo 59">
          <a:extLst>
            <a:ext uri="{FF2B5EF4-FFF2-40B4-BE49-F238E27FC236}">
              <a16:creationId xmlns="" xmlns:a16="http://schemas.microsoft.com/office/drawing/2014/main" id="{DD1262FC-5A01-437A-98DE-007100A436EE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539" name="Rectángulo 60">
          <a:extLst>
            <a:ext uri="{FF2B5EF4-FFF2-40B4-BE49-F238E27FC236}">
              <a16:creationId xmlns="" xmlns:a16="http://schemas.microsoft.com/office/drawing/2014/main" id="{61682955-6D77-4682-B269-3C695504E1B7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540" name="Rectángulo 78">
          <a:extLst>
            <a:ext uri="{FF2B5EF4-FFF2-40B4-BE49-F238E27FC236}">
              <a16:creationId xmlns="" xmlns:a16="http://schemas.microsoft.com/office/drawing/2014/main" id="{892FF329-B18B-43B3-AA2A-D22DF9E3C610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541" name="Rectángulo 79">
          <a:extLst>
            <a:ext uri="{FF2B5EF4-FFF2-40B4-BE49-F238E27FC236}">
              <a16:creationId xmlns="" xmlns:a16="http://schemas.microsoft.com/office/drawing/2014/main" id="{D130C671-DA05-4C64-8CA1-AA56FCD5E02E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542" name="Rectángulo 119">
          <a:extLst>
            <a:ext uri="{FF2B5EF4-FFF2-40B4-BE49-F238E27FC236}">
              <a16:creationId xmlns="" xmlns:a16="http://schemas.microsoft.com/office/drawing/2014/main" id="{EA912F83-A92B-435C-8895-92061D3A6582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543" name="Rectángulo 131">
          <a:extLst>
            <a:ext uri="{FF2B5EF4-FFF2-40B4-BE49-F238E27FC236}">
              <a16:creationId xmlns="" xmlns:a16="http://schemas.microsoft.com/office/drawing/2014/main" id="{C687ACAF-8BB3-47A6-8770-E210658EA29A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544" name="Rectángulo 133">
          <a:extLst>
            <a:ext uri="{FF2B5EF4-FFF2-40B4-BE49-F238E27FC236}">
              <a16:creationId xmlns="" xmlns:a16="http://schemas.microsoft.com/office/drawing/2014/main" id="{E5FF4FDF-936C-409E-9B5B-88E666447DB0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545" name="Rectángulo 136">
          <a:extLst>
            <a:ext uri="{FF2B5EF4-FFF2-40B4-BE49-F238E27FC236}">
              <a16:creationId xmlns="" xmlns:a16="http://schemas.microsoft.com/office/drawing/2014/main" id="{CFFDE639-609D-481C-9604-902CB96ED524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546" name="Rectángulo 137">
          <a:extLst>
            <a:ext uri="{FF2B5EF4-FFF2-40B4-BE49-F238E27FC236}">
              <a16:creationId xmlns="" xmlns:a16="http://schemas.microsoft.com/office/drawing/2014/main" id="{718DBA05-9E98-4A27-8AB6-722EFBB0F384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47" name="Rectángulo 139">
          <a:extLst>
            <a:ext uri="{FF2B5EF4-FFF2-40B4-BE49-F238E27FC236}">
              <a16:creationId xmlns="" xmlns:a16="http://schemas.microsoft.com/office/drawing/2014/main" id="{EDE41FC4-85CA-45AC-825B-0D343529EDCE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548" name="Rectángulo 140">
          <a:extLst>
            <a:ext uri="{FF2B5EF4-FFF2-40B4-BE49-F238E27FC236}">
              <a16:creationId xmlns="" xmlns:a16="http://schemas.microsoft.com/office/drawing/2014/main" id="{D4E446F6-3562-4EDF-A52A-FDCB6D69057E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549" name="Rectángulo 141">
          <a:extLst>
            <a:ext uri="{FF2B5EF4-FFF2-40B4-BE49-F238E27FC236}">
              <a16:creationId xmlns="" xmlns:a16="http://schemas.microsoft.com/office/drawing/2014/main" id="{720E32B1-BDDB-4FE3-844D-003FFCE7CE2D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550" name="Rectángulo 142">
          <a:extLst>
            <a:ext uri="{FF2B5EF4-FFF2-40B4-BE49-F238E27FC236}">
              <a16:creationId xmlns="" xmlns:a16="http://schemas.microsoft.com/office/drawing/2014/main" id="{3BF2B013-AD45-4FDC-92ED-3A415955C1B0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551" name="Rectángulo 145">
          <a:extLst>
            <a:ext uri="{FF2B5EF4-FFF2-40B4-BE49-F238E27FC236}">
              <a16:creationId xmlns="" xmlns:a16="http://schemas.microsoft.com/office/drawing/2014/main" id="{1E11A78B-F3BA-4C30-81D3-6DFECFB03758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552" name="Rectángulo 146">
          <a:extLst>
            <a:ext uri="{FF2B5EF4-FFF2-40B4-BE49-F238E27FC236}">
              <a16:creationId xmlns="" xmlns:a16="http://schemas.microsoft.com/office/drawing/2014/main" id="{79B493F1-5E91-4BC5-BC60-827A753F25FF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3553" name="Rectángulo 148">
          <a:extLst>
            <a:ext uri="{FF2B5EF4-FFF2-40B4-BE49-F238E27FC236}">
              <a16:creationId xmlns="" xmlns:a16="http://schemas.microsoft.com/office/drawing/2014/main" id="{23BFA522-3F05-41BD-B896-BFCAA107A464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54" name="Rectángulo 52">
          <a:extLst>
            <a:ext uri="{FF2B5EF4-FFF2-40B4-BE49-F238E27FC236}">
              <a16:creationId xmlns="" xmlns:a16="http://schemas.microsoft.com/office/drawing/2014/main" id="{BFCF9FF8-1E95-40A0-BF34-AADCC70FCF15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55" name="Rectángulo 134">
          <a:extLst>
            <a:ext uri="{FF2B5EF4-FFF2-40B4-BE49-F238E27FC236}">
              <a16:creationId xmlns="" xmlns:a16="http://schemas.microsoft.com/office/drawing/2014/main" id="{DBAAB82B-AF2D-4CBB-83EB-4DB0E9AF72A4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56" name="Rectángulo 52">
          <a:extLst>
            <a:ext uri="{FF2B5EF4-FFF2-40B4-BE49-F238E27FC236}">
              <a16:creationId xmlns="" xmlns:a16="http://schemas.microsoft.com/office/drawing/2014/main" id="{B38F7B97-7F34-4829-AFF2-C541DA5BEE61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57" name="Rectángulo 134">
          <a:extLst>
            <a:ext uri="{FF2B5EF4-FFF2-40B4-BE49-F238E27FC236}">
              <a16:creationId xmlns="" xmlns:a16="http://schemas.microsoft.com/office/drawing/2014/main" id="{AB5B1E35-A888-475D-9CE6-E8286A8C3E0E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558" name="Rectángulo 25">
          <a:extLst>
            <a:ext uri="{FF2B5EF4-FFF2-40B4-BE49-F238E27FC236}">
              <a16:creationId xmlns="" xmlns:a16="http://schemas.microsoft.com/office/drawing/2014/main" id="{AB35221F-C360-45FA-BD82-D801C18D9F89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559" name="Rectángulo 35">
          <a:extLst>
            <a:ext uri="{FF2B5EF4-FFF2-40B4-BE49-F238E27FC236}">
              <a16:creationId xmlns="" xmlns:a16="http://schemas.microsoft.com/office/drawing/2014/main" id="{980647F5-45C7-47A1-A3B4-399C23A0E63C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560" name="Rectángulo 49">
          <a:extLst>
            <a:ext uri="{FF2B5EF4-FFF2-40B4-BE49-F238E27FC236}">
              <a16:creationId xmlns="" xmlns:a16="http://schemas.microsoft.com/office/drawing/2014/main" id="{0D6892A6-C580-4D25-B6F8-809D3E787B67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561" name="Rectángulo 50">
          <a:extLst>
            <a:ext uri="{FF2B5EF4-FFF2-40B4-BE49-F238E27FC236}">
              <a16:creationId xmlns="" xmlns:a16="http://schemas.microsoft.com/office/drawing/2014/main" id="{BA989DF4-D77A-478C-AC79-77CB1ED496A3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562" name="Rectángulo 51">
          <a:extLst>
            <a:ext uri="{FF2B5EF4-FFF2-40B4-BE49-F238E27FC236}">
              <a16:creationId xmlns="" xmlns:a16="http://schemas.microsoft.com/office/drawing/2014/main" id="{7B9156E4-DE3D-48EA-B59D-33B7F8FCA37A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563" name="Rectángulo 54">
          <a:extLst>
            <a:ext uri="{FF2B5EF4-FFF2-40B4-BE49-F238E27FC236}">
              <a16:creationId xmlns="" xmlns:a16="http://schemas.microsoft.com/office/drawing/2014/main" id="{32BE8C82-C8BD-4E53-86F3-4D4035CCB285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564" name="Rectángulo 55">
          <a:extLst>
            <a:ext uri="{FF2B5EF4-FFF2-40B4-BE49-F238E27FC236}">
              <a16:creationId xmlns="" xmlns:a16="http://schemas.microsoft.com/office/drawing/2014/main" id="{A9DBA523-7983-4634-B48D-70AD0E8D6353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565" name="Rectángulo 56">
          <a:extLst>
            <a:ext uri="{FF2B5EF4-FFF2-40B4-BE49-F238E27FC236}">
              <a16:creationId xmlns="" xmlns:a16="http://schemas.microsoft.com/office/drawing/2014/main" id="{E794D5BB-C1CF-4A6B-8F09-4E08BF836B24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566" name="Rectángulo 58">
          <a:extLst>
            <a:ext uri="{FF2B5EF4-FFF2-40B4-BE49-F238E27FC236}">
              <a16:creationId xmlns="" xmlns:a16="http://schemas.microsoft.com/office/drawing/2014/main" id="{BF1EC0C0-04DA-4FAC-B3B2-D4873074C2AA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567" name="Rectángulo 59">
          <a:extLst>
            <a:ext uri="{FF2B5EF4-FFF2-40B4-BE49-F238E27FC236}">
              <a16:creationId xmlns="" xmlns:a16="http://schemas.microsoft.com/office/drawing/2014/main" id="{E1879F72-BD28-4B78-8055-7C21E09B06EB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568" name="Rectángulo 60">
          <a:extLst>
            <a:ext uri="{FF2B5EF4-FFF2-40B4-BE49-F238E27FC236}">
              <a16:creationId xmlns="" xmlns:a16="http://schemas.microsoft.com/office/drawing/2014/main" id="{6BDAB217-8E9A-4DAC-A165-4776568B520D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569" name="Rectángulo 78">
          <a:extLst>
            <a:ext uri="{FF2B5EF4-FFF2-40B4-BE49-F238E27FC236}">
              <a16:creationId xmlns="" xmlns:a16="http://schemas.microsoft.com/office/drawing/2014/main" id="{5942B782-A340-48B4-BF0A-86EA90C07932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570" name="Rectángulo 79">
          <a:extLst>
            <a:ext uri="{FF2B5EF4-FFF2-40B4-BE49-F238E27FC236}">
              <a16:creationId xmlns="" xmlns:a16="http://schemas.microsoft.com/office/drawing/2014/main" id="{E9EA544C-C583-44E7-BB26-6DAFAC689BC0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571" name="Rectángulo 119">
          <a:extLst>
            <a:ext uri="{FF2B5EF4-FFF2-40B4-BE49-F238E27FC236}">
              <a16:creationId xmlns="" xmlns:a16="http://schemas.microsoft.com/office/drawing/2014/main" id="{EE840694-0D6B-4ED0-BC0D-5567C153711E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3572" name="Rectángulo 122">
          <a:extLst>
            <a:ext uri="{FF2B5EF4-FFF2-40B4-BE49-F238E27FC236}">
              <a16:creationId xmlns="" xmlns:a16="http://schemas.microsoft.com/office/drawing/2014/main" id="{89943329-33BA-47F1-9CC6-10BD5932B4BA}"/>
            </a:ext>
          </a:extLst>
        </xdr:cNvPr>
        <xdr:cNvSpPr/>
      </xdr:nvSpPr>
      <xdr:spPr>
        <a:xfrm>
          <a:off x="4401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573" name="Rectángulo 126">
          <a:extLst>
            <a:ext uri="{FF2B5EF4-FFF2-40B4-BE49-F238E27FC236}">
              <a16:creationId xmlns="" xmlns:a16="http://schemas.microsoft.com/office/drawing/2014/main" id="{9896252C-76A0-4009-9286-A7AB6F6E417A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574" name="Rectángulo 127">
          <a:extLst>
            <a:ext uri="{FF2B5EF4-FFF2-40B4-BE49-F238E27FC236}">
              <a16:creationId xmlns="" xmlns:a16="http://schemas.microsoft.com/office/drawing/2014/main" id="{0856AFCC-32CE-4054-AC5A-122DB36BD586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575" name="Rectángulo 131">
          <a:extLst>
            <a:ext uri="{FF2B5EF4-FFF2-40B4-BE49-F238E27FC236}">
              <a16:creationId xmlns="" xmlns:a16="http://schemas.microsoft.com/office/drawing/2014/main" id="{0255499F-71A3-4017-9052-BAB6C3130CE9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576" name="Rectángulo 132">
          <a:extLst>
            <a:ext uri="{FF2B5EF4-FFF2-40B4-BE49-F238E27FC236}">
              <a16:creationId xmlns="" xmlns:a16="http://schemas.microsoft.com/office/drawing/2014/main" id="{174B400E-FC1F-4387-8259-DC1F6C09EB44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577" name="Rectángulo 136">
          <a:extLst>
            <a:ext uri="{FF2B5EF4-FFF2-40B4-BE49-F238E27FC236}">
              <a16:creationId xmlns="" xmlns:a16="http://schemas.microsoft.com/office/drawing/2014/main" id="{13CB7EE5-C10F-4996-B377-F97A8F17A011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578" name="Rectángulo 137">
          <a:extLst>
            <a:ext uri="{FF2B5EF4-FFF2-40B4-BE49-F238E27FC236}">
              <a16:creationId xmlns="" xmlns:a16="http://schemas.microsoft.com/office/drawing/2014/main" id="{211962C7-36D9-41A2-986A-2EDA8FED1EC2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79" name="Rectángulo 139">
          <a:extLst>
            <a:ext uri="{FF2B5EF4-FFF2-40B4-BE49-F238E27FC236}">
              <a16:creationId xmlns="" xmlns:a16="http://schemas.microsoft.com/office/drawing/2014/main" id="{15173C0C-387F-4706-B96B-D4E32C4C66E3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580" name="Rectángulo 140">
          <a:extLst>
            <a:ext uri="{FF2B5EF4-FFF2-40B4-BE49-F238E27FC236}">
              <a16:creationId xmlns="" xmlns:a16="http://schemas.microsoft.com/office/drawing/2014/main" id="{5EC4AA1A-3A29-4F24-9D53-41F053585CE3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581" name="Rectángulo 141">
          <a:extLst>
            <a:ext uri="{FF2B5EF4-FFF2-40B4-BE49-F238E27FC236}">
              <a16:creationId xmlns="" xmlns:a16="http://schemas.microsoft.com/office/drawing/2014/main" id="{A5514FC6-60AE-4849-9594-71D9AE26E988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582" name="Rectángulo 142">
          <a:extLst>
            <a:ext uri="{FF2B5EF4-FFF2-40B4-BE49-F238E27FC236}">
              <a16:creationId xmlns="" xmlns:a16="http://schemas.microsoft.com/office/drawing/2014/main" id="{4F837D13-7998-4FEA-8FE4-987373858B04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583" name="Rectángulo 145">
          <a:extLst>
            <a:ext uri="{FF2B5EF4-FFF2-40B4-BE49-F238E27FC236}">
              <a16:creationId xmlns="" xmlns:a16="http://schemas.microsoft.com/office/drawing/2014/main" id="{804034AA-A7DC-4C07-8869-2B53B29F01B4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584" name="Rectángulo 146">
          <a:extLst>
            <a:ext uri="{FF2B5EF4-FFF2-40B4-BE49-F238E27FC236}">
              <a16:creationId xmlns="" xmlns:a16="http://schemas.microsoft.com/office/drawing/2014/main" id="{030B72CD-D723-43F2-BD2D-B5F07C1432DE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85" name="Rectángulo 52">
          <a:extLst>
            <a:ext uri="{FF2B5EF4-FFF2-40B4-BE49-F238E27FC236}">
              <a16:creationId xmlns="" xmlns:a16="http://schemas.microsoft.com/office/drawing/2014/main" id="{50AC3ACB-A813-4199-AAF3-29CFB33C615A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86" name="Rectángulo 134">
          <a:extLst>
            <a:ext uri="{FF2B5EF4-FFF2-40B4-BE49-F238E27FC236}">
              <a16:creationId xmlns="" xmlns:a16="http://schemas.microsoft.com/office/drawing/2014/main" id="{68E5D3F1-C0D7-4EDA-A2C0-F59E8025C6F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87" name="Rectángulo 52">
          <a:extLst>
            <a:ext uri="{FF2B5EF4-FFF2-40B4-BE49-F238E27FC236}">
              <a16:creationId xmlns="" xmlns:a16="http://schemas.microsoft.com/office/drawing/2014/main" id="{96F63607-3080-4132-BC45-00B346282B1C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588" name="Rectángulo 134">
          <a:extLst>
            <a:ext uri="{FF2B5EF4-FFF2-40B4-BE49-F238E27FC236}">
              <a16:creationId xmlns="" xmlns:a16="http://schemas.microsoft.com/office/drawing/2014/main" id="{9922DBE5-2216-4DC1-ADE5-8CBA87A22920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589" name="Rectángulo 23">
          <a:extLst>
            <a:ext uri="{FF2B5EF4-FFF2-40B4-BE49-F238E27FC236}">
              <a16:creationId xmlns="" xmlns:a16="http://schemas.microsoft.com/office/drawing/2014/main" id="{CBA256CF-4CB2-4773-9492-3E7FB6AF41C1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3590" name="Rectángulo 26">
          <a:extLst>
            <a:ext uri="{FF2B5EF4-FFF2-40B4-BE49-F238E27FC236}">
              <a16:creationId xmlns="" xmlns:a16="http://schemas.microsoft.com/office/drawing/2014/main" id="{B237103C-A792-4BB6-AE58-0ACA57A772A1}"/>
            </a:ext>
          </a:extLst>
        </xdr:cNvPr>
        <xdr:cNvSpPr/>
      </xdr:nvSpPr>
      <xdr:spPr>
        <a:xfrm>
          <a:off x="4401879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591" name="Rectángulo 35">
          <a:extLst>
            <a:ext uri="{FF2B5EF4-FFF2-40B4-BE49-F238E27FC236}">
              <a16:creationId xmlns="" xmlns:a16="http://schemas.microsoft.com/office/drawing/2014/main" id="{63EA0EC8-44D3-4296-B397-1A3A6989A6FA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592" name="Rectángulo 49">
          <a:extLst>
            <a:ext uri="{FF2B5EF4-FFF2-40B4-BE49-F238E27FC236}">
              <a16:creationId xmlns="" xmlns:a16="http://schemas.microsoft.com/office/drawing/2014/main" id="{A8BA3D7B-D18E-4540-ADE6-9126945571E0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593" name="Rectángulo 50">
          <a:extLst>
            <a:ext uri="{FF2B5EF4-FFF2-40B4-BE49-F238E27FC236}">
              <a16:creationId xmlns="" xmlns:a16="http://schemas.microsoft.com/office/drawing/2014/main" id="{18EF0239-3099-43E4-9799-F7FE1E07BFCA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594" name="Rectángulo 51">
          <a:extLst>
            <a:ext uri="{FF2B5EF4-FFF2-40B4-BE49-F238E27FC236}">
              <a16:creationId xmlns="" xmlns:a16="http://schemas.microsoft.com/office/drawing/2014/main" id="{A81ED07D-3175-403C-BCAE-57C16C669366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595" name="Rectángulo 54">
          <a:extLst>
            <a:ext uri="{FF2B5EF4-FFF2-40B4-BE49-F238E27FC236}">
              <a16:creationId xmlns="" xmlns:a16="http://schemas.microsoft.com/office/drawing/2014/main" id="{F3C13199-C768-4D7C-A955-A140FD799644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596" name="Rectángulo 55">
          <a:extLst>
            <a:ext uri="{FF2B5EF4-FFF2-40B4-BE49-F238E27FC236}">
              <a16:creationId xmlns="" xmlns:a16="http://schemas.microsoft.com/office/drawing/2014/main" id="{CA12474C-4373-43B3-AA13-B6A06AA3B1DD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597" name="Rectángulo 56">
          <a:extLst>
            <a:ext uri="{FF2B5EF4-FFF2-40B4-BE49-F238E27FC236}">
              <a16:creationId xmlns="" xmlns:a16="http://schemas.microsoft.com/office/drawing/2014/main" id="{5F7BDCA9-4D1A-4BEE-81FB-FE8F58637242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598" name="Rectángulo 58">
          <a:extLst>
            <a:ext uri="{FF2B5EF4-FFF2-40B4-BE49-F238E27FC236}">
              <a16:creationId xmlns="" xmlns:a16="http://schemas.microsoft.com/office/drawing/2014/main" id="{A1BF5283-7110-48DD-8C5F-8FE1D22BCB98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599" name="Rectángulo 59">
          <a:extLst>
            <a:ext uri="{FF2B5EF4-FFF2-40B4-BE49-F238E27FC236}">
              <a16:creationId xmlns="" xmlns:a16="http://schemas.microsoft.com/office/drawing/2014/main" id="{313B204A-8B18-4C19-80D3-0EA30F74B5EE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600" name="Rectángulo 60">
          <a:extLst>
            <a:ext uri="{FF2B5EF4-FFF2-40B4-BE49-F238E27FC236}">
              <a16:creationId xmlns="" xmlns:a16="http://schemas.microsoft.com/office/drawing/2014/main" id="{E5259692-3082-463A-9B0C-8990C22A1D3B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601" name="Rectángulo 78">
          <a:extLst>
            <a:ext uri="{FF2B5EF4-FFF2-40B4-BE49-F238E27FC236}">
              <a16:creationId xmlns="" xmlns:a16="http://schemas.microsoft.com/office/drawing/2014/main" id="{E7D46367-5FFB-4BF4-8542-97D3B51614A1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602" name="Rectángulo 79">
          <a:extLst>
            <a:ext uri="{FF2B5EF4-FFF2-40B4-BE49-F238E27FC236}">
              <a16:creationId xmlns="" xmlns:a16="http://schemas.microsoft.com/office/drawing/2014/main" id="{E0D2AE2C-4CD6-4A2F-8479-B7C087D853FB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603" name="Rectángulo 119">
          <a:extLst>
            <a:ext uri="{FF2B5EF4-FFF2-40B4-BE49-F238E27FC236}">
              <a16:creationId xmlns="" xmlns:a16="http://schemas.microsoft.com/office/drawing/2014/main" id="{73D0BF3E-C981-41CF-B382-9AE2034298A5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604" name="Rectángulo 126">
          <a:extLst>
            <a:ext uri="{FF2B5EF4-FFF2-40B4-BE49-F238E27FC236}">
              <a16:creationId xmlns="" xmlns:a16="http://schemas.microsoft.com/office/drawing/2014/main" id="{A88220FB-6295-4185-B191-84FE8985F715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605" name="Rectángulo 127">
          <a:extLst>
            <a:ext uri="{FF2B5EF4-FFF2-40B4-BE49-F238E27FC236}">
              <a16:creationId xmlns="" xmlns:a16="http://schemas.microsoft.com/office/drawing/2014/main" id="{231AEDC5-6088-48DE-A9A9-59FD375F2945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606" name="Rectángulo 131">
          <a:extLst>
            <a:ext uri="{FF2B5EF4-FFF2-40B4-BE49-F238E27FC236}">
              <a16:creationId xmlns="" xmlns:a16="http://schemas.microsoft.com/office/drawing/2014/main" id="{645CDCF6-0DA7-4AE4-9B73-19AC9FDA8A1F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607" name="Rectángulo 132">
          <a:extLst>
            <a:ext uri="{FF2B5EF4-FFF2-40B4-BE49-F238E27FC236}">
              <a16:creationId xmlns="" xmlns:a16="http://schemas.microsoft.com/office/drawing/2014/main" id="{592DE5E7-7627-4B60-B11C-2B132C150CEF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608" name="Rectángulo 136">
          <a:extLst>
            <a:ext uri="{FF2B5EF4-FFF2-40B4-BE49-F238E27FC236}">
              <a16:creationId xmlns="" xmlns:a16="http://schemas.microsoft.com/office/drawing/2014/main" id="{87A1C542-497F-4396-B677-2FCA999D42F6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609" name="Rectángulo 137">
          <a:extLst>
            <a:ext uri="{FF2B5EF4-FFF2-40B4-BE49-F238E27FC236}">
              <a16:creationId xmlns="" xmlns:a16="http://schemas.microsoft.com/office/drawing/2014/main" id="{E3DD9553-3938-4F24-85B0-4EA45D5D1AA1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10" name="Rectángulo 139">
          <a:extLst>
            <a:ext uri="{FF2B5EF4-FFF2-40B4-BE49-F238E27FC236}">
              <a16:creationId xmlns="" xmlns:a16="http://schemas.microsoft.com/office/drawing/2014/main" id="{F7B54012-7511-4DC1-89D5-C4FF16D3F81B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611" name="Rectángulo 140">
          <a:extLst>
            <a:ext uri="{FF2B5EF4-FFF2-40B4-BE49-F238E27FC236}">
              <a16:creationId xmlns="" xmlns:a16="http://schemas.microsoft.com/office/drawing/2014/main" id="{1A1D1514-D80B-4089-9B35-DFA58BAA8575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612" name="Rectángulo 141">
          <a:extLst>
            <a:ext uri="{FF2B5EF4-FFF2-40B4-BE49-F238E27FC236}">
              <a16:creationId xmlns="" xmlns:a16="http://schemas.microsoft.com/office/drawing/2014/main" id="{A062985F-DFF7-4315-ABFB-8C85734B8D63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613" name="Rectángulo 142">
          <a:extLst>
            <a:ext uri="{FF2B5EF4-FFF2-40B4-BE49-F238E27FC236}">
              <a16:creationId xmlns="" xmlns:a16="http://schemas.microsoft.com/office/drawing/2014/main" id="{F21B5AB2-F95A-4A49-9381-D48328F8D360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614" name="Rectángulo 144">
          <a:extLst>
            <a:ext uri="{FF2B5EF4-FFF2-40B4-BE49-F238E27FC236}">
              <a16:creationId xmlns="" xmlns:a16="http://schemas.microsoft.com/office/drawing/2014/main" id="{9AC2A2B0-02E8-4283-9C24-467BE114DA5A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615" name="Rectángulo 145">
          <a:extLst>
            <a:ext uri="{FF2B5EF4-FFF2-40B4-BE49-F238E27FC236}">
              <a16:creationId xmlns="" xmlns:a16="http://schemas.microsoft.com/office/drawing/2014/main" id="{AAA7EC4C-A94B-482D-A825-BD20D4936CBA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616" name="Rectángulo 146">
          <a:extLst>
            <a:ext uri="{FF2B5EF4-FFF2-40B4-BE49-F238E27FC236}">
              <a16:creationId xmlns="" xmlns:a16="http://schemas.microsoft.com/office/drawing/2014/main" id="{AF6426FF-5C83-40B0-BEBA-10890025D1B1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17" name="Rectángulo 52">
          <a:extLst>
            <a:ext uri="{FF2B5EF4-FFF2-40B4-BE49-F238E27FC236}">
              <a16:creationId xmlns="" xmlns:a16="http://schemas.microsoft.com/office/drawing/2014/main" id="{3C346835-9BB5-438D-BACE-8B26A7C80676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18" name="Rectángulo 134">
          <a:extLst>
            <a:ext uri="{FF2B5EF4-FFF2-40B4-BE49-F238E27FC236}">
              <a16:creationId xmlns="" xmlns:a16="http://schemas.microsoft.com/office/drawing/2014/main" id="{ABBB4E45-0F6E-43D9-B4EA-3C1E2FF6F079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619" name="Rectángulo 23">
          <a:extLst>
            <a:ext uri="{FF2B5EF4-FFF2-40B4-BE49-F238E27FC236}">
              <a16:creationId xmlns="" xmlns:a16="http://schemas.microsoft.com/office/drawing/2014/main" id="{EFB4CFF8-B1C0-48FF-A48F-C40B4195715D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620" name="Rectángulo 35">
          <a:extLst>
            <a:ext uri="{FF2B5EF4-FFF2-40B4-BE49-F238E27FC236}">
              <a16:creationId xmlns="" xmlns:a16="http://schemas.microsoft.com/office/drawing/2014/main" id="{E821DB24-285F-4ABC-B16E-A68595A10D38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3621" name="Rectángulo 38">
          <a:extLst>
            <a:ext uri="{FF2B5EF4-FFF2-40B4-BE49-F238E27FC236}">
              <a16:creationId xmlns="" xmlns:a16="http://schemas.microsoft.com/office/drawing/2014/main" id="{2E325C6B-0C7F-4816-95DE-02BB875AB4C5}"/>
            </a:ext>
          </a:extLst>
        </xdr:cNvPr>
        <xdr:cNvSpPr/>
      </xdr:nvSpPr>
      <xdr:spPr>
        <a:xfrm>
          <a:off x="1725354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622" name="Rectángulo 49">
          <a:extLst>
            <a:ext uri="{FF2B5EF4-FFF2-40B4-BE49-F238E27FC236}">
              <a16:creationId xmlns="" xmlns:a16="http://schemas.microsoft.com/office/drawing/2014/main" id="{BBB1BF67-B9EA-4589-B0AB-CDD8614E9B79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623" name="Rectángulo 51">
          <a:extLst>
            <a:ext uri="{FF2B5EF4-FFF2-40B4-BE49-F238E27FC236}">
              <a16:creationId xmlns="" xmlns:a16="http://schemas.microsoft.com/office/drawing/2014/main" id="{0ADA85B2-894B-4B91-AEC9-A1E477E55ABC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624" name="Rectángulo 54">
          <a:extLst>
            <a:ext uri="{FF2B5EF4-FFF2-40B4-BE49-F238E27FC236}">
              <a16:creationId xmlns="" xmlns:a16="http://schemas.microsoft.com/office/drawing/2014/main" id="{BFE9B204-4C85-4473-A088-68F172FF06EB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625" name="Rectángulo 55">
          <a:extLst>
            <a:ext uri="{FF2B5EF4-FFF2-40B4-BE49-F238E27FC236}">
              <a16:creationId xmlns="" xmlns:a16="http://schemas.microsoft.com/office/drawing/2014/main" id="{97C8D28E-19CB-48AD-A8B6-F8FA17D2C839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626" name="Rectángulo 56">
          <a:extLst>
            <a:ext uri="{FF2B5EF4-FFF2-40B4-BE49-F238E27FC236}">
              <a16:creationId xmlns="" xmlns:a16="http://schemas.microsoft.com/office/drawing/2014/main" id="{F9B199C2-A6A5-4EC1-9D11-CDFC611CF2B3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627" name="Rectángulo 58">
          <a:extLst>
            <a:ext uri="{FF2B5EF4-FFF2-40B4-BE49-F238E27FC236}">
              <a16:creationId xmlns="" xmlns:a16="http://schemas.microsoft.com/office/drawing/2014/main" id="{1F0D936E-EDAF-470F-833B-852069564EB6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628" name="Rectángulo 59">
          <a:extLst>
            <a:ext uri="{FF2B5EF4-FFF2-40B4-BE49-F238E27FC236}">
              <a16:creationId xmlns="" xmlns:a16="http://schemas.microsoft.com/office/drawing/2014/main" id="{D6FFE2FE-C755-49F7-8CAF-B74B7526A947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629" name="Rectángulo 60">
          <a:extLst>
            <a:ext uri="{FF2B5EF4-FFF2-40B4-BE49-F238E27FC236}">
              <a16:creationId xmlns="" xmlns:a16="http://schemas.microsoft.com/office/drawing/2014/main" id="{C78859FE-E181-4FC4-9CAE-05458FBA3B49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630" name="Rectángulo 78">
          <a:extLst>
            <a:ext uri="{FF2B5EF4-FFF2-40B4-BE49-F238E27FC236}">
              <a16:creationId xmlns="" xmlns:a16="http://schemas.microsoft.com/office/drawing/2014/main" id="{49A4AA90-FD3C-4240-BE52-FFEE00681667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631" name="Rectángulo 79">
          <a:extLst>
            <a:ext uri="{FF2B5EF4-FFF2-40B4-BE49-F238E27FC236}">
              <a16:creationId xmlns="" xmlns:a16="http://schemas.microsoft.com/office/drawing/2014/main" id="{D1ACB5E5-B738-4282-BA23-BFF38BE23B74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632" name="Rectángulo 119">
          <a:extLst>
            <a:ext uri="{FF2B5EF4-FFF2-40B4-BE49-F238E27FC236}">
              <a16:creationId xmlns="" xmlns:a16="http://schemas.microsoft.com/office/drawing/2014/main" id="{595F091F-D4C0-46D8-884E-8669D350C396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633" name="Rectángulo 131">
          <a:extLst>
            <a:ext uri="{FF2B5EF4-FFF2-40B4-BE49-F238E27FC236}">
              <a16:creationId xmlns="" xmlns:a16="http://schemas.microsoft.com/office/drawing/2014/main" id="{336596B0-2211-487D-A112-0B30D18B0CB5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163253</xdr:colOff>
      <xdr:row>14</xdr:row>
      <xdr:rowOff>0</xdr:rowOff>
    </xdr:from>
    <xdr:ext cx="184730" cy="374141"/>
    <xdr:sp macro="" textlink="">
      <xdr:nvSpPr>
        <xdr:cNvPr id="3634" name="Rectángulo 133">
          <a:extLst>
            <a:ext uri="{FF2B5EF4-FFF2-40B4-BE49-F238E27FC236}">
              <a16:creationId xmlns="" xmlns:a16="http://schemas.microsoft.com/office/drawing/2014/main" id="{C0A470F4-E036-4B71-A59C-23A4BED76C2F}"/>
            </a:ext>
          </a:extLst>
        </xdr:cNvPr>
        <xdr:cNvSpPr/>
      </xdr:nvSpPr>
      <xdr:spPr>
        <a:xfrm>
          <a:off x="7068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635" name="Rectángulo 136">
          <a:extLst>
            <a:ext uri="{FF2B5EF4-FFF2-40B4-BE49-F238E27FC236}">
              <a16:creationId xmlns="" xmlns:a16="http://schemas.microsoft.com/office/drawing/2014/main" id="{80E24FA2-CF06-4EEA-903C-D1B88827B4E2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636" name="Rectángulo 137">
          <a:extLst>
            <a:ext uri="{FF2B5EF4-FFF2-40B4-BE49-F238E27FC236}">
              <a16:creationId xmlns="" xmlns:a16="http://schemas.microsoft.com/office/drawing/2014/main" id="{14A91DA2-B6B0-452D-A706-696AEB73C75D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37" name="Rectángulo 139">
          <a:extLst>
            <a:ext uri="{FF2B5EF4-FFF2-40B4-BE49-F238E27FC236}">
              <a16:creationId xmlns="" xmlns:a16="http://schemas.microsoft.com/office/drawing/2014/main" id="{DCDC0BA6-9A5A-416E-A449-806AA3AB8630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638" name="Rectángulo 140">
          <a:extLst>
            <a:ext uri="{FF2B5EF4-FFF2-40B4-BE49-F238E27FC236}">
              <a16:creationId xmlns="" xmlns:a16="http://schemas.microsoft.com/office/drawing/2014/main" id="{9856DBF7-C9FC-48CC-B4D5-8ED0D8441D2D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639" name="Rectángulo 141">
          <a:extLst>
            <a:ext uri="{FF2B5EF4-FFF2-40B4-BE49-F238E27FC236}">
              <a16:creationId xmlns="" xmlns:a16="http://schemas.microsoft.com/office/drawing/2014/main" id="{FC116A4E-047B-4093-9419-15B0A12BBCA3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640" name="Rectángulo 142">
          <a:extLst>
            <a:ext uri="{FF2B5EF4-FFF2-40B4-BE49-F238E27FC236}">
              <a16:creationId xmlns="" xmlns:a16="http://schemas.microsoft.com/office/drawing/2014/main" id="{BFD0675A-E68A-410E-BEE5-BBED6D7F7EC6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641" name="Rectángulo 145">
          <a:extLst>
            <a:ext uri="{FF2B5EF4-FFF2-40B4-BE49-F238E27FC236}">
              <a16:creationId xmlns="" xmlns:a16="http://schemas.microsoft.com/office/drawing/2014/main" id="{5F61C6AF-23F4-46D4-8B8B-8E1364AC6122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642" name="Rectángulo 146">
          <a:extLst>
            <a:ext uri="{FF2B5EF4-FFF2-40B4-BE49-F238E27FC236}">
              <a16:creationId xmlns="" xmlns:a16="http://schemas.microsoft.com/office/drawing/2014/main" id="{97EE32C8-7CCF-4712-8DBD-EB6735133648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229927</xdr:colOff>
      <xdr:row>14</xdr:row>
      <xdr:rowOff>0</xdr:rowOff>
    </xdr:from>
    <xdr:ext cx="184730" cy="374141"/>
    <xdr:sp macro="" textlink="">
      <xdr:nvSpPr>
        <xdr:cNvPr id="3643" name="Rectángulo 148">
          <a:extLst>
            <a:ext uri="{FF2B5EF4-FFF2-40B4-BE49-F238E27FC236}">
              <a16:creationId xmlns="" xmlns:a16="http://schemas.microsoft.com/office/drawing/2014/main" id="{B4BABD0E-BC1C-4C69-9895-FEE9D2E6E0C8}"/>
            </a:ext>
          </a:extLst>
        </xdr:cNvPr>
        <xdr:cNvSpPr/>
      </xdr:nvSpPr>
      <xdr:spPr>
        <a:xfrm>
          <a:off x="3144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44" name="Rectángulo 52">
          <a:extLst>
            <a:ext uri="{FF2B5EF4-FFF2-40B4-BE49-F238E27FC236}">
              <a16:creationId xmlns="" xmlns:a16="http://schemas.microsoft.com/office/drawing/2014/main" id="{C93192BF-D219-49B6-A70C-270CD30F88EE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45" name="Rectángulo 134">
          <a:extLst>
            <a:ext uri="{FF2B5EF4-FFF2-40B4-BE49-F238E27FC236}">
              <a16:creationId xmlns="" xmlns:a16="http://schemas.microsoft.com/office/drawing/2014/main" id="{AACFAB8B-7262-494B-914B-4304B3A0EC15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46" name="Rectángulo 52">
          <a:extLst>
            <a:ext uri="{FF2B5EF4-FFF2-40B4-BE49-F238E27FC236}">
              <a16:creationId xmlns="" xmlns:a16="http://schemas.microsoft.com/office/drawing/2014/main" id="{A7FF1A86-85C1-4098-A25C-FED8413E8184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47" name="Rectángulo 134">
          <a:extLst>
            <a:ext uri="{FF2B5EF4-FFF2-40B4-BE49-F238E27FC236}">
              <a16:creationId xmlns="" xmlns:a16="http://schemas.microsoft.com/office/drawing/2014/main" id="{638AAE15-325B-4F44-B9DA-E97FA52AC499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3648" name="Rectángulo 22">
          <a:extLst>
            <a:ext uri="{FF2B5EF4-FFF2-40B4-BE49-F238E27FC236}">
              <a16:creationId xmlns="" xmlns:a16="http://schemas.microsoft.com/office/drawing/2014/main" id="{7D90EC87-95FA-4442-84AD-A43F52827DE6}"/>
            </a:ext>
          </a:extLst>
        </xdr:cNvPr>
        <xdr:cNvSpPr/>
      </xdr:nvSpPr>
      <xdr:spPr>
        <a:xfrm>
          <a:off x="45733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649" name="Rectángulo 23">
          <a:extLst>
            <a:ext uri="{FF2B5EF4-FFF2-40B4-BE49-F238E27FC236}">
              <a16:creationId xmlns="" xmlns:a16="http://schemas.microsoft.com/office/drawing/2014/main" id="{323A22C8-6147-4FB8-8DBC-259E83BBB66E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3650" name="Rectángulo 24">
          <a:extLst>
            <a:ext uri="{FF2B5EF4-FFF2-40B4-BE49-F238E27FC236}">
              <a16:creationId xmlns="" xmlns:a16="http://schemas.microsoft.com/office/drawing/2014/main" id="{5B4F248B-E678-43CD-833D-36AA7B2FD382}"/>
            </a:ext>
          </a:extLst>
        </xdr:cNvPr>
        <xdr:cNvSpPr/>
      </xdr:nvSpPr>
      <xdr:spPr>
        <a:xfrm>
          <a:off x="45352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651" name="Rectángulo 25">
          <a:extLst>
            <a:ext uri="{FF2B5EF4-FFF2-40B4-BE49-F238E27FC236}">
              <a16:creationId xmlns="" xmlns:a16="http://schemas.microsoft.com/office/drawing/2014/main" id="{5541B407-822E-4987-937A-7C29F8CB2103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3652" name="Rectángulo 26">
          <a:extLst>
            <a:ext uri="{FF2B5EF4-FFF2-40B4-BE49-F238E27FC236}">
              <a16:creationId xmlns="" xmlns:a16="http://schemas.microsoft.com/office/drawing/2014/main" id="{220AB7CE-7E88-4D25-81CB-C905DC2476CB}"/>
            </a:ext>
          </a:extLst>
        </xdr:cNvPr>
        <xdr:cNvSpPr/>
      </xdr:nvSpPr>
      <xdr:spPr>
        <a:xfrm>
          <a:off x="4401879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653" name="Rectángulo 29">
          <a:extLst>
            <a:ext uri="{FF2B5EF4-FFF2-40B4-BE49-F238E27FC236}">
              <a16:creationId xmlns="" xmlns:a16="http://schemas.microsoft.com/office/drawing/2014/main" id="{14D63F2A-1834-49D4-81BD-7DF7E1CA454F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3654" name="Rectángulo 30">
          <a:extLst>
            <a:ext uri="{FF2B5EF4-FFF2-40B4-BE49-F238E27FC236}">
              <a16:creationId xmlns="" xmlns:a16="http://schemas.microsoft.com/office/drawing/2014/main" id="{C7378174-55C4-4FB2-BE6B-02E03E3A9812}"/>
            </a:ext>
          </a:extLst>
        </xdr:cNvPr>
        <xdr:cNvSpPr/>
      </xdr:nvSpPr>
      <xdr:spPr>
        <a:xfrm>
          <a:off x="45161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655" name="Rectángulo 35">
          <a:extLst>
            <a:ext uri="{FF2B5EF4-FFF2-40B4-BE49-F238E27FC236}">
              <a16:creationId xmlns="" xmlns:a16="http://schemas.microsoft.com/office/drawing/2014/main" id="{739D3122-6BBE-440D-A4C2-96A877341B2B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656" name="Rectángulo 39">
          <a:extLst>
            <a:ext uri="{FF2B5EF4-FFF2-40B4-BE49-F238E27FC236}">
              <a16:creationId xmlns="" xmlns:a16="http://schemas.microsoft.com/office/drawing/2014/main" id="{DF11DBA9-9D50-4642-9193-06EBFE9C8864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657" name="Rectángulo 49">
          <a:extLst>
            <a:ext uri="{FF2B5EF4-FFF2-40B4-BE49-F238E27FC236}">
              <a16:creationId xmlns="" xmlns:a16="http://schemas.microsoft.com/office/drawing/2014/main" id="{F0711F74-2BE1-4BD0-883D-C3E27B5CA31E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658" name="Rectángulo 50">
          <a:extLst>
            <a:ext uri="{FF2B5EF4-FFF2-40B4-BE49-F238E27FC236}">
              <a16:creationId xmlns="" xmlns:a16="http://schemas.microsoft.com/office/drawing/2014/main" id="{443EDF91-400E-49CC-9D55-AA4546D91DD2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659" name="Rectángulo 51">
          <a:extLst>
            <a:ext uri="{FF2B5EF4-FFF2-40B4-BE49-F238E27FC236}">
              <a16:creationId xmlns="" xmlns:a16="http://schemas.microsoft.com/office/drawing/2014/main" id="{122A477E-3806-4682-A6AE-2D964901FBE9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660" name="Rectángulo 53">
          <a:extLst>
            <a:ext uri="{FF2B5EF4-FFF2-40B4-BE49-F238E27FC236}">
              <a16:creationId xmlns="" xmlns:a16="http://schemas.microsoft.com/office/drawing/2014/main" id="{AE78A64D-3158-4AF3-AE11-AE2877E28515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661" name="Rectángulo 54">
          <a:extLst>
            <a:ext uri="{FF2B5EF4-FFF2-40B4-BE49-F238E27FC236}">
              <a16:creationId xmlns="" xmlns:a16="http://schemas.microsoft.com/office/drawing/2014/main" id="{E80B0CB0-BA58-4D86-963B-5D3E68A330FD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662" name="Rectángulo 55">
          <a:extLst>
            <a:ext uri="{FF2B5EF4-FFF2-40B4-BE49-F238E27FC236}">
              <a16:creationId xmlns="" xmlns:a16="http://schemas.microsoft.com/office/drawing/2014/main" id="{65C80E1A-703E-43BF-A90A-53484A521209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663" name="Rectángulo 56">
          <a:extLst>
            <a:ext uri="{FF2B5EF4-FFF2-40B4-BE49-F238E27FC236}">
              <a16:creationId xmlns="" xmlns:a16="http://schemas.microsoft.com/office/drawing/2014/main" id="{A7EFC47F-1185-4FCE-B223-C5768172AB18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664" name="Rectángulo 58">
          <a:extLst>
            <a:ext uri="{FF2B5EF4-FFF2-40B4-BE49-F238E27FC236}">
              <a16:creationId xmlns="" xmlns:a16="http://schemas.microsoft.com/office/drawing/2014/main" id="{985CABFA-5E82-4717-A3D2-77256038CE32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665" name="Rectángulo 59">
          <a:extLst>
            <a:ext uri="{FF2B5EF4-FFF2-40B4-BE49-F238E27FC236}">
              <a16:creationId xmlns="" xmlns:a16="http://schemas.microsoft.com/office/drawing/2014/main" id="{BA330870-2D2C-472D-91E4-A66F32BE3EF2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666" name="Rectángulo 60">
          <a:extLst>
            <a:ext uri="{FF2B5EF4-FFF2-40B4-BE49-F238E27FC236}">
              <a16:creationId xmlns="" xmlns:a16="http://schemas.microsoft.com/office/drawing/2014/main" id="{857626B7-81C9-4B13-9FDF-8027456DFFDF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667" name="Rectángulo 77">
          <a:extLst>
            <a:ext uri="{FF2B5EF4-FFF2-40B4-BE49-F238E27FC236}">
              <a16:creationId xmlns="" xmlns:a16="http://schemas.microsoft.com/office/drawing/2014/main" id="{736395E9-0441-4D31-ADCA-C4D56B42EB10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668" name="Rectángulo 78">
          <a:extLst>
            <a:ext uri="{FF2B5EF4-FFF2-40B4-BE49-F238E27FC236}">
              <a16:creationId xmlns="" xmlns:a16="http://schemas.microsoft.com/office/drawing/2014/main" id="{CC4F0340-B8F3-4436-9AD0-C23ADCE569C6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669" name="Rectángulo 79">
          <a:extLst>
            <a:ext uri="{FF2B5EF4-FFF2-40B4-BE49-F238E27FC236}">
              <a16:creationId xmlns="" xmlns:a16="http://schemas.microsoft.com/office/drawing/2014/main" id="{E78A7517-4B8D-46EF-919B-AE38EAF97AA4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670" name="Rectángulo 81">
          <a:extLst>
            <a:ext uri="{FF2B5EF4-FFF2-40B4-BE49-F238E27FC236}">
              <a16:creationId xmlns="" xmlns:a16="http://schemas.microsoft.com/office/drawing/2014/main" id="{DD77B5FC-87E6-4FF1-A49A-38539C7B3CBD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671" name="Rectángulo 82">
          <a:extLst>
            <a:ext uri="{FF2B5EF4-FFF2-40B4-BE49-F238E27FC236}">
              <a16:creationId xmlns="" xmlns:a16="http://schemas.microsoft.com/office/drawing/2014/main" id="{D2C3FAC0-F7CD-4DBB-BF78-44B5F63FC794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672" name="Rectángulo 83">
          <a:extLst>
            <a:ext uri="{FF2B5EF4-FFF2-40B4-BE49-F238E27FC236}">
              <a16:creationId xmlns="" xmlns:a16="http://schemas.microsoft.com/office/drawing/2014/main" id="{15FF27F7-8363-411E-8DDF-D515435B0565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673" name="Rectángulo 88">
          <a:extLst>
            <a:ext uri="{FF2B5EF4-FFF2-40B4-BE49-F238E27FC236}">
              <a16:creationId xmlns="" xmlns:a16="http://schemas.microsoft.com/office/drawing/2014/main" id="{29E7C783-EF17-41BD-AA1B-2F54125EB1B8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3674" name="Rectángulo 118">
          <a:extLst>
            <a:ext uri="{FF2B5EF4-FFF2-40B4-BE49-F238E27FC236}">
              <a16:creationId xmlns="" xmlns:a16="http://schemas.microsoft.com/office/drawing/2014/main" id="{CBCE6590-2A0A-4E55-9C3E-0D2988D5E15E}"/>
            </a:ext>
          </a:extLst>
        </xdr:cNvPr>
        <xdr:cNvSpPr/>
      </xdr:nvSpPr>
      <xdr:spPr>
        <a:xfrm>
          <a:off x="45733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675" name="Rectángulo 119">
          <a:extLst>
            <a:ext uri="{FF2B5EF4-FFF2-40B4-BE49-F238E27FC236}">
              <a16:creationId xmlns="" xmlns:a16="http://schemas.microsoft.com/office/drawing/2014/main" id="{A2491140-74E0-4497-994F-CEF07115671C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676" name="Rectángulo 121">
          <a:extLst>
            <a:ext uri="{FF2B5EF4-FFF2-40B4-BE49-F238E27FC236}">
              <a16:creationId xmlns="" xmlns:a16="http://schemas.microsoft.com/office/drawing/2014/main" id="{4FDA123C-B6E9-4CE1-90F3-F8F133912B6B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3677" name="Rectángulo 122">
          <a:extLst>
            <a:ext uri="{FF2B5EF4-FFF2-40B4-BE49-F238E27FC236}">
              <a16:creationId xmlns="" xmlns:a16="http://schemas.microsoft.com/office/drawing/2014/main" id="{BDB9D69B-2D31-4904-8C34-2C62FB08DF55}"/>
            </a:ext>
          </a:extLst>
        </xdr:cNvPr>
        <xdr:cNvSpPr/>
      </xdr:nvSpPr>
      <xdr:spPr>
        <a:xfrm>
          <a:off x="4401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678" name="Rectángulo 123">
          <a:extLst>
            <a:ext uri="{FF2B5EF4-FFF2-40B4-BE49-F238E27FC236}">
              <a16:creationId xmlns="" xmlns:a16="http://schemas.microsoft.com/office/drawing/2014/main" id="{4D69FB03-00A8-4876-AA3C-F21BBE72628D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3679" name="Rectángulo 124">
          <a:extLst>
            <a:ext uri="{FF2B5EF4-FFF2-40B4-BE49-F238E27FC236}">
              <a16:creationId xmlns="" xmlns:a16="http://schemas.microsoft.com/office/drawing/2014/main" id="{900C87AE-4F83-4A7E-AA2A-797DF724BF43}"/>
            </a:ext>
          </a:extLst>
        </xdr:cNvPr>
        <xdr:cNvSpPr/>
      </xdr:nvSpPr>
      <xdr:spPr>
        <a:xfrm>
          <a:off x="45161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680" name="Rectángulo 126">
          <a:extLst>
            <a:ext uri="{FF2B5EF4-FFF2-40B4-BE49-F238E27FC236}">
              <a16:creationId xmlns="" xmlns:a16="http://schemas.microsoft.com/office/drawing/2014/main" id="{738E636A-F3FA-4C9C-84F6-1B376485FB58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681" name="Rectángulo 127">
          <a:extLst>
            <a:ext uri="{FF2B5EF4-FFF2-40B4-BE49-F238E27FC236}">
              <a16:creationId xmlns="" xmlns:a16="http://schemas.microsoft.com/office/drawing/2014/main" id="{D5C0007A-1C11-4F76-B2F7-6A400312C1D3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682" name="Rectángulo 131">
          <a:extLst>
            <a:ext uri="{FF2B5EF4-FFF2-40B4-BE49-F238E27FC236}">
              <a16:creationId xmlns="" xmlns:a16="http://schemas.microsoft.com/office/drawing/2014/main" id="{0F6D3848-D4AD-4400-AEE3-330FF9E2B8F6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683" name="Rectángulo 132">
          <a:extLst>
            <a:ext uri="{FF2B5EF4-FFF2-40B4-BE49-F238E27FC236}">
              <a16:creationId xmlns="" xmlns:a16="http://schemas.microsoft.com/office/drawing/2014/main" id="{1A309DC9-F940-4799-BE33-591BC88D66A9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684" name="Rectángulo 135">
          <a:extLst>
            <a:ext uri="{FF2B5EF4-FFF2-40B4-BE49-F238E27FC236}">
              <a16:creationId xmlns="" xmlns:a16="http://schemas.microsoft.com/office/drawing/2014/main" id="{81986425-4F34-431D-A6BC-0D0E1F07EDA9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685" name="Rectángulo 136">
          <a:extLst>
            <a:ext uri="{FF2B5EF4-FFF2-40B4-BE49-F238E27FC236}">
              <a16:creationId xmlns="" xmlns:a16="http://schemas.microsoft.com/office/drawing/2014/main" id="{C07680C4-078B-496F-9003-E2CE0C550937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686" name="Rectángulo 137">
          <a:extLst>
            <a:ext uri="{FF2B5EF4-FFF2-40B4-BE49-F238E27FC236}">
              <a16:creationId xmlns="" xmlns:a16="http://schemas.microsoft.com/office/drawing/2014/main" id="{1CCFD74F-6AF4-4477-86FA-BD0A9B27948A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87" name="Rectángulo 139">
          <a:extLst>
            <a:ext uri="{FF2B5EF4-FFF2-40B4-BE49-F238E27FC236}">
              <a16:creationId xmlns="" xmlns:a16="http://schemas.microsoft.com/office/drawing/2014/main" id="{AAA490F6-3892-4842-B10E-0528EC3D656E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688" name="Rectángulo 140">
          <a:extLst>
            <a:ext uri="{FF2B5EF4-FFF2-40B4-BE49-F238E27FC236}">
              <a16:creationId xmlns="" xmlns:a16="http://schemas.microsoft.com/office/drawing/2014/main" id="{1339DA58-D0CC-427E-BB0B-DD8DC9EEFEA6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689" name="Rectángulo 141">
          <a:extLst>
            <a:ext uri="{FF2B5EF4-FFF2-40B4-BE49-F238E27FC236}">
              <a16:creationId xmlns="" xmlns:a16="http://schemas.microsoft.com/office/drawing/2014/main" id="{0F2A07F1-29D9-46C6-A640-8A739D9E08F3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690" name="Rectángulo 142">
          <a:extLst>
            <a:ext uri="{FF2B5EF4-FFF2-40B4-BE49-F238E27FC236}">
              <a16:creationId xmlns="" xmlns:a16="http://schemas.microsoft.com/office/drawing/2014/main" id="{2464859F-A30F-46C6-9DBE-F6CB328026F6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691" name="Rectángulo 144">
          <a:extLst>
            <a:ext uri="{FF2B5EF4-FFF2-40B4-BE49-F238E27FC236}">
              <a16:creationId xmlns="" xmlns:a16="http://schemas.microsoft.com/office/drawing/2014/main" id="{1EFB982A-C808-43F6-B3C2-D3D6F28D975F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692" name="Rectángulo 145">
          <a:extLst>
            <a:ext uri="{FF2B5EF4-FFF2-40B4-BE49-F238E27FC236}">
              <a16:creationId xmlns="" xmlns:a16="http://schemas.microsoft.com/office/drawing/2014/main" id="{591CC3B6-7205-4C19-B122-38FE5DC59D6A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693" name="Rectángulo 146">
          <a:extLst>
            <a:ext uri="{FF2B5EF4-FFF2-40B4-BE49-F238E27FC236}">
              <a16:creationId xmlns="" xmlns:a16="http://schemas.microsoft.com/office/drawing/2014/main" id="{867FFA43-DF17-4BB1-83A1-B816CEEADA4D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94" name="Rectángulo 52">
          <a:extLst>
            <a:ext uri="{FF2B5EF4-FFF2-40B4-BE49-F238E27FC236}">
              <a16:creationId xmlns="" xmlns:a16="http://schemas.microsoft.com/office/drawing/2014/main" id="{53F85B84-8DA8-4008-B256-D56260A31231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95" name="Rectángulo 134">
          <a:extLst>
            <a:ext uri="{FF2B5EF4-FFF2-40B4-BE49-F238E27FC236}">
              <a16:creationId xmlns="" xmlns:a16="http://schemas.microsoft.com/office/drawing/2014/main" id="{202500C2-04EE-42D7-BD6C-536ED5BAF13B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96" name="Rectángulo 52">
          <a:extLst>
            <a:ext uri="{FF2B5EF4-FFF2-40B4-BE49-F238E27FC236}">
              <a16:creationId xmlns="" xmlns:a16="http://schemas.microsoft.com/office/drawing/2014/main" id="{249AD694-D927-4AA5-B5ED-9BC735E836B4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697" name="Rectángulo 134">
          <a:extLst>
            <a:ext uri="{FF2B5EF4-FFF2-40B4-BE49-F238E27FC236}">
              <a16:creationId xmlns="" xmlns:a16="http://schemas.microsoft.com/office/drawing/2014/main" id="{56E0215C-7C31-43CB-9697-811AABC24C8D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3698" name="Rectángulo 22">
          <a:extLst>
            <a:ext uri="{FF2B5EF4-FFF2-40B4-BE49-F238E27FC236}">
              <a16:creationId xmlns="" xmlns:a16="http://schemas.microsoft.com/office/drawing/2014/main" id="{A9D0524B-6EB7-4074-B13D-A7A61FDB8A2F}"/>
            </a:ext>
          </a:extLst>
        </xdr:cNvPr>
        <xdr:cNvSpPr/>
      </xdr:nvSpPr>
      <xdr:spPr>
        <a:xfrm>
          <a:off x="45733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699" name="Rectángulo 23">
          <a:extLst>
            <a:ext uri="{FF2B5EF4-FFF2-40B4-BE49-F238E27FC236}">
              <a16:creationId xmlns="" xmlns:a16="http://schemas.microsoft.com/office/drawing/2014/main" id="{DAA9ABC8-8F82-43B9-9F02-F1D3A56FFA0E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258502</xdr:colOff>
      <xdr:row>14</xdr:row>
      <xdr:rowOff>0</xdr:rowOff>
    </xdr:from>
    <xdr:ext cx="184730" cy="374141"/>
    <xdr:sp macro="" textlink="">
      <xdr:nvSpPr>
        <xdr:cNvPr id="3700" name="Rectángulo 24">
          <a:extLst>
            <a:ext uri="{FF2B5EF4-FFF2-40B4-BE49-F238E27FC236}">
              <a16:creationId xmlns="" xmlns:a16="http://schemas.microsoft.com/office/drawing/2014/main" id="{3B723BC6-CC9F-4457-8D44-A11C8CDD3028}"/>
            </a:ext>
          </a:extLst>
        </xdr:cNvPr>
        <xdr:cNvSpPr/>
      </xdr:nvSpPr>
      <xdr:spPr>
        <a:xfrm>
          <a:off x="45352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701" name="Rectángulo 25">
          <a:extLst>
            <a:ext uri="{FF2B5EF4-FFF2-40B4-BE49-F238E27FC236}">
              <a16:creationId xmlns="" xmlns:a16="http://schemas.microsoft.com/office/drawing/2014/main" id="{8145F524-A403-4A34-B2B1-B3387A99648A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125154</xdr:colOff>
      <xdr:row>14</xdr:row>
      <xdr:rowOff>0</xdr:rowOff>
    </xdr:from>
    <xdr:ext cx="184730" cy="374141"/>
    <xdr:sp macro="" textlink="">
      <xdr:nvSpPr>
        <xdr:cNvPr id="3702" name="Rectángulo 26">
          <a:extLst>
            <a:ext uri="{FF2B5EF4-FFF2-40B4-BE49-F238E27FC236}">
              <a16:creationId xmlns="" xmlns:a16="http://schemas.microsoft.com/office/drawing/2014/main" id="{C5B5581E-292B-453D-8BD4-16F22AA97D43}"/>
            </a:ext>
          </a:extLst>
        </xdr:cNvPr>
        <xdr:cNvSpPr/>
      </xdr:nvSpPr>
      <xdr:spPr>
        <a:xfrm>
          <a:off x="4401879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703" name="Rectángulo 29">
          <a:extLst>
            <a:ext uri="{FF2B5EF4-FFF2-40B4-BE49-F238E27FC236}">
              <a16:creationId xmlns="" xmlns:a16="http://schemas.microsoft.com/office/drawing/2014/main" id="{D31CB5A3-A207-4E6D-9A95-BDA0BA833498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3704" name="Rectángulo 30">
          <a:extLst>
            <a:ext uri="{FF2B5EF4-FFF2-40B4-BE49-F238E27FC236}">
              <a16:creationId xmlns="" xmlns:a16="http://schemas.microsoft.com/office/drawing/2014/main" id="{D54695CB-8FCC-49F3-AFC9-F53CCEDBA8E5}"/>
            </a:ext>
          </a:extLst>
        </xdr:cNvPr>
        <xdr:cNvSpPr/>
      </xdr:nvSpPr>
      <xdr:spPr>
        <a:xfrm>
          <a:off x="45161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705" name="Rectángulo 35">
          <a:extLst>
            <a:ext uri="{FF2B5EF4-FFF2-40B4-BE49-F238E27FC236}">
              <a16:creationId xmlns="" xmlns:a16="http://schemas.microsoft.com/office/drawing/2014/main" id="{C751019D-D973-4CF9-A20D-D3FF304F9F67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287079</xdr:colOff>
      <xdr:row>14</xdr:row>
      <xdr:rowOff>0</xdr:rowOff>
    </xdr:from>
    <xdr:ext cx="184730" cy="374141"/>
    <xdr:sp macro="" textlink="">
      <xdr:nvSpPr>
        <xdr:cNvPr id="3706" name="Rectángulo 38">
          <a:extLst>
            <a:ext uri="{FF2B5EF4-FFF2-40B4-BE49-F238E27FC236}">
              <a16:creationId xmlns="" xmlns:a16="http://schemas.microsoft.com/office/drawing/2014/main" id="{F9810E1C-7D2D-4E42-ACF1-D984A8D3D1FA}"/>
            </a:ext>
          </a:extLst>
        </xdr:cNvPr>
        <xdr:cNvSpPr/>
      </xdr:nvSpPr>
      <xdr:spPr>
        <a:xfrm>
          <a:off x="1725354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707" name="Rectángulo 39">
          <a:extLst>
            <a:ext uri="{FF2B5EF4-FFF2-40B4-BE49-F238E27FC236}">
              <a16:creationId xmlns="" xmlns:a16="http://schemas.microsoft.com/office/drawing/2014/main" id="{4D3393FB-B386-4888-98B2-3BEE5E5DD4C7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708" name="Rectángulo 49">
          <a:extLst>
            <a:ext uri="{FF2B5EF4-FFF2-40B4-BE49-F238E27FC236}">
              <a16:creationId xmlns="" xmlns:a16="http://schemas.microsoft.com/office/drawing/2014/main" id="{CB80F31A-E8E7-475E-8D16-F3B6FA5EA545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709" name="Rectángulo 50">
          <a:extLst>
            <a:ext uri="{FF2B5EF4-FFF2-40B4-BE49-F238E27FC236}">
              <a16:creationId xmlns="" xmlns:a16="http://schemas.microsoft.com/office/drawing/2014/main" id="{2E158147-ECA1-4E75-AC97-178C91F68335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710" name="Rectángulo 51">
          <a:extLst>
            <a:ext uri="{FF2B5EF4-FFF2-40B4-BE49-F238E27FC236}">
              <a16:creationId xmlns="" xmlns:a16="http://schemas.microsoft.com/office/drawing/2014/main" id="{3234BFC4-C0C3-4B70-B2BF-34E62A3DE6F1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711" name="Rectángulo 53">
          <a:extLst>
            <a:ext uri="{FF2B5EF4-FFF2-40B4-BE49-F238E27FC236}">
              <a16:creationId xmlns="" xmlns:a16="http://schemas.microsoft.com/office/drawing/2014/main" id="{FACB915B-6BCE-43AD-9D04-8C1BCD1369DA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712" name="Rectángulo 54">
          <a:extLst>
            <a:ext uri="{FF2B5EF4-FFF2-40B4-BE49-F238E27FC236}">
              <a16:creationId xmlns="" xmlns:a16="http://schemas.microsoft.com/office/drawing/2014/main" id="{4C95529F-EAA0-4FF4-B72A-2EA4AB639C53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713" name="Rectángulo 55">
          <a:extLst>
            <a:ext uri="{FF2B5EF4-FFF2-40B4-BE49-F238E27FC236}">
              <a16:creationId xmlns="" xmlns:a16="http://schemas.microsoft.com/office/drawing/2014/main" id="{C0D4EDA5-DABA-48CB-8D85-AC72B3F9EC15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714" name="Rectángulo 56">
          <a:extLst>
            <a:ext uri="{FF2B5EF4-FFF2-40B4-BE49-F238E27FC236}">
              <a16:creationId xmlns="" xmlns:a16="http://schemas.microsoft.com/office/drawing/2014/main" id="{817EB54B-FFB9-4A73-9004-92DCF4B6E030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715" name="Rectángulo 58">
          <a:extLst>
            <a:ext uri="{FF2B5EF4-FFF2-40B4-BE49-F238E27FC236}">
              <a16:creationId xmlns="" xmlns:a16="http://schemas.microsoft.com/office/drawing/2014/main" id="{6D1EFC21-1965-428C-B2F4-F134A5DC8267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716" name="Rectángulo 59">
          <a:extLst>
            <a:ext uri="{FF2B5EF4-FFF2-40B4-BE49-F238E27FC236}">
              <a16:creationId xmlns="" xmlns:a16="http://schemas.microsoft.com/office/drawing/2014/main" id="{83C6F5F7-A77C-4BC6-84E7-C76E56181B95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717" name="Rectángulo 60">
          <a:extLst>
            <a:ext uri="{FF2B5EF4-FFF2-40B4-BE49-F238E27FC236}">
              <a16:creationId xmlns="" xmlns:a16="http://schemas.microsoft.com/office/drawing/2014/main" id="{2C6B877C-FE84-4496-BC4A-65D0E0B1EEAC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718" name="Rectángulo 77">
          <a:extLst>
            <a:ext uri="{FF2B5EF4-FFF2-40B4-BE49-F238E27FC236}">
              <a16:creationId xmlns="" xmlns:a16="http://schemas.microsoft.com/office/drawing/2014/main" id="{E6031E52-A4E1-4301-AC35-E1BEF43FE31D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719" name="Rectángulo 78">
          <a:extLst>
            <a:ext uri="{FF2B5EF4-FFF2-40B4-BE49-F238E27FC236}">
              <a16:creationId xmlns="" xmlns:a16="http://schemas.microsoft.com/office/drawing/2014/main" id="{2E1E7D8B-7375-4CDD-9E86-72D63485B9A5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720" name="Rectángulo 79">
          <a:extLst>
            <a:ext uri="{FF2B5EF4-FFF2-40B4-BE49-F238E27FC236}">
              <a16:creationId xmlns="" xmlns:a16="http://schemas.microsoft.com/office/drawing/2014/main" id="{2CC71C4E-62E9-4A0F-8159-61F99D39E827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721" name="Rectángulo 81">
          <a:extLst>
            <a:ext uri="{FF2B5EF4-FFF2-40B4-BE49-F238E27FC236}">
              <a16:creationId xmlns="" xmlns:a16="http://schemas.microsoft.com/office/drawing/2014/main" id="{7F14EE25-E936-4ECC-A9B5-ECAC37CEC7E2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722" name="Rectángulo 82">
          <a:extLst>
            <a:ext uri="{FF2B5EF4-FFF2-40B4-BE49-F238E27FC236}">
              <a16:creationId xmlns="" xmlns:a16="http://schemas.microsoft.com/office/drawing/2014/main" id="{89048136-90AE-4E7A-9602-52B2E8E171AD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723" name="Rectángulo 83">
          <a:extLst>
            <a:ext uri="{FF2B5EF4-FFF2-40B4-BE49-F238E27FC236}">
              <a16:creationId xmlns="" xmlns:a16="http://schemas.microsoft.com/office/drawing/2014/main" id="{3FA7206F-9E0F-449D-BCC5-AA50EEC29C6B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724" name="Rectángulo 88">
          <a:extLst>
            <a:ext uri="{FF2B5EF4-FFF2-40B4-BE49-F238E27FC236}">
              <a16:creationId xmlns="" xmlns:a16="http://schemas.microsoft.com/office/drawing/2014/main" id="{96B34AC5-7AAE-44BB-B580-18EB092FBF52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1327</xdr:colOff>
      <xdr:row>14</xdr:row>
      <xdr:rowOff>0</xdr:rowOff>
    </xdr:from>
    <xdr:ext cx="184730" cy="374141"/>
    <xdr:sp macro="" textlink="">
      <xdr:nvSpPr>
        <xdr:cNvPr id="3725" name="Rectángulo 118">
          <a:extLst>
            <a:ext uri="{FF2B5EF4-FFF2-40B4-BE49-F238E27FC236}">
              <a16:creationId xmlns="" xmlns:a16="http://schemas.microsoft.com/office/drawing/2014/main" id="{58F6AB95-53B3-463A-A9F3-A4F1891CC495}"/>
            </a:ext>
          </a:extLst>
        </xdr:cNvPr>
        <xdr:cNvSpPr/>
      </xdr:nvSpPr>
      <xdr:spPr>
        <a:xfrm>
          <a:off x="45733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726" name="Rectángulo 119">
          <a:extLst>
            <a:ext uri="{FF2B5EF4-FFF2-40B4-BE49-F238E27FC236}">
              <a16:creationId xmlns="" xmlns:a16="http://schemas.microsoft.com/office/drawing/2014/main" id="{06B59861-D471-4906-9933-706EBF88EC18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727" name="Rectángulo 121">
          <a:extLst>
            <a:ext uri="{FF2B5EF4-FFF2-40B4-BE49-F238E27FC236}">
              <a16:creationId xmlns="" xmlns:a16="http://schemas.microsoft.com/office/drawing/2014/main" id="{E571A31F-4E6E-4213-AA85-A027AB401557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125153</xdr:colOff>
      <xdr:row>14</xdr:row>
      <xdr:rowOff>0</xdr:rowOff>
    </xdr:from>
    <xdr:ext cx="184730" cy="374141"/>
    <xdr:sp macro="" textlink="">
      <xdr:nvSpPr>
        <xdr:cNvPr id="3728" name="Rectángulo 122">
          <a:extLst>
            <a:ext uri="{FF2B5EF4-FFF2-40B4-BE49-F238E27FC236}">
              <a16:creationId xmlns="" xmlns:a16="http://schemas.microsoft.com/office/drawing/2014/main" id="{C4B399B2-3D73-4332-8AD1-0573B4BCE448}"/>
            </a:ext>
          </a:extLst>
        </xdr:cNvPr>
        <xdr:cNvSpPr/>
      </xdr:nvSpPr>
      <xdr:spPr>
        <a:xfrm>
          <a:off x="4401878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729" name="Rectángulo 123">
          <a:extLst>
            <a:ext uri="{FF2B5EF4-FFF2-40B4-BE49-F238E27FC236}">
              <a16:creationId xmlns="" xmlns:a16="http://schemas.microsoft.com/office/drawing/2014/main" id="{03686AE5-4E5C-4D4A-8B2C-DC448E0910E6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239452</xdr:colOff>
      <xdr:row>14</xdr:row>
      <xdr:rowOff>0</xdr:rowOff>
    </xdr:from>
    <xdr:ext cx="184730" cy="374141"/>
    <xdr:sp macro="" textlink="">
      <xdr:nvSpPr>
        <xdr:cNvPr id="3730" name="Rectángulo 124">
          <a:extLst>
            <a:ext uri="{FF2B5EF4-FFF2-40B4-BE49-F238E27FC236}">
              <a16:creationId xmlns="" xmlns:a16="http://schemas.microsoft.com/office/drawing/2014/main" id="{ADF6D27A-B020-4BEA-A933-E42064DB8E72}"/>
            </a:ext>
          </a:extLst>
        </xdr:cNvPr>
        <xdr:cNvSpPr/>
      </xdr:nvSpPr>
      <xdr:spPr>
        <a:xfrm>
          <a:off x="45161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731" name="Rectángulo 126">
          <a:extLst>
            <a:ext uri="{FF2B5EF4-FFF2-40B4-BE49-F238E27FC236}">
              <a16:creationId xmlns="" xmlns:a16="http://schemas.microsoft.com/office/drawing/2014/main" id="{487BBD4F-3990-4CAE-8A0E-505A9FCD5729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732" name="Rectángulo 127">
          <a:extLst>
            <a:ext uri="{FF2B5EF4-FFF2-40B4-BE49-F238E27FC236}">
              <a16:creationId xmlns="" xmlns:a16="http://schemas.microsoft.com/office/drawing/2014/main" id="{B5633566-D78D-4538-96AD-6CC3B966E568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733" name="Rectángulo 131">
          <a:extLst>
            <a:ext uri="{FF2B5EF4-FFF2-40B4-BE49-F238E27FC236}">
              <a16:creationId xmlns="" xmlns:a16="http://schemas.microsoft.com/office/drawing/2014/main" id="{BC274FFC-E504-462A-B62C-0368BAFD87FB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734" name="Rectángulo 132">
          <a:extLst>
            <a:ext uri="{FF2B5EF4-FFF2-40B4-BE49-F238E27FC236}">
              <a16:creationId xmlns="" xmlns:a16="http://schemas.microsoft.com/office/drawing/2014/main" id="{5BD7F775-2306-45F6-8EF9-8FA53A3769C7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735" name="Rectángulo 135">
          <a:extLst>
            <a:ext uri="{FF2B5EF4-FFF2-40B4-BE49-F238E27FC236}">
              <a16:creationId xmlns="" xmlns:a16="http://schemas.microsoft.com/office/drawing/2014/main" id="{83F91CC3-51C2-473F-8300-3AC73064EEE8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736" name="Rectángulo 136">
          <a:extLst>
            <a:ext uri="{FF2B5EF4-FFF2-40B4-BE49-F238E27FC236}">
              <a16:creationId xmlns="" xmlns:a16="http://schemas.microsoft.com/office/drawing/2014/main" id="{A6C9691F-65A8-46AC-9AAD-FBF8E1057F0D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737" name="Rectángulo 137">
          <a:extLst>
            <a:ext uri="{FF2B5EF4-FFF2-40B4-BE49-F238E27FC236}">
              <a16:creationId xmlns="" xmlns:a16="http://schemas.microsoft.com/office/drawing/2014/main" id="{9ECEE5A3-AF73-4CFD-BEF3-9425E2F610FE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738" name="Rectángulo 139">
          <a:extLst>
            <a:ext uri="{FF2B5EF4-FFF2-40B4-BE49-F238E27FC236}">
              <a16:creationId xmlns="" xmlns:a16="http://schemas.microsoft.com/office/drawing/2014/main" id="{9D10F27E-EC55-4893-BFD8-D622749353E8}"/>
            </a:ext>
          </a:extLst>
        </xdr:cNvPr>
        <xdr:cNvSpPr/>
      </xdr:nvSpPr>
      <xdr:spPr>
        <a:xfrm>
          <a:off x="3401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739" name="Rectángulo 140">
          <a:extLst>
            <a:ext uri="{FF2B5EF4-FFF2-40B4-BE49-F238E27FC236}">
              <a16:creationId xmlns="" xmlns:a16="http://schemas.microsoft.com/office/drawing/2014/main" id="{10190B78-EAFF-404A-BC8B-FE3838B3EB69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740" name="Rectángulo 141">
          <a:extLst>
            <a:ext uri="{FF2B5EF4-FFF2-40B4-BE49-F238E27FC236}">
              <a16:creationId xmlns="" xmlns:a16="http://schemas.microsoft.com/office/drawing/2014/main" id="{05EE716C-BFB4-40EA-BFC4-3EE8FDC9D00A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58477</xdr:colOff>
      <xdr:row>14</xdr:row>
      <xdr:rowOff>0</xdr:rowOff>
    </xdr:from>
    <xdr:ext cx="184730" cy="374141"/>
    <xdr:sp macro="" textlink="">
      <xdr:nvSpPr>
        <xdr:cNvPr id="3741" name="Rectángulo 142">
          <a:extLst>
            <a:ext uri="{FF2B5EF4-FFF2-40B4-BE49-F238E27FC236}">
              <a16:creationId xmlns="" xmlns:a16="http://schemas.microsoft.com/office/drawing/2014/main" id="{07E73083-F3C8-4E28-A7EA-F81C1D9B12A8}"/>
            </a:ext>
          </a:extLst>
        </xdr:cNvPr>
        <xdr:cNvSpPr/>
      </xdr:nvSpPr>
      <xdr:spPr>
        <a:xfrm>
          <a:off x="62211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742" name="Rectángulo 144">
          <a:extLst>
            <a:ext uri="{FF2B5EF4-FFF2-40B4-BE49-F238E27FC236}">
              <a16:creationId xmlns="" xmlns:a16="http://schemas.microsoft.com/office/drawing/2014/main" id="{264B9693-4F6B-4D08-B704-F744EC05DED1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10852</xdr:colOff>
      <xdr:row>14</xdr:row>
      <xdr:rowOff>0</xdr:rowOff>
    </xdr:from>
    <xdr:ext cx="184730" cy="374141"/>
    <xdr:sp macro="" textlink="">
      <xdr:nvSpPr>
        <xdr:cNvPr id="3743" name="Rectángulo 145">
          <a:extLst>
            <a:ext uri="{FF2B5EF4-FFF2-40B4-BE49-F238E27FC236}">
              <a16:creationId xmlns="" xmlns:a16="http://schemas.microsoft.com/office/drawing/2014/main" id="{AC2977BA-628D-467C-9D2A-1945174664F7}"/>
            </a:ext>
          </a:extLst>
        </xdr:cNvPr>
        <xdr:cNvSpPr/>
      </xdr:nvSpPr>
      <xdr:spPr>
        <a:xfrm>
          <a:off x="6506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744" name="Rectángulo 146">
          <a:extLst>
            <a:ext uri="{FF2B5EF4-FFF2-40B4-BE49-F238E27FC236}">
              <a16:creationId xmlns="" xmlns:a16="http://schemas.microsoft.com/office/drawing/2014/main" id="{C488A68F-BB6E-4726-8AF1-02CCAD3FFDE2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745" name="Rectángulo 52">
          <a:extLst>
            <a:ext uri="{FF2B5EF4-FFF2-40B4-BE49-F238E27FC236}">
              <a16:creationId xmlns="" xmlns:a16="http://schemas.microsoft.com/office/drawing/2014/main" id="{E87A3685-D888-4D8B-8C03-B20FE1054BA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746" name="Rectángulo 134">
          <a:extLst>
            <a:ext uri="{FF2B5EF4-FFF2-40B4-BE49-F238E27FC236}">
              <a16:creationId xmlns="" xmlns:a16="http://schemas.microsoft.com/office/drawing/2014/main" id="{EE965B58-9109-497D-916B-55634C717671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747" name="Rectángulo 23">
          <a:extLst>
            <a:ext uri="{FF2B5EF4-FFF2-40B4-BE49-F238E27FC236}">
              <a16:creationId xmlns="" xmlns:a16="http://schemas.microsoft.com/office/drawing/2014/main" id="{FEA17A08-214F-409F-ADBF-82C0988007F6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748" name="Rectángulo 25">
          <a:extLst>
            <a:ext uri="{FF2B5EF4-FFF2-40B4-BE49-F238E27FC236}">
              <a16:creationId xmlns="" xmlns:a16="http://schemas.microsoft.com/office/drawing/2014/main" id="{4A03199D-FA75-45B0-8614-C27D2F3B9481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749" name="Rectángulo 29">
          <a:extLst>
            <a:ext uri="{FF2B5EF4-FFF2-40B4-BE49-F238E27FC236}">
              <a16:creationId xmlns="" xmlns:a16="http://schemas.microsoft.com/office/drawing/2014/main" id="{97FB50FB-F643-4676-A8DB-69565AB492CE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229927</xdr:colOff>
      <xdr:row>14</xdr:row>
      <xdr:rowOff>0</xdr:rowOff>
    </xdr:from>
    <xdr:ext cx="184730" cy="374141"/>
    <xdr:sp macro="" textlink="">
      <xdr:nvSpPr>
        <xdr:cNvPr id="3750" name="Rectángulo 35">
          <a:extLst>
            <a:ext uri="{FF2B5EF4-FFF2-40B4-BE49-F238E27FC236}">
              <a16:creationId xmlns="" xmlns:a16="http://schemas.microsoft.com/office/drawing/2014/main" id="{6F641DF3-9293-4DB3-BA31-33508B7710CF}"/>
            </a:ext>
          </a:extLst>
        </xdr:cNvPr>
        <xdr:cNvSpPr/>
      </xdr:nvSpPr>
      <xdr:spPr>
        <a:xfrm>
          <a:off x="196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751" name="Rectángulo 39">
          <a:extLst>
            <a:ext uri="{FF2B5EF4-FFF2-40B4-BE49-F238E27FC236}">
              <a16:creationId xmlns="" xmlns:a16="http://schemas.microsoft.com/office/drawing/2014/main" id="{6ED25BC2-14D2-4DCB-9B83-77EFC638538E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752" name="Rectángulo 49">
          <a:extLst>
            <a:ext uri="{FF2B5EF4-FFF2-40B4-BE49-F238E27FC236}">
              <a16:creationId xmlns="" xmlns:a16="http://schemas.microsoft.com/office/drawing/2014/main" id="{7D9422C1-1B76-4916-9C77-274860F24DC1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753" name="Rectángulo 50">
          <a:extLst>
            <a:ext uri="{FF2B5EF4-FFF2-40B4-BE49-F238E27FC236}">
              <a16:creationId xmlns="" xmlns:a16="http://schemas.microsoft.com/office/drawing/2014/main" id="{13A63CD3-1812-4B67-A06D-930B47F44646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115628</xdr:colOff>
      <xdr:row>14</xdr:row>
      <xdr:rowOff>0</xdr:rowOff>
    </xdr:from>
    <xdr:ext cx="184730" cy="374141"/>
    <xdr:sp macro="" textlink="">
      <xdr:nvSpPr>
        <xdr:cNvPr id="3754" name="Rectángulo 51">
          <a:extLst>
            <a:ext uri="{FF2B5EF4-FFF2-40B4-BE49-F238E27FC236}">
              <a16:creationId xmlns="" xmlns:a16="http://schemas.microsoft.com/office/drawing/2014/main" id="{01652691-7BCB-433A-B995-3AD031C43F86}"/>
            </a:ext>
          </a:extLst>
        </xdr:cNvPr>
        <xdr:cNvSpPr/>
      </xdr:nvSpPr>
      <xdr:spPr>
        <a:xfrm>
          <a:off x="7021253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10852</xdr:colOff>
      <xdr:row>14</xdr:row>
      <xdr:rowOff>0</xdr:rowOff>
    </xdr:from>
    <xdr:ext cx="184730" cy="374141"/>
    <xdr:sp macro="" textlink="">
      <xdr:nvSpPr>
        <xdr:cNvPr id="3755" name="Rectángulo 53">
          <a:extLst>
            <a:ext uri="{FF2B5EF4-FFF2-40B4-BE49-F238E27FC236}">
              <a16:creationId xmlns="" xmlns:a16="http://schemas.microsoft.com/office/drawing/2014/main" id="{349BD485-BCD7-48D8-B393-D9916D35DDB7}"/>
            </a:ext>
          </a:extLst>
        </xdr:cNvPr>
        <xdr:cNvSpPr/>
      </xdr:nvSpPr>
      <xdr:spPr>
        <a:xfrm>
          <a:off x="4287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756" name="Rectángulo 54">
          <a:extLst>
            <a:ext uri="{FF2B5EF4-FFF2-40B4-BE49-F238E27FC236}">
              <a16:creationId xmlns="" xmlns:a16="http://schemas.microsoft.com/office/drawing/2014/main" id="{AB773E58-5DC0-4F4B-9CE5-3A4F8CD90C26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757" name="Rectángulo 55">
          <a:extLst>
            <a:ext uri="{FF2B5EF4-FFF2-40B4-BE49-F238E27FC236}">
              <a16:creationId xmlns="" xmlns:a16="http://schemas.microsoft.com/office/drawing/2014/main" id="{C0142F73-0292-4F17-941A-BA3BBAE58CD7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106102</xdr:colOff>
      <xdr:row>14</xdr:row>
      <xdr:rowOff>0</xdr:rowOff>
    </xdr:from>
    <xdr:ext cx="184730" cy="374141"/>
    <xdr:sp macro="" textlink="">
      <xdr:nvSpPr>
        <xdr:cNvPr id="3758" name="Rectángulo 56">
          <a:extLst>
            <a:ext uri="{FF2B5EF4-FFF2-40B4-BE49-F238E27FC236}">
              <a16:creationId xmlns="" xmlns:a16="http://schemas.microsoft.com/office/drawing/2014/main" id="{D3C8CAD1-7519-46BC-B355-CD01B857C831}"/>
            </a:ext>
          </a:extLst>
        </xdr:cNvPr>
        <xdr:cNvSpPr/>
      </xdr:nvSpPr>
      <xdr:spPr>
        <a:xfrm>
          <a:off x="30207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229927</xdr:colOff>
      <xdr:row>14</xdr:row>
      <xdr:rowOff>0</xdr:rowOff>
    </xdr:from>
    <xdr:ext cx="184730" cy="374141"/>
    <xdr:sp macro="" textlink="">
      <xdr:nvSpPr>
        <xdr:cNvPr id="3759" name="Rectángulo 58">
          <a:extLst>
            <a:ext uri="{FF2B5EF4-FFF2-40B4-BE49-F238E27FC236}">
              <a16:creationId xmlns="" xmlns:a16="http://schemas.microsoft.com/office/drawing/2014/main" id="{0B282259-EFA2-4E01-AF17-B6EEC5CDD23F}"/>
            </a:ext>
          </a:extLst>
        </xdr:cNvPr>
        <xdr:cNvSpPr/>
      </xdr:nvSpPr>
      <xdr:spPr>
        <a:xfrm>
          <a:off x="48019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68002</xdr:colOff>
      <xdr:row>14</xdr:row>
      <xdr:rowOff>0</xdr:rowOff>
    </xdr:from>
    <xdr:ext cx="184730" cy="374141"/>
    <xdr:sp macro="" textlink="">
      <xdr:nvSpPr>
        <xdr:cNvPr id="3760" name="Rectángulo 59">
          <a:extLst>
            <a:ext uri="{FF2B5EF4-FFF2-40B4-BE49-F238E27FC236}">
              <a16:creationId xmlns="" xmlns:a16="http://schemas.microsoft.com/office/drawing/2014/main" id="{A9421884-7758-47B3-B15B-08983B5F0ABF}"/>
            </a:ext>
          </a:extLst>
        </xdr:cNvPr>
        <xdr:cNvSpPr/>
      </xdr:nvSpPr>
      <xdr:spPr>
        <a:xfrm>
          <a:off x="52305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3761" name="Rectángulo 60">
          <a:extLst>
            <a:ext uri="{FF2B5EF4-FFF2-40B4-BE49-F238E27FC236}">
              <a16:creationId xmlns="" xmlns:a16="http://schemas.microsoft.com/office/drawing/2014/main" id="{259C7E39-6A94-43A2-B7C4-8F3269A8BDAF}"/>
            </a:ext>
          </a:extLst>
        </xdr:cNvPr>
        <xdr:cNvSpPr/>
      </xdr:nvSpPr>
      <xdr:spPr>
        <a:xfrm>
          <a:off x="62687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268027</xdr:colOff>
      <xdr:row>14</xdr:row>
      <xdr:rowOff>0</xdr:rowOff>
    </xdr:from>
    <xdr:ext cx="184730" cy="374141"/>
    <xdr:sp macro="" textlink="">
      <xdr:nvSpPr>
        <xdr:cNvPr id="3762" name="Rectángulo 77">
          <a:extLst>
            <a:ext uri="{FF2B5EF4-FFF2-40B4-BE49-F238E27FC236}">
              <a16:creationId xmlns="" xmlns:a16="http://schemas.microsoft.com/office/drawing/2014/main" id="{572B3DF6-4BEA-484C-AA8A-B762E127DC7F}"/>
            </a:ext>
          </a:extLst>
        </xdr:cNvPr>
        <xdr:cNvSpPr/>
      </xdr:nvSpPr>
      <xdr:spPr>
        <a:xfrm>
          <a:off x="20015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191827</xdr:colOff>
      <xdr:row>14</xdr:row>
      <xdr:rowOff>0</xdr:rowOff>
    </xdr:from>
    <xdr:ext cx="184730" cy="374141"/>
    <xdr:sp macro="" textlink="">
      <xdr:nvSpPr>
        <xdr:cNvPr id="3763" name="Rectángulo 78">
          <a:extLst>
            <a:ext uri="{FF2B5EF4-FFF2-40B4-BE49-F238E27FC236}">
              <a16:creationId xmlns="" xmlns:a16="http://schemas.microsoft.com/office/drawing/2014/main" id="{E7AD7DCB-FEC1-4581-8265-956D539C2FE6}"/>
            </a:ext>
          </a:extLst>
        </xdr:cNvPr>
        <xdr:cNvSpPr/>
      </xdr:nvSpPr>
      <xdr:spPr>
        <a:xfrm>
          <a:off x="6021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764" name="Rectángulo 79">
          <a:extLst>
            <a:ext uri="{FF2B5EF4-FFF2-40B4-BE49-F238E27FC236}">
              <a16:creationId xmlns="" xmlns:a16="http://schemas.microsoft.com/office/drawing/2014/main" id="{537A15A0-7389-44B5-ADBC-362BA8492E30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29902</xdr:colOff>
      <xdr:row>14</xdr:row>
      <xdr:rowOff>0</xdr:rowOff>
    </xdr:from>
    <xdr:ext cx="184730" cy="374141"/>
    <xdr:sp macro="" textlink="">
      <xdr:nvSpPr>
        <xdr:cNvPr id="3765" name="Rectángulo 81">
          <a:extLst>
            <a:ext uri="{FF2B5EF4-FFF2-40B4-BE49-F238E27FC236}">
              <a16:creationId xmlns="" xmlns:a16="http://schemas.microsoft.com/office/drawing/2014/main" id="{08A58A0C-2F84-45C2-8FFF-DA53F8A9BFF6}"/>
            </a:ext>
          </a:extLst>
        </xdr:cNvPr>
        <xdr:cNvSpPr/>
      </xdr:nvSpPr>
      <xdr:spPr>
        <a:xfrm>
          <a:off x="20587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277552</xdr:colOff>
      <xdr:row>14</xdr:row>
      <xdr:rowOff>0</xdr:rowOff>
    </xdr:from>
    <xdr:ext cx="184730" cy="374141"/>
    <xdr:sp macro="" textlink="">
      <xdr:nvSpPr>
        <xdr:cNvPr id="3766" name="Rectángulo 82">
          <a:extLst>
            <a:ext uri="{FF2B5EF4-FFF2-40B4-BE49-F238E27FC236}">
              <a16:creationId xmlns="" xmlns:a16="http://schemas.microsoft.com/office/drawing/2014/main" id="{BC63F6A0-5226-4508-80C5-DDCB76BCB2C4}"/>
            </a:ext>
          </a:extLst>
        </xdr:cNvPr>
        <xdr:cNvSpPr/>
      </xdr:nvSpPr>
      <xdr:spPr>
        <a:xfrm>
          <a:off x="2011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767" name="Rectángulo 83">
          <a:extLst>
            <a:ext uri="{FF2B5EF4-FFF2-40B4-BE49-F238E27FC236}">
              <a16:creationId xmlns="" xmlns:a16="http://schemas.microsoft.com/office/drawing/2014/main" id="{3932A6CB-A231-4016-9E4D-3F2F6BC41269}"/>
            </a:ext>
          </a:extLst>
        </xdr:cNvPr>
        <xdr:cNvSpPr/>
      </xdr:nvSpPr>
      <xdr:spPr>
        <a:xfrm>
          <a:off x="20873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248977</xdr:colOff>
      <xdr:row>14</xdr:row>
      <xdr:rowOff>0</xdr:rowOff>
    </xdr:from>
    <xdr:ext cx="184730" cy="374141"/>
    <xdr:sp macro="" textlink="">
      <xdr:nvSpPr>
        <xdr:cNvPr id="3768" name="Rectángulo 119">
          <a:extLst>
            <a:ext uri="{FF2B5EF4-FFF2-40B4-BE49-F238E27FC236}">
              <a16:creationId xmlns="" xmlns:a16="http://schemas.microsoft.com/office/drawing/2014/main" id="{D0592303-D217-4364-9254-65EC170C3233}"/>
            </a:ext>
          </a:extLst>
        </xdr:cNvPr>
        <xdr:cNvSpPr/>
      </xdr:nvSpPr>
      <xdr:spPr>
        <a:xfrm>
          <a:off x="4820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48952</xdr:colOff>
      <xdr:row>14</xdr:row>
      <xdr:rowOff>0</xdr:rowOff>
    </xdr:from>
    <xdr:ext cx="184730" cy="374141"/>
    <xdr:sp macro="" textlink="">
      <xdr:nvSpPr>
        <xdr:cNvPr id="3769" name="Rectángulo 121">
          <a:extLst>
            <a:ext uri="{FF2B5EF4-FFF2-40B4-BE49-F238E27FC236}">
              <a16:creationId xmlns="" xmlns:a16="http://schemas.microsoft.com/office/drawing/2014/main" id="{8F447809-D959-48A6-8AA0-0840349AEB9C}"/>
            </a:ext>
          </a:extLst>
        </xdr:cNvPr>
        <xdr:cNvSpPr/>
      </xdr:nvSpPr>
      <xdr:spPr>
        <a:xfrm>
          <a:off x="43256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20377</xdr:colOff>
      <xdr:row>14</xdr:row>
      <xdr:rowOff>0</xdr:rowOff>
    </xdr:from>
    <xdr:ext cx="184730" cy="374141"/>
    <xdr:sp macro="" textlink="">
      <xdr:nvSpPr>
        <xdr:cNvPr id="3770" name="Rectángulo 123">
          <a:extLst>
            <a:ext uri="{FF2B5EF4-FFF2-40B4-BE49-F238E27FC236}">
              <a16:creationId xmlns="" xmlns:a16="http://schemas.microsoft.com/office/drawing/2014/main" id="{CEFCA321-B712-47B6-8433-EC138C1B93FF}"/>
            </a:ext>
          </a:extLst>
        </xdr:cNvPr>
        <xdr:cNvSpPr/>
      </xdr:nvSpPr>
      <xdr:spPr>
        <a:xfrm>
          <a:off x="4297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220402</xdr:colOff>
      <xdr:row>14</xdr:row>
      <xdr:rowOff>0</xdr:rowOff>
    </xdr:from>
    <xdr:ext cx="184730" cy="374141"/>
    <xdr:sp macro="" textlink="">
      <xdr:nvSpPr>
        <xdr:cNvPr id="3771" name="Rectángulo 126">
          <a:extLst>
            <a:ext uri="{FF2B5EF4-FFF2-40B4-BE49-F238E27FC236}">
              <a16:creationId xmlns="" xmlns:a16="http://schemas.microsoft.com/office/drawing/2014/main" id="{9FDAE6CF-151F-4059-8B91-8E0F273543D5}"/>
            </a:ext>
          </a:extLst>
        </xdr:cNvPr>
        <xdr:cNvSpPr/>
      </xdr:nvSpPr>
      <xdr:spPr>
        <a:xfrm>
          <a:off x="19539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201352</xdr:colOff>
      <xdr:row>14</xdr:row>
      <xdr:rowOff>0</xdr:rowOff>
    </xdr:from>
    <xdr:ext cx="184730" cy="374141"/>
    <xdr:sp macro="" textlink="">
      <xdr:nvSpPr>
        <xdr:cNvPr id="3772" name="Rectángulo 127">
          <a:extLst>
            <a:ext uri="{FF2B5EF4-FFF2-40B4-BE49-F238E27FC236}">
              <a16:creationId xmlns="" xmlns:a16="http://schemas.microsoft.com/office/drawing/2014/main" id="{179E6436-7739-40EF-A114-FF9D099BA584}"/>
            </a:ext>
          </a:extLst>
        </xdr:cNvPr>
        <xdr:cNvSpPr/>
      </xdr:nvSpPr>
      <xdr:spPr>
        <a:xfrm>
          <a:off x="19349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68002</xdr:colOff>
      <xdr:row>14</xdr:row>
      <xdr:rowOff>0</xdr:rowOff>
    </xdr:from>
    <xdr:ext cx="184730" cy="374141"/>
    <xdr:sp macro="" textlink="">
      <xdr:nvSpPr>
        <xdr:cNvPr id="3773" name="Rectángulo 131">
          <a:extLst>
            <a:ext uri="{FF2B5EF4-FFF2-40B4-BE49-F238E27FC236}">
              <a16:creationId xmlns="" xmlns:a16="http://schemas.microsoft.com/office/drawing/2014/main" id="{EA26FBE3-7118-4065-AD2D-1768CF962689}"/>
            </a:ext>
          </a:extLst>
        </xdr:cNvPr>
        <xdr:cNvSpPr/>
      </xdr:nvSpPr>
      <xdr:spPr>
        <a:xfrm>
          <a:off x="29826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268027</xdr:colOff>
      <xdr:row>14</xdr:row>
      <xdr:rowOff>0</xdr:rowOff>
    </xdr:from>
    <xdr:ext cx="184730" cy="374141"/>
    <xdr:sp macro="" textlink="">
      <xdr:nvSpPr>
        <xdr:cNvPr id="3774" name="Rectángulo 132">
          <a:extLst>
            <a:ext uri="{FF2B5EF4-FFF2-40B4-BE49-F238E27FC236}">
              <a16:creationId xmlns="" xmlns:a16="http://schemas.microsoft.com/office/drawing/2014/main" id="{9C80B100-CFB4-45B6-98D0-A1036789946A}"/>
            </a:ext>
          </a:extLst>
        </xdr:cNvPr>
        <xdr:cNvSpPr/>
      </xdr:nvSpPr>
      <xdr:spPr>
        <a:xfrm>
          <a:off x="229685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277552</xdr:colOff>
      <xdr:row>14</xdr:row>
      <xdr:rowOff>0</xdr:rowOff>
    </xdr:from>
    <xdr:ext cx="184730" cy="374141"/>
    <xdr:sp macro="" textlink="">
      <xdr:nvSpPr>
        <xdr:cNvPr id="3775" name="Rectángulo 135">
          <a:extLst>
            <a:ext uri="{FF2B5EF4-FFF2-40B4-BE49-F238E27FC236}">
              <a16:creationId xmlns="" xmlns:a16="http://schemas.microsoft.com/office/drawing/2014/main" id="{32687057-FCE7-4137-AB73-EFFF95CEFB1B}"/>
            </a:ext>
          </a:extLst>
        </xdr:cNvPr>
        <xdr:cNvSpPr/>
      </xdr:nvSpPr>
      <xdr:spPr>
        <a:xfrm>
          <a:off x="42590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315652</xdr:colOff>
      <xdr:row>14</xdr:row>
      <xdr:rowOff>0</xdr:rowOff>
    </xdr:from>
    <xdr:ext cx="184730" cy="374141"/>
    <xdr:sp macro="" textlink="">
      <xdr:nvSpPr>
        <xdr:cNvPr id="3776" name="Rectángulo 136">
          <a:extLst>
            <a:ext uri="{FF2B5EF4-FFF2-40B4-BE49-F238E27FC236}">
              <a16:creationId xmlns="" xmlns:a16="http://schemas.microsoft.com/office/drawing/2014/main" id="{10361EA3-E82C-439A-AA48-8008F6815C25}"/>
            </a:ext>
          </a:extLst>
        </xdr:cNvPr>
        <xdr:cNvSpPr/>
      </xdr:nvSpPr>
      <xdr:spPr>
        <a:xfrm>
          <a:off x="57734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182302</xdr:colOff>
      <xdr:row>14</xdr:row>
      <xdr:rowOff>0</xdr:rowOff>
    </xdr:from>
    <xdr:ext cx="184730" cy="374141"/>
    <xdr:sp macro="" textlink="">
      <xdr:nvSpPr>
        <xdr:cNvPr id="3777" name="Rectángulo 137">
          <a:extLst>
            <a:ext uri="{FF2B5EF4-FFF2-40B4-BE49-F238E27FC236}">
              <a16:creationId xmlns="" xmlns:a16="http://schemas.microsoft.com/office/drawing/2014/main" id="{4ECBA441-C03D-4908-A632-8FF2DFF20EB4}"/>
            </a:ext>
          </a:extLst>
        </xdr:cNvPr>
        <xdr:cNvSpPr/>
      </xdr:nvSpPr>
      <xdr:spPr>
        <a:xfrm>
          <a:off x="60116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778" name="Rectángulo 139">
          <a:extLst>
            <a:ext uri="{FF2B5EF4-FFF2-40B4-BE49-F238E27FC236}">
              <a16:creationId xmlns="" xmlns:a16="http://schemas.microsoft.com/office/drawing/2014/main" id="{2506FCB8-287C-4D67-95BA-82B94764C038}"/>
            </a:ext>
          </a:extLst>
        </xdr:cNvPr>
        <xdr:cNvSpPr/>
      </xdr:nvSpPr>
      <xdr:spPr>
        <a:xfrm>
          <a:off x="335412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77527</xdr:colOff>
      <xdr:row>14</xdr:row>
      <xdr:rowOff>0</xdr:rowOff>
    </xdr:from>
    <xdr:ext cx="184730" cy="374141"/>
    <xdr:sp macro="" textlink="">
      <xdr:nvSpPr>
        <xdr:cNvPr id="3779" name="Rectángulo 140">
          <a:extLst>
            <a:ext uri="{FF2B5EF4-FFF2-40B4-BE49-F238E27FC236}">
              <a16:creationId xmlns="" xmlns:a16="http://schemas.microsoft.com/office/drawing/2014/main" id="{BD373B71-530E-4BEF-9654-77BBD4DB2CDD}"/>
            </a:ext>
          </a:extLst>
        </xdr:cNvPr>
        <xdr:cNvSpPr/>
      </xdr:nvSpPr>
      <xdr:spPr>
        <a:xfrm>
          <a:off x="4649527" y="6025515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39427</xdr:colOff>
      <xdr:row>14</xdr:row>
      <xdr:rowOff>0</xdr:rowOff>
    </xdr:from>
    <xdr:ext cx="184730" cy="374141"/>
    <xdr:sp macro="" textlink="">
      <xdr:nvSpPr>
        <xdr:cNvPr id="3780" name="Rectángulo 141">
          <a:extLst>
            <a:ext uri="{FF2B5EF4-FFF2-40B4-BE49-F238E27FC236}">
              <a16:creationId xmlns="" xmlns:a16="http://schemas.microsoft.com/office/drawing/2014/main" id="{C05B8F25-06CB-4A94-AA2D-357C9BBCF295}"/>
            </a:ext>
          </a:extLst>
        </xdr:cNvPr>
        <xdr:cNvSpPr/>
      </xdr:nvSpPr>
      <xdr:spPr>
        <a:xfrm>
          <a:off x="52019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106102</xdr:colOff>
      <xdr:row>14</xdr:row>
      <xdr:rowOff>0</xdr:rowOff>
    </xdr:from>
    <xdr:ext cx="184730" cy="374141"/>
    <xdr:sp macro="" textlink="">
      <xdr:nvSpPr>
        <xdr:cNvPr id="3781" name="Rectángulo 142">
          <a:extLst>
            <a:ext uri="{FF2B5EF4-FFF2-40B4-BE49-F238E27FC236}">
              <a16:creationId xmlns="" xmlns:a16="http://schemas.microsoft.com/office/drawing/2014/main" id="{1CFE9414-A6E0-4CE4-9ABF-A6FF2DFF570F}"/>
            </a:ext>
          </a:extLst>
        </xdr:cNvPr>
        <xdr:cNvSpPr/>
      </xdr:nvSpPr>
      <xdr:spPr>
        <a:xfrm>
          <a:off x="6268777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306127</xdr:colOff>
      <xdr:row>14</xdr:row>
      <xdr:rowOff>0</xdr:rowOff>
    </xdr:from>
    <xdr:ext cx="184730" cy="374141"/>
    <xdr:sp macro="" textlink="">
      <xdr:nvSpPr>
        <xdr:cNvPr id="3782" name="Rectángulo 145">
          <a:extLst>
            <a:ext uri="{FF2B5EF4-FFF2-40B4-BE49-F238E27FC236}">
              <a16:creationId xmlns="" xmlns:a16="http://schemas.microsoft.com/office/drawing/2014/main" id="{3510D5DC-A170-4A18-A7DA-7CB9102A664C}"/>
            </a:ext>
          </a:extLst>
        </xdr:cNvPr>
        <xdr:cNvSpPr/>
      </xdr:nvSpPr>
      <xdr:spPr>
        <a:xfrm>
          <a:off x="64688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248980</xdr:colOff>
      <xdr:row>14</xdr:row>
      <xdr:rowOff>0</xdr:rowOff>
    </xdr:from>
    <xdr:ext cx="184731" cy="374141"/>
    <xdr:sp macro="" textlink="">
      <xdr:nvSpPr>
        <xdr:cNvPr id="3783" name="Rectángulo 146">
          <a:extLst>
            <a:ext uri="{FF2B5EF4-FFF2-40B4-BE49-F238E27FC236}">
              <a16:creationId xmlns="" xmlns:a16="http://schemas.microsoft.com/office/drawing/2014/main" id="{BD3C949B-BDBA-402F-B6DE-C6523F6CAC08}"/>
            </a:ext>
          </a:extLst>
        </xdr:cNvPr>
        <xdr:cNvSpPr/>
      </xdr:nvSpPr>
      <xdr:spPr>
        <a:xfrm>
          <a:off x="5706805" y="573500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784" name="Rectángulo 52">
          <a:extLst>
            <a:ext uri="{FF2B5EF4-FFF2-40B4-BE49-F238E27FC236}">
              <a16:creationId xmlns="" xmlns:a16="http://schemas.microsoft.com/office/drawing/2014/main" id="{09273AD5-4BD9-44CB-926F-430C2A9E5DE4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785" name="Rectángulo 134">
          <a:extLst>
            <a:ext uri="{FF2B5EF4-FFF2-40B4-BE49-F238E27FC236}">
              <a16:creationId xmlns="" xmlns:a16="http://schemas.microsoft.com/office/drawing/2014/main" id="{AE078C0B-BFBF-41DB-80C1-08D573AB4EA4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786" name="Rectángulo 52">
          <a:extLst>
            <a:ext uri="{FF2B5EF4-FFF2-40B4-BE49-F238E27FC236}">
              <a16:creationId xmlns="" xmlns:a16="http://schemas.microsoft.com/office/drawing/2014/main" id="{20808147-6814-4BEE-A55F-FEE272059A7F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4730" cy="374141"/>
    <xdr:sp macro="" textlink="">
      <xdr:nvSpPr>
        <xdr:cNvPr id="3787" name="Rectángulo 134">
          <a:extLst>
            <a:ext uri="{FF2B5EF4-FFF2-40B4-BE49-F238E27FC236}">
              <a16:creationId xmlns="" xmlns:a16="http://schemas.microsoft.com/office/drawing/2014/main" id="{21CFD70F-7D49-463F-AC52-4BEDD95DC000}"/>
            </a:ext>
          </a:extLst>
        </xdr:cNvPr>
        <xdr:cNvSpPr/>
      </xdr:nvSpPr>
      <xdr:spPr>
        <a:xfrm>
          <a:off x="3535102" y="57350025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788" name="Rectángulo 3787">
          <a:extLst>
            <a:ext uri="{FF2B5EF4-FFF2-40B4-BE49-F238E27FC236}">
              <a16:creationId xmlns="" xmlns:a16="http://schemas.microsoft.com/office/drawing/2014/main" id="{155332E7-8240-4511-8AEB-C1ACF85A87E1}"/>
            </a:ext>
          </a:extLst>
        </xdr:cNvPr>
        <xdr:cNvSpPr/>
      </xdr:nvSpPr>
      <xdr:spPr>
        <a:xfrm>
          <a:off x="2087302" y="5833110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58477</xdr:colOff>
      <xdr:row>14</xdr:row>
      <xdr:rowOff>0</xdr:rowOff>
    </xdr:from>
    <xdr:ext cx="184730" cy="374141"/>
    <xdr:sp macro="" textlink="">
      <xdr:nvSpPr>
        <xdr:cNvPr id="3789" name="Rectángulo 3788">
          <a:extLst>
            <a:ext uri="{FF2B5EF4-FFF2-40B4-BE49-F238E27FC236}">
              <a16:creationId xmlns="" xmlns:a16="http://schemas.microsoft.com/office/drawing/2014/main" id="{7D6E178B-E5E3-47EA-98E2-FC94AF289B9B}"/>
            </a:ext>
          </a:extLst>
        </xdr:cNvPr>
        <xdr:cNvSpPr/>
      </xdr:nvSpPr>
      <xdr:spPr>
        <a:xfrm>
          <a:off x="2087302" y="58331100"/>
          <a:ext cx="1847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56"/>
  <sheetViews>
    <sheetView topLeftCell="A12" zoomScale="110" zoomScaleNormal="55" workbookViewId="0">
      <selection activeCell="F17" sqref="F17"/>
    </sheetView>
  </sheetViews>
  <sheetFormatPr baseColWidth="10" defaultRowHeight="15" x14ac:dyDescent="0.25"/>
  <cols>
    <col min="2" max="2" width="13.7109375" customWidth="1"/>
    <col min="3" max="3" width="13" customWidth="1"/>
    <col min="4" max="4" width="12.85546875" customWidth="1"/>
    <col min="5" max="5" width="20.5703125" customWidth="1"/>
    <col min="6" max="7" width="12" bestFit="1" customWidth="1"/>
    <col min="8" max="8" width="13.7109375" customWidth="1"/>
    <col min="9" max="9" width="13" customWidth="1"/>
    <col min="14" max="14" width="24.7109375" customWidth="1"/>
  </cols>
  <sheetData>
    <row r="1" spans="1:17" x14ac:dyDescent="0.25">
      <c r="N1" s="34"/>
      <c r="O1" s="34"/>
      <c r="P1" s="34"/>
      <c r="Q1" s="34"/>
    </row>
    <row r="2" spans="1:17" x14ac:dyDescent="0.25">
      <c r="N2" s="34"/>
      <c r="O2" s="34"/>
      <c r="P2" s="34"/>
      <c r="Q2" s="34"/>
    </row>
    <row r="3" spans="1:17" ht="45" x14ac:dyDescent="0.25">
      <c r="B3" s="7" t="s">
        <v>21</v>
      </c>
      <c r="C3" s="8" t="s">
        <v>22</v>
      </c>
      <c r="D3" s="7" t="s">
        <v>23</v>
      </c>
      <c r="E3" s="7" t="s">
        <v>24</v>
      </c>
      <c r="F3" s="7" t="s">
        <v>25</v>
      </c>
      <c r="G3" s="9"/>
      <c r="N3" s="110"/>
      <c r="O3" s="55"/>
      <c r="P3" s="55"/>
      <c r="Q3" s="34"/>
    </row>
    <row r="4" spans="1:17" x14ac:dyDescent="0.25">
      <c r="B4" s="10">
        <f>1000*F4*PI()*POWER((D4/1000),2)/4</f>
        <v>0.55518225374238817</v>
      </c>
      <c r="C4" s="11">
        <v>0.5</v>
      </c>
      <c r="D4" s="12">
        <v>18.8</v>
      </c>
      <c r="E4" s="13" t="s">
        <v>26</v>
      </c>
      <c r="F4" s="12">
        <v>2</v>
      </c>
      <c r="G4" s="14"/>
      <c r="N4" s="110"/>
      <c r="O4" s="55"/>
      <c r="P4" s="55"/>
      <c r="Q4" s="34"/>
    </row>
    <row r="5" spans="1:17" ht="55.5" customHeight="1" x14ac:dyDescent="0.25">
      <c r="B5" s="10">
        <f t="shared" ref="B5:B13" si="0">1000*F5*PI()*POWER((D5/1000),2)/4</f>
        <v>0.87709638348712116</v>
      </c>
      <c r="C5" s="11">
        <v>0.75</v>
      </c>
      <c r="D5" s="12">
        <v>23.63</v>
      </c>
      <c r="E5" s="13" t="s">
        <v>27</v>
      </c>
      <c r="F5" s="12">
        <v>2</v>
      </c>
      <c r="G5" s="14"/>
      <c r="N5" s="53"/>
      <c r="O5" s="56"/>
      <c r="P5" s="56"/>
      <c r="Q5" s="34"/>
    </row>
    <row r="6" spans="1:17" x14ac:dyDescent="0.25">
      <c r="B6" s="10">
        <f t="shared" si="0"/>
        <v>1.4326290818900171</v>
      </c>
      <c r="C6" s="11">
        <v>1</v>
      </c>
      <c r="D6" s="12">
        <v>30.2</v>
      </c>
      <c r="E6" s="13" t="s">
        <v>28</v>
      </c>
      <c r="F6" s="12">
        <v>2</v>
      </c>
      <c r="G6" s="14"/>
      <c r="N6" s="53"/>
      <c r="O6" s="56"/>
      <c r="P6" s="56"/>
      <c r="Q6" s="34"/>
    </row>
    <row r="7" spans="1:17" x14ac:dyDescent="0.25">
      <c r="B7" s="10">
        <f t="shared" si="0"/>
        <v>2.2849739564169336</v>
      </c>
      <c r="C7" s="11">
        <v>1.25</v>
      </c>
      <c r="D7" s="15">
        <v>38.14</v>
      </c>
      <c r="E7" s="13" t="s">
        <v>29</v>
      </c>
      <c r="F7" s="12">
        <v>2</v>
      </c>
      <c r="G7" s="14"/>
      <c r="N7" s="53"/>
      <c r="O7" s="56"/>
      <c r="P7" s="56"/>
      <c r="Q7" s="34"/>
    </row>
    <row r="8" spans="1:17" x14ac:dyDescent="0.25">
      <c r="B8" s="10">
        <f t="shared" si="0"/>
        <v>2.9969889136562387</v>
      </c>
      <c r="C8" s="11">
        <v>1.5</v>
      </c>
      <c r="D8" s="15">
        <v>43.68</v>
      </c>
      <c r="E8" s="13" t="s">
        <v>30</v>
      </c>
      <c r="F8" s="12">
        <v>2</v>
      </c>
      <c r="G8" s="14"/>
      <c r="N8" s="53"/>
      <c r="O8" s="56"/>
      <c r="P8" s="56"/>
      <c r="Q8" s="34"/>
    </row>
    <row r="9" spans="1:17" x14ac:dyDescent="0.25">
      <c r="B9" s="10">
        <f t="shared" si="0"/>
        <v>4.6793651867286838</v>
      </c>
      <c r="C9" s="11">
        <v>2</v>
      </c>
      <c r="D9" s="15">
        <v>54.58</v>
      </c>
      <c r="E9" s="13" t="s">
        <v>31</v>
      </c>
      <c r="F9" s="12">
        <v>2</v>
      </c>
      <c r="G9" s="14"/>
      <c r="N9" s="53"/>
      <c r="O9" s="56"/>
      <c r="P9" s="56"/>
      <c r="Q9" s="34"/>
    </row>
    <row r="10" spans="1:17" x14ac:dyDescent="0.25">
      <c r="B10" s="10">
        <f t="shared" si="0"/>
        <v>6.8569106544801537</v>
      </c>
      <c r="C10" s="11">
        <v>2.5</v>
      </c>
      <c r="D10" s="15">
        <v>66.069999999999993</v>
      </c>
      <c r="E10" s="13" t="s">
        <v>32</v>
      </c>
      <c r="F10" s="12">
        <v>2</v>
      </c>
      <c r="G10" s="14"/>
      <c r="N10" s="53"/>
      <c r="O10" s="56"/>
      <c r="P10" s="56"/>
      <c r="Q10" s="34"/>
    </row>
    <row r="11" spans="1:17" x14ac:dyDescent="0.25">
      <c r="B11" s="10">
        <f t="shared" si="0"/>
        <v>12.698663866400004</v>
      </c>
      <c r="C11" s="11">
        <v>3</v>
      </c>
      <c r="D11" s="15">
        <v>80.42</v>
      </c>
      <c r="E11" s="13" t="s">
        <v>33</v>
      </c>
      <c r="F11" s="12">
        <v>2.5</v>
      </c>
      <c r="G11" s="14"/>
      <c r="N11" s="53"/>
      <c r="O11" s="56"/>
      <c r="P11" s="56"/>
      <c r="Q11" s="34"/>
    </row>
    <row r="12" spans="1:17" x14ac:dyDescent="0.25">
      <c r="B12" s="10">
        <f t="shared" si="0"/>
        <v>21.000950772041747</v>
      </c>
      <c r="C12" s="11">
        <v>4</v>
      </c>
      <c r="D12" s="15">
        <v>103.42</v>
      </c>
      <c r="E12" s="13" t="s">
        <v>34</v>
      </c>
      <c r="F12" s="12">
        <v>2.5</v>
      </c>
      <c r="G12" s="14"/>
      <c r="N12" s="53"/>
      <c r="O12" s="56"/>
      <c r="P12" s="56"/>
      <c r="Q12" s="34"/>
    </row>
    <row r="13" spans="1:17" ht="32.25" customHeight="1" x14ac:dyDescent="0.25">
      <c r="B13" s="10">
        <f t="shared" si="0"/>
        <v>45.496011523934435</v>
      </c>
      <c r="C13" s="11">
        <v>6</v>
      </c>
      <c r="D13" s="15">
        <v>152.22</v>
      </c>
      <c r="E13" s="13" t="s">
        <v>35</v>
      </c>
      <c r="F13" s="12">
        <v>2.5</v>
      </c>
      <c r="G13" s="14"/>
      <c r="N13" s="53"/>
      <c r="O13" s="56"/>
      <c r="P13" s="56"/>
      <c r="Q13" s="34"/>
    </row>
    <row r="14" spans="1:17" ht="21.75" customHeight="1" x14ac:dyDescent="0.25">
      <c r="N14" s="53"/>
      <c r="O14" s="56"/>
      <c r="P14" s="56"/>
      <c r="Q14" s="34"/>
    </row>
    <row r="15" spans="1:17" ht="37.5" customHeight="1" x14ac:dyDescent="0.25">
      <c r="B15" s="16" t="s">
        <v>36</v>
      </c>
      <c r="C15" s="16" t="s">
        <v>196</v>
      </c>
      <c r="D15" s="16" t="s">
        <v>37</v>
      </c>
      <c r="E15" s="16" t="s">
        <v>38</v>
      </c>
      <c r="F15" s="17"/>
      <c r="G15" s="16"/>
      <c r="N15" s="53"/>
      <c r="O15" s="56"/>
      <c r="P15" s="56"/>
      <c r="Q15" s="34"/>
    </row>
    <row r="16" spans="1:17" ht="24.75" x14ac:dyDescent="0.25">
      <c r="A16">
        <v>1</v>
      </c>
      <c r="B16" s="18" t="s">
        <v>197</v>
      </c>
      <c r="C16" s="19">
        <v>1.58</v>
      </c>
      <c r="D16" s="16">
        <v>24.64</v>
      </c>
      <c r="E16" s="19">
        <f>+C16/SQRT(D16)</f>
        <v>0.3183000707900252</v>
      </c>
      <c r="N16" s="53"/>
      <c r="O16" s="56"/>
      <c r="P16" s="56"/>
      <c r="Q16" s="34"/>
    </row>
    <row r="17" spans="1:17" ht="24.75" x14ac:dyDescent="0.25">
      <c r="A17">
        <v>2</v>
      </c>
      <c r="B17" s="18" t="s">
        <v>198</v>
      </c>
      <c r="C17" s="19">
        <v>0.1</v>
      </c>
      <c r="D17" s="16">
        <v>14</v>
      </c>
      <c r="E17" s="19">
        <f t="shared" ref="E17:E27" si="1">+C17/SQRT(D17)</f>
        <v>2.6726124191242439E-2</v>
      </c>
      <c r="N17" s="53"/>
      <c r="O17" s="56"/>
      <c r="P17" s="56"/>
      <c r="Q17" s="34"/>
    </row>
    <row r="18" spans="1:17" ht="17.25" customHeight="1" x14ac:dyDescent="0.25">
      <c r="A18">
        <v>3</v>
      </c>
      <c r="B18" s="18" t="s">
        <v>9</v>
      </c>
      <c r="C18" s="19">
        <v>0.158</v>
      </c>
      <c r="D18" s="16">
        <v>5.63</v>
      </c>
      <c r="E18" s="19">
        <f>+C18/SQRT(D18)</f>
        <v>6.6589060809852163E-2</v>
      </c>
      <c r="F18" s="20"/>
      <c r="N18" s="53"/>
      <c r="O18" s="56"/>
      <c r="P18" s="56"/>
      <c r="Q18" s="34"/>
    </row>
    <row r="19" spans="1:17" ht="18.75" customHeight="1" x14ac:dyDescent="0.25">
      <c r="A19">
        <v>4</v>
      </c>
      <c r="B19" s="18" t="s">
        <v>39</v>
      </c>
      <c r="C19" s="19">
        <v>0.2</v>
      </c>
      <c r="D19" s="16">
        <v>5.63</v>
      </c>
      <c r="E19" s="19">
        <f t="shared" si="1"/>
        <v>8.4289950392217927E-2</v>
      </c>
      <c r="F19" s="20"/>
      <c r="N19" s="53"/>
      <c r="O19" s="56"/>
      <c r="P19" s="56"/>
      <c r="Q19" s="34"/>
    </row>
    <row r="20" spans="1:17" ht="18" customHeight="1" x14ac:dyDescent="0.25">
      <c r="A20">
        <v>5</v>
      </c>
      <c r="B20" s="18" t="s">
        <v>6</v>
      </c>
      <c r="C20" s="19">
        <v>0.05</v>
      </c>
      <c r="D20" s="16">
        <v>5.63</v>
      </c>
      <c r="E20" s="19">
        <f t="shared" si="1"/>
        <v>2.1072487598054482E-2</v>
      </c>
      <c r="F20" s="20"/>
      <c r="N20" s="53"/>
      <c r="O20" s="56"/>
      <c r="P20" s="56"/>
      <c r="Q20" s="34"/>
    </row>
    <row r="21" spans="1:17" ht="17.25" customHeight="1" x14ac:dyDescent="0.25">
      <c r="A21">
        <v>6</v>
      </c>
      <c r="B21" s="18" t="s">
        <v>40</v>
      </c>
      <c r="C21" s="19">
        <v>0.25</v>
      </c>
      <c r="D21" s="16">
        <v>5.63</v>
      </c>
      <c r="E21" s="19">
        <f t="shared" si="1"/>
        <v>0.10536243799027241</v>
      </c>
      <c r="F21" s="20"/>
      <c r="N21" s="53"/>
      <c r="O21" s="56"/>
      <c r="P21" s="56"/>
      <c r="Q21" s="34"/>
    </row>
    <row r="22" spans="1:17" ht="15.75" customHeight="1" x14ac:dyDescent="0.25">
      <c r="A22">
        <v>7</v>
      </c>
      <c r="B22" s="18" t="s">
        <v>8</v>
      </c>
      <c r="C22" s="19">
        <v>0.16600000000000001</v>
      </c>
      <c r="D22" s="16">
        <v>5.63</v>
      </c>
      <c r="E22" s="19">
        <f t="shared" si="1"/>
        <v>6.9960658825540881E-2</v>
      </c>
      <c r="F22" s="20"/>
      <c r="N22" s="53"/>
      <c r="O22" s="56"/>
      <c r="P22" s="56"/>
      <c r="Q22" s="34"/>
    </row>
    <row r="23" spans="1:17" ht="15.75" customHeight="1" x14ac:dyDescent="0.25">
      <c r="A23">
        <v>8</v>
      </c>
      <c r="B23" s="18" t="s">
        <v>41</v>
      </c>
      <c r="C23" s="19">
        <v>0.75</v>
      </c>
      <c r="D23" s="16">
        <v>17.600000000000001</v>
      </c>
      <c r="E23" s="19">
        <f t="shared" si="1"/>
        <v>0.17877423548354854</v>
      </c>
      <c r="N23" s="53"/>
      <c r="O23" s="56"/>
      <c r="P23" s="56"/>
      <c r="Q23" s="34"/>
    </row>
    <row r="24" spans="1:17" x14ac:dyDescent="0.25">
      <c r="A24">
        <v>9</v>
      </c>
      <c r="B24" s="18" t="s">
        <v>42</v>
      </c>
      <c r="C24" s="16">
        <v>0.2</v>
      </c>
      <c r="D24" s="16">
        <v>10</v>
      </c>
      <c r="E24" s="19">
        <f t="shared" si="1"/>
        <v>6.3245553203367583E-2</v>
      </c>
      <c r="N24" s="57"/>
      <c r="O24" s="57"/>
      <c r="P24" s="57"/>
      <c r="Q24" s="34"/>
    </row>
    <row r="25" spans="1:17" x14ac:dyDescent="0.25">
      <c r="A25">
        <v>10</v>
      </c>
      <c r="B25" s="18" t="s">
        <v>43</v>
      </c>
      <c r="C25" s="19">
        <v>0.25</v>
      </c>
      <c r="D25" s="16">
        <v>14</v>
      </c>
      <c r="E25" s="19">
        <f t="shared" si="1"/>
        <v>6.6815310478106099E-2</v>
      </c>
      <c r="N25" s="57"/>
      <c r="O25" s="57"/>
      <c r="P25" s="57"/>
      <c r="Q25" s="34"/>
    </row>
    <row r="26" spans="1:17" x14ac:dyDescent="0.25">
      <c r="A26">
        <v>11</v>
      </c>
      <c r="B26" s="18" t="s">
        <v>44</v>
      </c>
      <c r="C26" s="19">
        <v>0.25</v>
      </c>
      <c r="D26" s="16">
        <v>3.5</v>
      </c>
      <c r="E26" s="19">
        <f t="shared" si="1"/>
        <v>0.1336306209562122</v>
      </c>
      <c r="N26" s="58"/>
      <c r="O26" s="58"/>
      <c r="P26" s="58"/>
      <c r="Q26" s="34"/>
    </row>
    <row r="27" spans="1:17" x14ac:dyDescent="0.25">
      <c r="A27">
        <v>12</v>
      </c>
      <c r="B27" s="21" t="s">
        <v>7</v>
      </c>
      <c r="C27" s="54">
        <v>0.18</v>
      </c>
      <c r="D27" s="54">
        <v>5.63</v>
      </c>
      <c r="E27" s="54">
        <f t="shared" si="1"/>
        <v>7.5860955352996126E-2</v>
      </c>
      <c r="N27" s="34"/>
      <c r="O27" s="34"/>
      <c r="P27" s="34"/>
      <c r="Q27" s="34"/>
    </row>
    <row r="28" spans="1:17" x14ac:dyDescent="0.25">
      <c r="N28" s="34"/>
      <c r="O28" s="34"/>
      <c r="P28" s="34"/>
      <c r="Q28" s="34"/>
    </row>
    <row r="29" spans="1:17" x14ac:dyDescent="0.25">
      <c r="B29" s="111" t="s">
        <v>201</v>
      </c>
      <c r="C29" s="111"/>
      <c r="N29" s="34"/>
      <c r="O29" s="34"/>
      <c r="P29" s="34"/>
      <c r="Q29" s="34"/>
    </row>
    <row r="30" spans="1:17" x14ac:dyDescent="0.25">
      <c r="B30" s="61" t="s">
        <v>202</v>
      </c>
      <c r="C30" s="54">
        <v>10</v>
      </c>
    </row>
    <row r="31" spans="1:17" ht="24.75" x14ac:dyDescent="0.25">
      <c r="B31" s="18" t="s">
        <v>207</v>
      </c>
      <c r="C31" s="54">
        <v>2.5</v>
      </c>
    </row>
    <row r="32" spans="1:17" ht="24" x14ac:dyDescent="0.25">
      <c r="B32" s="65" t="s">
        <v>203</v>
      </c>
      <c r="C32" s="54">
        <v>5</v>
      </c>
    </row>
    <row r="33" spans="1:12" x14ac:dyDescent="0.25">
      <c r="B33" s="61" t="s">
        <v>205</v>
      </c>
      <c r="C33" s="54">
        <v>0.9</v>
      </c>
    </row>
    <row r="34" spans="1:12" ht="24.75" x14ac:dyDescent="0.25">
      <c r="B34" s="62" t="s">
        <v>199</v>
      </c>
      <c r="C34" s="54">
        <v>0.1</v>
      </c>
      <c r="H34" s="59"/>
    </row>
    <row r="35" spans="1:12" ht="24.75" x14ac:dyDescent="0.25">
      <c r="B35" s="62" t="s">
        <v>200</v>
      </c>
      <c r="C35" s="54">
        <v>1.8</v>
      </c>
      <c r="G35" s="63"/>
      <c r="H35" s="59"/>
    </row>
    <row r="36" spans="1:12" x14ac:dyDescent="0.25">
      <c r="B36" s="61" t="s">
        <v>204</v>
      </c>
      <c r="C36" s="54">
        <v>0.25</v>
      </c>
      <c r="G36" s="63"/>
      <c r="H36" s="59"/>
    </row>
    <row r="37" spans="1:12" x14ac:dyDescent="0.25">
      <c r="B37" s="61" t="s">
        <v>206</v>
      </c>
      <c r="C37" s="54">
        <v>0.2</v>
      </c>
      <c r="G37" s="63"/>
      <c r="H37" s="59"/>
    </row>
    <row r="38" spans="1:12" x14ac:dyDescent="0.25">
      <c r="B38" s="14"/>
      <c r="H38" s="59"/>
    </row>
    <row r="39" spans="1:12" x14ac:dyDescent="0.25">
      <c r="A39" s="34"/>
      <c r="B39" s="66"/>
      <c r="C39" s="14"/>
      <c r="D39" s="14"/>
      <c r="E39" s="14"/>
      <c r="F39" s="14"/>
      <c r="G39" s="14"/>
      <c r="H39" s="52"/>
      <c r="I39" s="52"/>
      <c r="J39" s="52"/>
      <c r="K39" s="52"/>
      <c r="L39" s="34"/>
    </row>
    <row r="40" spans="1:12" x14ac:dyDescent="0.25">
      <c r="A40" s="34"/>
      <c r="B40" s="109" t="s">
        <v>208</v>
      </c>
      <c r="C40" s="109"/>
      <c r="D40" s="14"/>
      <c r="E40" s="14"/>
      <c r="F40" s="14"/>
      <c r="G40" s="14"/>
      <c r="H40" s="14"/>
      <c r="I40" s="14"/>
      <c r="J40" s="34"/>
      <c r="K40" s="34"/>
      <c r="L40" s="14"/>
    </row>
    <row r="41" spans="1:12" x14ac:dyDescent="0.25">
      <c r="A41" s="34"/>
      <c r="B41" s="67"/>
      <c r="C41" s="67"/>
      <c r="D41" s="14"/>
      <c r="E41" s="14"/>
      <c r="F41" s="14"/>
      <c r="G41" s="14"/>
      <c r="H41" s="14"/>
      <c r="I41" s="14"/>
      <c r="J41" s="34"/>
      <c r="K41" s="34"/>
      <c r="L41" s="14"/>
    </row>
    <row r="42" spans="1:12" x14ac:dyDescent="0.25">
      <c r="A42" s="34"/>
      <c r="B42" s="18" t="s">
        <v>36</v>
      </c>
      <c r="C42" s="18" t="s">
        <v>211</v>
      </c>
      <c r="D42" s="14"/>
      <c r="E42" s="14"/>
      <c r="F42" s="14"/>
      <c r="G42" s="14"/>
      <c r="H42" s="14"/>
      <c r="I42" s="14"/>
      <c r="J42" s="34"/>
      <c r="K42" s="34"/>
      <c r="L42" s="14"/>
    </row>
    <row r="43" spans="1:12" x14ac:dyDescent="0.25">
      <c r="A43" s="34"/>
      <c r="B43" s="18" t="s">
        <v>6</v>
      </c>
      <c r="C43" s="10">
        <v>0.13800000000000001</v>
      </c>
      <c r="D43" s="14"/>
      <c r="E43" s="14"/>
      <c r="F43" s="14"/>
      <c r="G43" s="14"/>
      <c r="H43" s="14"/>
      <c r="I43" s="14"/>
      <c r="J43" s="34"/>
      <c r="K43" s="34"/>
      <c r="L43" s="14"/>
    </row>
    <row r="44" spans="1:12" x14ac:dyDescent="0.25">
      <c r="A44" s="34"/>
      <c r="B44" s="18" t="s">
        <v>41</v>
      </c>
      <c r="C44" s="10">
        <f>3.8/6</f>
        <v>0.6333333333333333</v>
      </c>
      <c r="D44" s="14"/>
      <c r="E44" s="14"/>
      <c r="F44" s="14"/>
      <c r="G44" s="14"/>
      <c r="H44" s="14"/>
      <c r="I44" s="14"/>
      <c r="J44" s="34"/>
      <c r="K44" s="34"/>
      <c r="L44" s="14"/>
    </row>
    <row r="45" spans="1:12" x14ac:dyDescent="0.25">
      <c r="A45" s="34"/>
      <c r="B45" s="18" t="s">
        <v>209</v>
      </c>
      <c r="C45" s="10">
        <f>6/5</f>
        <v>1.2</v>
      </c>
      <c r="D45" s="14"/>
      <c r="E45" s="14"/>
      <c r="F45" s="14"/>
      <c r="G45" s="14"/>
      <c r="H45" s="14"/>
      <c r="I45" s="14"/>
      <c r="J45" s="34"/>
      <c r="K45" s="34"/>
      <c r="L45" s="14"/>
    </row>
    <row r="46" spans="1:12" x14ac:dyDescent="0.25">
      <c r="A46" s="34"/>
      <c r="B46" s="18" t="s">
        <v>7</v>
      </c>
      <c r="C46" s="10">
        <f>8.3/60</f>
        <v>0.13833333333333334</v>
      </c>
      <c r="D46" s="14"/>
      <c r="E46" s="14"/>
      <c r="F46" s="14"/>
      <c r="G46" s="14"/>
      <c r="H46" s="14"/>
      <c r="I46" s="14"/>
      <c r="J46" s="34"/>
      <c r="K46" s="34"/>
      <c r="L46" s="14"/>
    </row>
    <row r="47" spans="1:12" x14ac:dyDescent="0.25">
      <c r="A47" s="34"/>
      <c r="B47" s="18" t="s">
        <v>210</v>
      </c>
      <c r="C47" s="10">
        <v>0.158</v>
      </c>
      <c r="D47" s="14"/>
      <c r="E47" s="14"/>
      <c r="F47" s="14"/>
      <c r="G47" s="14"/>
      <c r="H47" s="14"/>
      <c r="I47" s="14"/>
      <c r="J47" s="34"/>
      <c r="K47" s="34"/>
      <c r="L47" s="14"/>
    </row>
    <row r="48" spans="1:12" ht="15.75" customHeight="1" x14ac:dyDescent="0.25">
      <c r="A48" s="34"/>
      <c r="B48" s="18" t="s">
        <v>8</v>
      </c>
      <c r="C48" s="10">
        <v>0.2</v>
      </c>
      <c r="D48" s="14"/>
      <c r="E48" s="14"/>
      <c r="F48" s="14"/>
      <c r="G48" s="14"/>
      <c r="H48" s="14"/>
      <c r="I48" s="14"/>
      <c r="J48" s="34"/>
      <c r="K48" s="34"/>
      <c r="L48" s="14"/>
    </row>
    <row r="49" spans="1:12" x14ac:dyDescent="0.25">
      <c r="A49" s="34"/>
      <c r="B49" s="18" t="s">
        <v>9</v>
      </c>
      <c r="C49" s="10">
        <v>0.25</v>
      </c>
      <c r="D49" s="14"/>
      <c r="E49" s="14"/>
      <c r="F49" s="14"/>
      <c r="G49" s="14"/>
      <c r="H49" s="14"/>
      <c r="I49" s="14"/>
      <c r="J49" s="34"/>
      <c r="K49" s="34"/>
      <c r="L49" s="14"/>
    </row>
    <row r="50" spans="1:12" x14ac:dyDescent="0.25">
      <c r="A50" s="34"/>
      <c r="B50" s="18" t="s">
        <v>39</v>
      </c>
      <c r="C50" s="10">
        <v>0.9</v>
      </c>
      <c r="D50" s="14"/>
      <c r="E50" s="14"/>
      <c r="F50" s="14"/>
      <c r="G50" s="14"/>
      <c r="H50" s="14"/>
      <c r="I50" s="14"/>
      <c r="J50" s="34"/>
      <c r="K50" s="34"/>
      <c r="L50" s="14"/>
    </row>
    <row r="51" spans="1:12" x14ac:dyDescent="0.25">
      <c r="A51" s="34"/>
      <c r="B51" s="18" t="s">
        <v>40</v>
      </c>
      <c r="C51" s="10">
        <v>0.2</v>
      </c>
      <c r="D51" s="14"/>
      <c r="E51" s="14"/>
      <c r="F51" s="14"/>
      <c r="G51" s="14"/>
      <c r="H51" s="14"/>
      <c r="I51" s="14"/>
      <c r="J51" s="34"/>
      <c r="K51" s="34"/>
      <c r="L51" s="14"/>
    </row>
    <row r="52" spans="1:12" x14ac:dyDescent="0.25">
      <c r="A52" s="34"/>
      <c r="B52" s="6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4" spans="1:12" ht="24" customHeight="1" x14ac:dyDescent="0.25"/>
    <row r="56" spans="1:12" ht="25.5" customHeight="1" x14ac:dyDescent="0.25"/>
  </sheetData>
  <sheetProtection algorithmName="SHA-512" hashValue="ELRDoUL2KLoX+2mM/QrtkXqmyZFLycPCNAtUCBgZbtemgqeMlIGq+swbUAtK5Z5Bc7Bvs3gplh/99BTiGMRJgg==" saltValue="kEtRFDkByc5nNkQMzr/SCw==" spinCount="100000" sheet="1" objects="1" scenarios="1"/>
  <mergeCells count="3">
    <mergeCell ref="B40:C40"/>
    <mergeCell ref="N3:N4"/>
    <mergeCell ref="B29:C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51"/>
  <sheetViews>
    <sheetView view="pageBreakPreview" zoomScale="122" zoomScaleNormal="100" workbookViewId="0">
      <selection activeCell="D11" sqref="D11"/>
    </sheetView>
  </sheetViews>
  <sheetFormatPr baseColWidth="10" defaultRowHeight="15" x14ac:dyDescent="0.25"/>
  <sheetData>
    <row r="1" spans="1:4" ht="16.5" thickTop="1" thickBot="1" x14ac:dyDescent="0.3">
      <c r="A1" s="112" t="s">
        <v>154</v>
      </c>
      <c r="B1" s="113"/>
      <c r="C1" s="113"/>
      <c r="D1" s="114"/>
    </row>
    <row r="2" spans="1:4" ht="16.5" thickTop="1" thickBot="1" x14ac:dyDescent="0.3">
      <c r="A2" s="46" t="s">
        <v>0</v>
      </c>
      <c r="B2" s="46" t="s">
        <v>1</v>
      </c>
      <c r="C2" s="46" t="s">
        <v>2</v>
      </c>
      <c r="D2" s="46" t="s">
        <v>3</v>
      </c>
    </row>
    <row r="3" spans="1:4" ht="16.5" thickTop="1" thickBot="1" x14ac:dyDescent="0.3">
      <c r="A3" s="73">
        <v>1</v>
      </c>
      <c r="B3" s="93">
        <v>2842.99</v>
      </c>
      <c r="C3" s="93">
        <v>1554.4380000000001</v>
      </c>
      <c r="D3" s="40"/>
    </row>
    <row r="4" spans="1:4" ht="16.5" thickTop="1" thickBot="1" x14ac:dyDescent="0.3">
      <c r="A4" s="73">
        <v>2</v>
      </c>
      <c r="B4" s="93">
        <v>2842.5970000000002</v>
      </c>
      <c r="C4" s="93">
        <v>1554.4380000000001</v>
      </c>
      <c r="D4" s="40"/>
    </row>
    <row r="5" spans="1:4" ht="16.5" thickTop="1" thickBot="1" x14ac:dyDescent="0.3">
      <c r="A5" s="73">
        <v>3</v>
      </c>
      <c r="B5" s="93">
        <v>2842.5970000000002</v>
      </c>
      <c r="C5" s="93">
        <v>1556.4179999999999</v>
      </c>
      <c r="D5" s="40"/>
    </row>
    <row r="6" spans="1:4" ht="16.5" thickTop="1" thickBot="1" x14ac:dyDescent="0.3">
      <c r="A6" s="73">
        <v>4</v>
      </c>
      <c r="B6" s="93">
        <v>2842.5970000000002</v>
      </c>
      <c r="C6" s="93">
        <v>1556.681</v>
      </c>
      <c r="D6" s="40"/>
    </row>
    <row r="7" spans="1:4" ht="16.5" thickTop="1" thickBot="1" x14ac:dyDescent="0.3">
      <c r="A7" s="73">
        <v>5</v>
      </c>
      <c r="B7" s="93">
        <v>2841.3240000000001</v>
      </c>
      <c r="C7" s="93">
        <v>1556.681</v>
      </c>
      <c r="D7" s="40"/>
    </row>
    <row r="8" spans="1:4" ht="16.5" thickTop="1" thickBot="1" x14ac:dyDescent="0.3">
      <c r="A8" s="73">
        <v>6</v>
      </c>
      <c r="B8" s="93">
        <v>2841.3240000000001</v>
      </c>
      <c r="C8" s="93">
        <v>1557.0940000000001</v>
      </c>
      <c r="D8" s="40"/>
    </row>
    <row r="9" spans="1:4" ht="16.5" thickTop="1" thickBot="1" x14ac:dyDescent="0.3">
      <c r="A9" s="73">
        <v>7</v>
      </c>
      <c r="B9" s="93">
        <v>2841.3240000000001</v>
      </c>
      <c r="C9" s="93">
        <v>1557.664</v>
      </c>
      <c r="D9" s="40"/>
    </row>
    <row r="10" spans="1:4" ht="16.5" thickTop="1" thickBot="1" x14ac:dyDescent="0.3">
      <c r="A10" s="73">
        <v>8</v>
      </c>
      <c r="B10" s="93">
        <v>2841.424</v>
      </c>
      <c r="C10" s="93">
        <v>1557.664</v>
      </c>
      <c r="D10" s="40"/>
    </row>
    <row r="11" spans="1:4" ht="16.5" thickTop="1" thickBot="1" x14ac:dyDescent="0.3">
      <c r="A11" s="73">
        <v>9</v>
      </c>
      <c r="B11" s="93">
        <v>2841.424</v>
      </c>
      <c r="C11" s="93">
        <v>1557.0940000000001</v>
      </c>
      <c r="D11" s="40"/>
    </row>
    <row r="12" spans="1:4" ht="16.5" thickTop="1" thickBot="1" x14ac:dyDescent="0.3">
      <c r="A12" s="73">
        <v>10</v>
      </c>
      <c r="B12" s="93">
        <v>2842.93</v>
      </c>
      <c r="C12" s="93">
        <v>1556.4179999999999</v>
      </c>
      <c r="D12" s="40"/>
    </row>
    <row r="13" spans="1:4" ht="16.5" thickTop="1" thickBot="1" x14ac:dyDescent="0.3">
      <c r="A13" s="73">
        <v>11</v>
      </c>
      <c r="B13" s="93">
        <v>2842.93</v>
      </c>
      <c r="C13" s="93">
        <v>1556.32</v>
      </c>
      <c r="D13" s="40"/>
    </row>
    <row r="14" spans="1:4" ht="16.5" thickTop="1" thickBot="1" x14ac:dyDescent="0.3">
      <c r="A14" s="73">
        <v>12</v>
      </c>
      <c r="B14" s="93">
        <v>2841.3240000000001</v>
      </c>
      <c r="C14" s="93">
        <v>1559.12</v>
      </c>
      <c r="D14" s="40"/>
    </row>
    <row r="15" spans="1:4" ht="16.5" thickTop="1" thickBot="1" x14ac:dyDescent="0.3">
      <c r="A15" s="73">
        <v>13</v>
      </c>
      <c r="B15" s="94"/>
      <c r="C15" s="94"/>
      <c r="D15" s="22"/>
    </row>
    <row r="16" spans="1:4" ht="16.5" thickTop="1" thickBot="1" x14ac:dyDescent="0.3">
      <c r="A16" s="73">
        <v>14</v>
      </c>
      <c r="B16" s="94"/>
      <c r="C16" s="94"/>
      <c r="D16" s="22"/>
    </row>
    <row r="17" spans="1:4" ht="16.5" thickTop="1" thickBot="1" x14ac:dyDescent="0.3">
      <c r="A17" s="73">
        <v>15</v>
      </c>
      <c r="B17" s="94"/>
      <c r="C17" s="94"/>
      <c r="D17" s="22"/>
    </row>
    <row r="18" spans="1:4" ht="16.5" thickTop="1" thickBot="1" x14ac:dyDescent="0.3">
      <c r="A18" s="73">
        <v>16</v>
      </c>
      <c r="B18" s="94"/>
      <c r="C18" s="94"/>
      <c r="D18" s="22"/>
    </row>
    <row r="19" spans="1:4" ht="16.5" thickTop="1" thickBot="1" x14ac:dyDescent="0.3">
      <c r="A19" s="73">
        <v>17</v>
      </c>
      <c r="B19" s="94"/>
      <c r="C19" s="94"/>
      <c r="D19" s="22"/>
    </row>
    <row r="20" spans="1:4" ht="16.5" thickTop="1" thickBot="1" x14ac:dyDescent="0.3">
      <c r="A20" s="73">
        <v>18</v>
      </c>
      <c r="B20" s="94"/>
      <c r="C20" s="94"/>
      <c r="D20" s="22"/>
    </row>
    <row r="21" spans="1:4" ht="16.5" thickTop="1" thickBot="1" x14ac:dyDescent="0.3">
      <c r="A21" s="73">
        <v>19</v>
      </c>
      <c r="B21" s="94"/>
      <c r="C21" s="94"/>
      <c r="D21" s="22"/>
    </row>
    <row r="22" spans="1:4" ht="16.5" thickTop="1" thickBot="1" x14ac:dyDescent="0.3">
      <c r="A22" s="73">
        <v>20</v>
      </c>
      <c r="B22" s="94"/>
      <c r="C22" s="94"/>
      <c r="D22" s="22"/>
    </row>
    <row r="23" spans="1:4" ht="16.5" thickTop="1" thickBot="1" x14ac:dyDescent="0.3">
      <c r="A23" s="73">
        <v>21</v>
      </c>
      <c r="B23" s="94"/>
      <c r="C23" s="94"/>
      <c r="D23" s="22"/>
    </row>
    <row r="24" spans="1:4" ht="16.5" thickTop="1" thickBot="1" x14ac:dyDescent="0.3">
      <c r="A24" s="73">
        <v>22</v>
      </c>
      <c r="B24" s="94"/>
      <c r="C24" s="94"/>
      <c r="D24" s="22"/>
    </row>
    <row r="25" spans="1:4" ht="16.5" thickTop="1" thickBot="1" x14ac:dyDescent="0.3">
      <c r="A25" s="73">
        <v>23</v>
      </c>
      <c r="B25" s="94"/>
      <c r="C25" s="94"/>
      <c r="D25" s="22"/>
    </row>
    <row r="26" spans="1:4" ht="16.5" thickTop="1" thickBot="1" x14ac:dyDescent="0.3">
      <c r="A26" s="73">
        <v>24</v>
      </c>
      <c r="B26" s="94"/>
      <c r="C26" s="94"/>
      <c r="D26" s="22"/>
    </row>
    <row r="27" spans="1:4" ht="16.5" thickTop="1" thickBot="1" x14ac:dyDescent="0.3">
      <c r="A27" s="73">
        <v>25</v>
      </c>
      <c r="B27" s="94"/>
      <c r="C27" s="94"/>
      <c r="D27" s="22"/>
    </row>
    <row r="28" spans="1:4" ht="16.5" thickTop="1" thickBot="1" x14ac:dyDescent="0.3">
      <c r="A28" s="73">
        <v>26</v>
      </c>
      <c r="B28" s="94"/>
      <c r="C28" s="94"/>
      <c r="D28" s="22"/>
    </row>
    <row r="29" spans="1:4" ht="16.5" thickTop="1" thickBot="1" x14ac:dyDescent="0.3">
      <c r="A29" s="73">
        <v>27</v>
      </c>
      <c r="B29" s="94"/>
      <c r="C29" s="94"/>
      <c r="D29" s="22"/>
    </row>
    <row r="30" spans="1:4" ht="16.5" thickTop="1" thickBot="1" x14ac:dyDescent="0.3">
      <c r="A30" s="73">
        <v>28</v>
      </c>
      <c r="B30" s="94"/>
      <c r="C30" s="94"/>
      <c r="D30" s="22"/>
    </row>
    <row r="31" spans="1:4" ht="16.5" thickTop="1" thickBot="1" x14ac:dyDescent="0.3">
      <c r="A31" s="73">
        <v>29</v>
      </c>
      <c r="B31" s="94"/>
      <c r="C31" s="94"/>
      <c r="D31" s="22"/>
    </row>
    <row r="32" spans="1:4" ht="16.5" thickTop="1" thickBot="1" x14ac:dyDescent="0.3">
      <c r="A32" s="73">
        <v>30</v>
      </c>
      <c r="B32" s="94"/>
      <c r="C32" s="94"/>
      <c r="D32" s="22"/>
    </row>
    <row r="33" spans="1:4" ht="16.5" thickTop="1" thickBot="1" x14ac:dyDescent="0.3">
      <c r="A33" s="73">
        <v>31</v>
      </c>
      <c r="B33" s="94"/>
      <c r="C33" s="94"/>
      <c r="D33" s="22"/>
    </row>
    <row r="34" spans="1:4" ht="16.5" thickTop="1" thickBot="1" x14ac:dyDescent="0.3">
      <c r="A34" s="73">
        <v>32</v>
      </c>
      <c r="B34" s="94"/>
      <c r="C34" s="94"/>
      <c r="D34" s="22"/>
    </row>
    <row r="35" spans="1:4" ht="16.5" thickTop="1" thickBot="1" x14ac:dyDescent="0.3">
      <c r="A35" s="73">
        <v>33</v>
      </c>
      <c r="B35" s="94"/>
      <c r="C35" s="94"/>
      <c r="D35" s="22"/>
    </row>
    <row r="36" spans="1:4" ht="16.5" thickTop="1" thickBot="1" x14ac:dyDescent="0.3">
      <c r="A36" s="73">
        <v>34</v>
      </c>
      <c r="B36" s="94"/>
      <c r="C36" s="94"/>
      <c r="D36" s="22"/>
    </row>
    <row r="37" spans="1:4" ht="16.5" thickTop="1" thickBot="1" x14ac:dyDescent="0.3">
      <c r="A37" s="73">
        <v>35</v>
      </c>
      <c r="B37" s="94"/>
      <c r="C37" s="94"/>
      <c r="D37" s="22"/>
    </row>
    <row r="38" spans="1:4" ht="16.5" thickTop="1" thickBot="1" x14ac:dyDescent="0.3">
      <c r="A38" s="73">
        <v>36</v>
      </c>
      <c r="B38" s="94"/>
      <c r="C38" s="94"/>
      <c r="D38" s="22"/>
    </row>
    <row r="39" spans="1:4" ht="16.5" thickTop="1" thickBot="1" x14ac:dyDescent="0.3">
      <c r="A39" s="73">
        <v>37</v>
      </c>
      <c r="B39" s="94"/>
      <c r="C39" s="94"/>
      <c r="D39" s="22"/>
    </row>
    <row r="40" spans="1:4" ht="16.5" thickTop="1" thickBot="1" x14ac:dyDescent="0.3">
      <c r="A40" s="73">
        <v>38</v>
      </c>
      <c r="B40" s="94"/>
      <c r="C40" s="94"/>
      <c r="D40" s="22"/>
    </row>
    <row r="41" spans="1:4" ht="16.5" thickTop="1" thickBot="1" x14ac:dyDescent="0.3">
      <c r="A41" s="73">
        <v>39</v>
      </c>
      <c r="B41" s="94"/>
      <c r="C41" s="94"/>
      <c r="D41" s="22"/>
    </row>
    <row r="42" spans="1:4" ht="15.75" thickTop="1" x14ac:dyDescent="0.25">
      <c r="A42" s="73">
        <v>40</v>
      </c>
      <c r="B42" s="94"/>
      <c r="C42" s="94"/>
      <c r="D42" s="22"/>
    </row>
    <row r="43" spans="1:4" x14ac:dyDescent="0.25">
      <c r="A43" s="22"/>
      <c r="B43" s="22"/>
      <c r="C43" s="22"/>
      <c r="D43" s="22"/>
    </row>
    <row r="44" spans="1:4" x14ac:dyDescent="0.25">
      <c r="A44" s="22"/>
      <c r="B44" s="22"/>
      <c r="C44" s="22"/>
      <c r="D44" s="22"/>
    </row>
    <row r="45" spans="1:4" x14ac:dyDescent="0.25">
      <c r="A45" s="22"/>
      <c r="B45" s="22"/>
      <c r="C45" s="22"/>
      <c r="D45" s="22"/>
    </row>
    <row r="46" spans="1:4" x14ac:dyDescent="0.25">
      <c r="A46" s="22"/>
      <c r="B46" s="22"/>
      <c r="C46" s="22"/>
      <c r="D46" s="22"/>
    </row>
    <row r="47" spans="1:4" x14ac:dyDescent="0.25">
      <c r="A47" s="22"/>
      <c r="B47" s="22"/>
      <c r="C47" s="22"/>
      <c r="D47" s="22"/>
    </row>
    <row r="48" spans="1:4" x14ac:dyDescent="0.25">
      <c r="A48" s="22"/>
      <c r="B48" s="22"/>
      <c r="C48" s="22"/>
      <c r="D48" s="22"/>
    </row>
    <row r="49" spans="1:4" x14ac:dyDescent="0.25">
      <c r="A49" s="22"/>
      <c r="B49" s="22"/>
      <c r="C49" s="22"/>
      <c r="D49" s="22"/>
    </row>
    <row r="50" spans="1:4" x14ac:dyDescent="0.25">
      <c r="A50" s="22"/>
      <c r="B50" s="22"/>
      <c r="C50" s="22"/>
      <c r="D50" s="22"/>
    </row>
    <row r="51" spans="1:4" x14ac:dyDescent="0.25">
      <c r="A51" s="22"/>
      <c r="B51" s="22"/>
      <c r="C51" s="22"/>
      <c r="D51" s="22"/>
    </row>
  </sheetData>
  <sheetProtection algorithmName="SHA-512" hashValue="MvcFNuf/sVYvOQ4bvxNJhEN8+0ZloNUpjWl6qGOtIf+n1x8rJpiOnKfD7N6a7qW5izAgqBHCscQnVO9rfUDIBg==" saltValue="ISBGmMy/KJBD+ha51AVuJQ==" spinCount="100000" sheet="1" objects="1" scenarios="1"/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K50"/>
  <sheetViews>
    <sheetView view="pageBreakPreview" zoomScale="67" zoomScaleNormal="70" workbookViewId="0">
      <selection activeCell="D10" sqref="D10"/>
    </sheetView>
  </sheetViews>
  <sheetFormatPr baseColWidth="10" defaultRowHeight="15" x14ac:dyDescent="0.25"/>
  <cols>
    <col min="6" max="6" width="11.7109375" customWidth="1"/>
    <col min="19" max="19" width="11.42578125" style="47"/>
    <col min="20" max="20" width="26.140625" customWidth="1"/>
    <col min="21" max="24" width="10.5703125" customWidth="1"/>
    <col min="25" max="27" width="9.28515625" customWidth="1"/>
    <col min="28" max="28" width="11.5703125" customWidth="1"/>
    <col min="31" max="31" width="11.42578125" style="47"/>
  </cols>
  <sheetData>
    <row r="1" spans="1:37" ht="15.75" thickBot="1" x14ac:dyDescent="0.3"/>
    <row r="2" spans="1:37" ht="16.5" thickTop="1" thickBot="1" x14ac:dyDescent="0.3">
      <c r="A2" s="112" t="s">
        <v>109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4"/>
    </row>
    <row r="3" spans="1:37" ht="127.5" thickTop="1" thickBot="1" x14ac:dyDescent="0.3">
      <c r="A3" s="1" t="s">
        <v>107</v>
      </c>
      <c r="B3" s="117" t="s">
        <v>4</v>
      </c>
      <c r="C3" s="118"/>
      <c r="D3" s="1" t="s">
        <v>5</v>
      </c>
      <c r="E3" s="1" t="s">
        <v>197</v>
      </c>
      <c r="F3" s="1" t="s">
        <v>198</v>
      </c>
      <c r="G3" s="2" t="s">
        <v>6</v>
      </c>
      <c r="H3" s="2" t="s">
        <v>41</v>
      </c>
      <c r="I3" s="2" t="s">
        <v>7</v>
      </c>
      <c r="J3" s="2" t="s">
        <v>8</v>
      </c>
      <c r="K3" s="2" t="s">
        <v>39</v>
      </c>
      <c r="L3" s="2" t="s">
        <v>40</v>
      </c>
      <c r="M3" s="2" t="s">
        <v>43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110</v>
      </c>
      <c r="U3" s="2" t="s">
        <v>205</v>
      </c>
      <c r="V3" s="2" t="s">
        <v>206</v>
      </c>
      <c r="W3" s="2" t="s">
        <v>204</v>
      </c>
      <c r="X3" s="2" t="s">
        <v>200</v>
      </c>
      <c r="Y3" s="2" t="s">
        <v>199</v>
      </c>
      <c r="Z3" s="1" t="s">
        <v>207</v>
      </c>
      <c r="AA3" s="2" t="s">
        <v>202</v>
      </c>
      <c r="AB3" s="1" t="s">
        <v>203</v>
      </c>
      <c r="AC3" s="2" t="s">
        <v>15</v>
      </c>
      <c r="AD3" s="3" t="s">
        <v>16</v>
      </c>
      <c r="AE3" s="4" t="s">
        <v>17</v>
      </c>
      <c r="AF3" s="3" t="s">
        <v>18</v>
      </c>
      <c r="AG3" s="2" t="s">
        <v>19</v>
      </c>
      <c r="AH3" s="3" t="s">
        <v>20</v>
      </c>
    </row>
    <row r="4" spans="1:37" ht="16.5" thickTop="1" thickBot="1" x14ac:dyDescent="0.3">
      <c r="A4" s="31">
        <v>1</v>
      </c>
      <c r="B4" s="95">
        <v>1</v>
      </c>
      <c r="C4" s="95">
        <v>2</v>
      </c>
      <c r="D4" s="31">
        <f>+IF(OR(A4&lt;=0,B4&lt;=0,C4&lt;=0,ISNUMBER(A4)=FALSE,ISNUMBER(B4)=FALSE,ISNUMBER(C4)=FALSE),0,IF(PLANO!J4="#N/A",0,PLANO!J4))</f>
        <v>0.39299999999957436</v>
      </c>
      <c r="E4" s="96"/>
      <c r="F4" s="97">
        <v>1</v>
      </c>
      <c r="G4" s="97"/>
      <c r="H4" s="97"/>
      <c r="I4" s="97"/>
      <c r="J4" s="97"/>
      <c r="K4" s="97"/>
      <c r="L4" s="97">
        <v>2</v>
      </c>
      <c r="M4" s="97">
        <v>2</v>
      </c>
      <c r="N4" s="97"/>
      <c r="O4" s="31">
        <f>+SUM(E4:N4)</f>
        <v>5</v>
      </c>
      <c r="P4" s="31">
        <f>+VLOOKUP($F$3,DATOS!$B$15:$E$27,2,FALSE)*F4+VLOOKUP($G$3,DATOS!$B$15:$E$27,2,FALSE)*G4+VLOOKUP($H$3,DATOS!$B$15:$E$27,2,FALSE)*H4+VLOOKUP($I$3,DATOS!$B$15:$E$27,2,FALSE)*I4+VLOOKUP($J$3,DATOS!$B$15:$E$27,2,FALSE)*J4+VLOOKUP($K$3,DATOS!$B$15:$E$27,2,FALSE)*K4+VLOOKUP($L$3,DATOS!$B$15:$E$27,2,FALSE)*L4+VLOOKUP($M$3,DATOS!$B$15:$E$27,2,FALSE)*M4+VLOOKUP($N$3,DATOS!$B$15:$E$27,2,FALSE)*N4+VLOOKUP($E$3,DATOS!$B$15:$E$27,2,FALSE)*E4</f>
        <v>1.1000000000000001</v>
      </c>
      <c r="Q4" s="31">
        <f>+IF((1/SQRT(O4-1))&lt;0.2,0.2,IF(O4&lt;=1,1,1/SQRT(O4-1)))</f>
        <v>0.5</v>
      </c>
      <c r="R4" s="31">
        <f>+Q4*P4</f>
        <v>0.55000000000000004</v>
      </c>
      <c r="S4" s="99">
        <v>0.5</v>
      </c>
      <c r="T4" s="31" t="str">
        <f>IF(OR(A4="",S4=""),"",VLOOKUP(S4,DATOS!$C$4:$F$13,3,FALSE))</f>
        <v>PVC-P Ø 1/2" RDE 13.5</v>
      </c>
      <c r="U4" s="100"/>
      <c r="V4" s="100"/>
      <c r="W4" s="100"/>
      <c r="X4" s="100">
        <v>1</v>
      </c>
      <c r="Y4" s="100"/>
      <c r="Z4" s="100">
        <v>2</v>
      </c>
      <c r="AA4" s="100">
        <v>1</v>
      </c>
      <c r="AB4" s="100"/>
      <c r="AC4" s="31">
        <f>(R4/1000)/(((VLOOKUP(S4,TABLAS!$C$21:$F$28,3,FALSE)/1000)^2)*PI()*0.25)</f>
        <v>2.5413040702726795</v>
      </c>
      <c r="AD4" s="31">
        <f>+D4*(R4/(280*150*(VLOOKUP(S4,TABLAS!$C$21:$F$28,3,FALSE)/1000)^2.63))^1.85</f>
        <v>0.16638586787263701</v>
      </c>
      <c r="AE4" s="31">
        <f>+VLOOKUP($U$3,DATOS!$B$30:$C$37,2,FALSE)*U4+VLOOKUP($V$3,DATOS!$B$30:$C$37,2,FALSE)*V4+VLOOKUP($W$3,DATOS!$B$30:$C$37,2,FALSE)*W4+VLOOKUP($X$3,DATOS!$B$30:$C$37,2,FALSE)*X4+VLOOKUP($Y$3,DATOS!$B$30:$C$37,2,FALSE)*Y4+VLOOKUP($Z$3,DATOS!$B$30:$C$37,2,FALSE)*Z4+VLOOKUP($AA$3,DATOS!$B$30:$C$37,2,FALSE)*AA4+VLOOKUP($AB$3,DATOS!$B$30:$C$37,2,FALSE)*AB4</f>
        <v>16.8</v>
      </c>
      <c r="AF4" s="31">
        <f>+AE4*(AC4*AC4)/(2*9.81)</f>
        <v>5.5299797728552189</v>
      </c>
      <c r="AG4" s="95">
        <v>1.3</v>
      </c>
      <c r="AH4" s="31">
        <f>AF4+AG4+AD4</f>
        <v>6.9963656407278556</v>
      </c>
      <c r="AK4" s="60">
        <f>+((6.1*150*((R4/1000)^1.75))/((S4/39.37)^4.75))</f>
        <v>1836470.6854546659</v>
      </c>
    </row>
    <row r="5" spans="1:37" ht="16.5" thickTop="1" thickBot="1" x14ac:dyDescent="0.3">
      <c r="A5" s="31">
        <v>2</v>
      </c>
      <c r="B5" s="95">
        <v>2</v>
      </c>
      <c r="C5" s="95">
        <v>3</v>
      </c>
      <c r="D5" s="31">
        <f>+IF(OR(A5&lt;=0,B5&lt;=0,C5&lt;=0,ISNUMBER(A5)=FALSE,ISNUMBER(B5)=FALSE,ISNUMBER(C5)=FALSE),0,IF(PLANO!J5="#N/A",0,PLANO!J5))</f>
        <v>1.9799999999997908</v>
      </c>
      <c r="E5" s="96"/>
      <c r="F5" s="97"/>
      <c r="G5" s="97"/>
      <c r="H5" s="97"/>
      <c r="I5" s="97"/>
      <c r="J5" s="97"/>
      <c r="K5" s="97"/>
      <c r="L5" s="97"/>
      <c r="M5" s="97"/>
      <c r="N5" s="97"/>
      <c r="O5" s="31">
        <f t="shared" ref="O5:O15" si="0">+SUM(E5:N5)</f>
        <v>0</v>
      </c>
      <c r="P5" s="31">
        <f>+VLOOKUP($F$3,DATOS!$B$15:$E$27,2,FALSE)*F5+VLOOKUP($G$3,DATOS!$B$15:$E$27,2,FALSE)*G5+VLOOKUP($H$3,DATOS!$B$15:$E$27,2,FALSE)*H5+VLOOKUP($I$3,DATOS!$B$15:$E$27,2,FALSE)*I5+VLOOKUP($J$3,DATOS!$B$15:$E$27,2,FALSE)*J5+VLOOKUP($K$3,DATOS!$B$15:$E$27,2,FALSE)*K5+VLOOKUP($L$3,DATOS!$B$15:$E$27,2,FALSE)*L5+VLOOKUP($M$3,DATOS!$B$15:$E$27,2,FALSE)*M5+VLOOKUP($N$3,DATOS!$B$15:$E$27,2,FALSE)*N5+VLOOKUP($E$3,DATOS!$B$15:$E$27,2,FALSE)*E5</f>
        <v>0</v>
      </c>
      <c r="Q5" s="31" t="e">
        <f t="shared" ref="Q5:Q13" si="1">+IF((1/SQRT(O5-1))&lt;0.2,0.2,IF(O5&lt;=1,1,1/SQRT(O5-1)))</f>
        <v>#NUM!</v>
      </c>
      <c r="R5" s="31" t="e">
        <f t="shared" ref="R5" si="2">+Q5*P5</f>
        <v>#NUM!</v>
      </c>
      <c r="S5" s="99">
        <v>0.5</v>
      </c>
      <c r="T5" s="31" t="str">
        <f>IF(OR(A5="",S5=""),"",VLOOKUP(S5,DATOS!$C$4:$F$13,3,FALSE))</f>
        <v>PVC-P Ø 1/2" RDE 13.5</v>
      </c>
      <c r="U5" s="100"/>
      <c r="V5" s="100"/>
      <c r="W5" s="100"/>
      <c r="X5" s="100"/>
      <c r="Y5" s="100"/>
      <c r="Z5" s="100"/>
      <c r="AA5" s="100"/>
      <c r="AB5" s="100"/>
      <c r="AC5" s="31" t="e">
        <f>(R5/1000)/(((VLOOKUP(S5,TABLAS!$C$21:$F$28,3,FALSE)/1000)^2)*PI()*0.25)</f>
        <v>#NUM!</v>
      </c>
      <c r="AD5" s="31" t="e">
        <f>+D5*(R5/(280*150*(VLOOKUP(S5,TABLAS!$C$21:$F$28,3,FALSE)/1000)^2.63))^1.85</f>
        <v>#NUM!</v>
      </c>
      <c r="AE5" s="31">
        <f>+VLOOKUP($U$3,DATOS!$B$30:$C$37,2,FALSE)*U5+VLOOKUP($V$3,DATOS!$B$30:$C$37,2,FALSE)*V5+VLOOKUP($W$3,DATOS!$B$30:$C$37,2,FALSE)*W5+VLOOKUP($X$3,DATOS!$B$30:$C$37,2,FALSE)*X5+VLOOKUP($Y$3,DATOS!$B$30:$C$37,2,FALSE)*Y5+VLOOKUP($Z$3,DATOS!$B$30:$C$37,2,FALSE)*Z5+VLOOKUP($AA$3,DATOS!$B$30:$C$37,2,FALSE)*AA5+VLOOKUP($AB$3,DATOS!$B$30:$C$37,2,FALSE)*AB5</f>
        <v>0</v>
      </c>
      <c r="AF5" s="31" t="e">
        <f>+AE5*(AC5*AC5)/(2*9.81)</f>
        <v>#NUM!</v>
      </c>
      <c r="AG5" s="95">
        <v>0</v>
      </c>
      <c r="AH5" s="31" t="e">
        <f t="shared" ref="AH5:AH43" si="3">AF5+AG5+AD5</f>
        <v>#NUM!</v>
      </c>
    </row>
    <row r="6" spans="1:37" ht="16.5" thickTop="1" thickBot="1" x14ac:dyDescent="0.3">
      <c r="A6" s="31">
        <v>3</v>
      </c>
      <c r="B6" s="95">
        <v>3</v>
      </c>
      <c r="C6" s="95">
        <v>4</v>
      </c>
      <c r="D6" s="31">
        <f>+IF(OR(A6&lt;=0,B6&lt;=0,C6&lt;=0,ISNUMBER(A6)=FALSE,ISNUMBER(B6)=FALSE,ISNUMBER(C6)=FALSE),0,IF(PLANO!J6="#N/A",0,PLANO!J6))</f>
        <v>0.26300000000014734</v>
      </c>
      <c r="E6" s="96"/>
      <c r="F6" s="97"/>
      <c r="G6" s="97"/>
      <c r="H6" s="97"/>
      <c r="I6" s="97"/>
      <c r="J6" s="97"/>
      <c r="K6" s="97"/>
      <c r="L6" s="97"/>
      <c r="M6" s="97"/>
      <c r="N6" s="97"/>
      <c r="O6" s="31">
        <f t="shared" si="0"/>
        <v>0</v>
      </c>
      <c r="P6" s="31">
        <f>+VLOOKUP($F$3,DATOS!$B$15:$E$27,2,FALSE)*F6+VLOOKUP($G$3,DATOS!$B$15:$E$27,2,FALSE)*G6+VLOOKUP($H$3,DATOS!$B$15:$E$27,2,FALSE)*H6+VLOOKUP($I$3,DATOS!$B$15:$E$27,2,FALSE)*I6+VLOOKUP($J$3,DATOS!$B$15:$E$27,2,FALSE)*J6+VLOOKUP($K$3,DATOS!$B$15:$E$27,2,FALSE)*K6+VLOOKUP($L$3,DATOS!$B$15:$E$27,2,FALSE)*L6+VLOOKUP($M$3,DATOS!$B$15:$E$27,2,FALSE)*M6+VLOOKUP($N$3,DATOS!$B$15:$E$27,2,FALSE)*N6+VLOOKUP($E$3,DATOS!$B$15:$E$27,2,FALSE)*E6</f>
        <v>0</v>
      </c>
      <c r="Q6" s="31" t="e">
        <f>+IF((1/SQRT(O6-1))&lt;0.2,0.2,IF(O6&lt;=1,1,1/SQRT(O6-1)))</f>
        <v>#NUM!</v>
      </c>
      <c r="R6" s="31" t="e">
        <f>+Q6*P6</f>
        <v>#NUM!</v>
      </c>
      <c r="S6" s="99">
        <v>1.5</v>
      </c>
      <c r="T6" s="31" t="str">
        <f>IF(OR(A6="",S6=""),"",VLOOKUP(S6,DATOS!$C$4:$F$13,3,FALSE))</f>
        <v>PVC-P  Ø 1 1/2" RDE 21</v>
      </c>
      <c r="U6" s="100"/>
      <c r="V6" s="100"/>
      <c r="W6" s="100"/>
      <c r="X6" s="100">
        <v>1</v>
      </c>
      <c r="Y6" s="100"/>
      <c r="Z6" s="100"/>
      <c r="AA6" s="100"/>
      <c r="AB6" s="100"/>
      <c r="AC6" s="31" t="e">
        <f>(R6/1000)/(((VLOOKUP(S6,TABLAS!$C$21:$F$28,3,FALSE)/1000)^2)*PI()*0.25)</f>
        <v>#NUM!</v>
      </c>
      <c r="AD6" s="31" t="e">
        <f>+D6*(R6/(280*150*(VLOOKUP(S6,TABLAS!$C$21:$F$28,3,FALSE)/1000)^2.63))^1.85</f>
        <v>#NUM!</v>
      </c>
      <c r="AE6" s="31">
        <f>+VLOOKUP($U$3,DATOS!$B$30:$C$37,2,FALSE)*U6+VLOOKUP($V$3,DATOS!$B$30:$C$37,2,FALSE)*V6+VLOOKUP($W$3,DATOS!$B$30:$C$37,2,FALSE)*W6+VLOOKUP($X$3,DATOS!$B$30:$C$37,2,FALSE)*X6+VLOOKUP($Y$3,DATOS!$B$30:$C$37,2,FALSE)*Y6+VLOOKUP($Z$3,DATOS!$B$30:$C$37,2,FALSE)*Z6+VLOOKUP($AA$3,DATOS!$B$30:$C$37,2,FALSE)*AA6+VLOOKUP($AB$3,DATOS!$B$30:$C$37,2,FALSE)*AB6</f>
        <v>1.8</v>
      </c>
      <c r="AF6" s="31" t="e">
        <f>+AE6*(AC6*AC6)/(2*9.81)</f>
        <v>#NUM!</v>
      </c>
      <c r="AG6" s="95">
        <v>0</v>
      </c>
      <c r="AH6" s="31" t="e">
        <f t="shared" si="3"/>
        <v>#NUM!</v>
      </c>
    </row>
    <row r="7" spans="1:37" ht="16.5" thickTop="1" thickBot="1" x14ac:dyDescent="0.3">
      <c r="A7" s="31">
        <v>4</v>
      </c>
      <c r="B7" s="95">
        <v>4</v>
      </c>
      <c r="C7" s="95">
        <v>5</v>
      </c>
      <c r="D7" s="31">
        <f>+IF(OR(A7&lt;=0,B7&lt;=0,C7&lt;=0,ISNUMBER(A7)=FALSE,ISNUMBER(B7)=FALSE,ISNUMBER(C7)=FALSE),0,IF(PLANO!J7="#N/A",0,PLANO!J7))</f>
        <v>1.2730000000001382</v>
      </c>
      <c r="E7" s="96"/>
      <c r="F7" s="97"/>
      <c r="G7" s="97"/>
      <c r="H7" s="97"/>
      <c r="I7" s="97"/>
      <c r="J7" s="97"/>
      <c r="K7" s="97"/>
      <c r="L7" s="97"/>
      <c r="M7" s="97"/>
      <c r="N7" s="97"/>
      <c r="O7" s="31">
        <f t="shared" si="0"/>
        <v>0</v>
      </c>
      <c r="P7" s="31">
        <f>+VLOOKUP($F$3,DATOS!$B$15:$E$27,2,FALSE)*F7+VLOOKUP($G$3,DATOS!$B$15:$E$27,2,FALSE)*G7+VLOOKUP($H$3,DATOS!$B$15:$E$27,2,FALSE)*H7+VLOOKUP($I$3,DATOS!$B$15:$E$27,2,FALSE)*I7+VLOOKUP($J$3,DATOS!$B$15:$E$27,2,FALSE)*J7+VLOOKUP($K$3,DATOS!$B$15:$E$27,2,FALSE)*K7+VLOOKUP($L$3,DATOS!$B$15:$E$27,2,FALSE)*L7+VLOOKUP($M$3,DATOS!$B$15:$E$27,2,FALSE)*M7+VLOOKUP($N$3,DATOS!$B$15:$E$27,2,FALSE)*N7+VLOOKUP($E$3,DATOS!$B$15:$E$27,2,FALSE)*E7</f>
        <v>0</v>
      </c>
      <c r="Q7" s="31" t="e">
        <f>+IF((1/SQRT(O7-1))&lt;0.2,0.2,IF(O7&lt;=1,1,1/SQRT(O7-1)))</f>
        <v>#NUM!</v>
      </c>
      <c r="R7" s="31" t="e">
        <f>+Q7*P7</f>
        <v>#NUM!</v>
      </c>
      <c r="S7" s="99">
        <v>1.5</v>
      </c>
      <c r="T7" s="31" t="str">
        <f>IF(OR(A7="",S7=""),"",VLOOKUP(S7,DATOS!$C$4:$F$13,3,FALSE))</f>
        <v>PVC-P  Ø 1 1/2" RDE 21</v>
      </c>
      <c r="U7" s="100"/>
      <c r="V7" s="100"/>
      <c r="W7" s="100"/>
      <c r="X7" s="100"/>
      <c r="Y7" s="100"/>
      <c r="Z7" s="100"/>
      <c r="AA7" s="100"/>
      <c r="AB7" s="100"/>
      <c r="AC7" s="31" t="e">
        <f>(R7/1000)/(((VLOOKUP(S7,TABLAS!$C$21:$F$28,3,FALSE)/1000)^2)*PI()*0.25)</f>
        <v>#NUM!</v>
      </c>
      <c r="AD7" s="31" t="e">
        <f>+D7*(R7/(280*150*(VLOOKUP(S7,TABLAS!$C$21:$F$28,3,FALSE)/1000)^2.63))^1.85</f>
        <v>#NUM!</v>
      </c>
      <c r="AE7" s="31">
        <f>+VLOOKUP($U$3,DATOS!$B$30:$C$37,2,FALSE)*U7+VLOOKUP($V$3,DATOS!$B$30:$C$37,2,FALSE)*V7+VLOOKUP($W$3,DATOS!$B$30:$C$37,2,FALSE)*W7+VLOOKUP($X$3,DATOS!$B$30:$C$37,2,FALSE)*X7+VLOOKUP($Y$3,DATOS!$B$30:$C$37,2,FALSE)*Y7+VLOOKUP($Z$3,DATOS!$B$30:$C$37,2,FALSE)*Z7+VLOOKUP($AA$3,DATOS!$B$30:$C$37,2,FALSE)*AA7+VLOOKUP($AB$3,DATOS!$B$30:$C$37,2,FALSE)*AB7</f>
        <v>0</v>
      </c>
      <c r="AF7" s="31" t="e">
        <f t="shared" ref="AF7:AF13" si="4">+AE7*(AC7*AC7)/(2*9.81)</f>
        <v>#NUM!</v>
      </c>
      <c r="AG7" s="95">
        <v>0</v>
      </c>
      <c r="AH7" s="31" t="e">
        <f t="shared" si="3"/>
        <v>#NUM!</v>
      </c>
    </row>
    <row r="8" spans="1:37" ht="16.5" thickTop="1" thickBot="1" x14ac:dyDescent="0.3">
      <c r="A8" s="31">
        <v>5</v>
      </c>
      <c r="B8" s="95">
        <v>5</v>
      </c>
      <c r="C8" s="95">
        <v>6</v>
      </c>
      <c r="D8" s="31">
        <f>+IF(OR(A8&lt;=0,B8&lt;=0,C8&lt;=0,ISNUMBER(A8)=FALSE,ISNUMBER(B8)=FALSE,ISNUMBER(C8)=FALSE),0,IF(PLANO!J8="#N/A",0,PLANO!J8))</f>
        <v>0.41300000000001091</v>
      </c>
      <c r="E8" s="96"/>
      <c r="F8" s="97"/>
      <c r="G8" s="97"/>
      <c r="H8" s="97"/>
      <c r="I8" s="97"/>
      <c r="J8" s="97"/>
      <c r="K8" s="97"/>
      <c r="L8" s="97"/>
      <c r="M8" s="97"/>
      <c r="N8" s="97"/>
      <c r="O8" s="31">
        <f t="shared" si="0"/>
        <v>0</v>
      </c>
      <c r="P8" s="31">
        <f>+VLOOKUP($F$3,DATOS!$B$15:$E$27,2,FALSE)*F8+VLOOKUP($G$3,DATOS!$B$15:$E$27,2,FALSE)*G8+VLOOKUP($H$3,DATOS!$B$15:$E$27,2,FALSE)*H8+VLOOKUP($I$3,DATOS!$B$15:$E$27,2,FALSE)*I8+VLOOKUP($J$3,DATOS!$B$15:$E$27,2,FALSE)*J8+VLOOKUP($K$3,DATOS!$B$15:$E$27,2,FALSE)*K8+VLOOKUP($L$3,DATOS!$B$15:$E$27,2,FALSE)*L8+VLOOKUP($M$3,DATOS!$B$15:$E$27,2,FALSE)*M8+VLOOKUP($N$3,DATOS!$B$15:$E$27,2,FALSE)*N8+VLOOKUP($E$3,DATOS!$B$15:$E$27,2,FALSE)*E8</f>
        <v>0</v>
      </c>
      <c r="Q8" s="31" t="e">
        <f t="shared" si="1"/>
        <v>#NUM!</v>
      </c>
      <c r="R8" s="31" t="e">
        <f t="shared" ref="R8:R15" si="5">+Q8*P8</f>
        <v>#NUM!</v>
      </c>
      <c r="S8" s="99">
        <v>1.5</v>
      </c>
      <c r="T8" s="31" t="str">
        <f>IF(OR(A8="",S8=""),"",VLOOKUP(S8,DATOS!$C$4:$F$13,3,FALSE))</f>
        <v>PVC-P  Ø 1 1/2" RDE 21</v>
      </c>
      <c r="U8" s="100"/>
      <c r="V8" s="100"/>
      <c r="W8" s="100"/>
      <c r="X8" s="100"/>
      <c r="Y8" s="100"/>
      <c r="Z8" s="100"/>
      <c r="AA8" s="100"/>
      <c r="AB8" s="100"/>
      <c r="AC8" s="31" t="e">
        <f>(R8/1000)/(((VLOOKUP(S8,TABLAS!$C$21:$F$28,3,FALSE)/1000)^2)*PI()*0.25)</f>
        <v>#NUM!</v>
      </c>
      <c r="AD8" s="31" t="e">
        <f>+D8*(R8/(280*150*(VLOOKUP(S8,TABLAS!$C$21:$F$28,3,FALSE)/1000)^2.63))^1.85</f>
        <v>#NUM!</v>
      </c>
      <c r="AE8" s="31">
        <f>+VLOOKUP($U$3,DATOS!$B$30:$C$37,2,FALSE)*U8+VLOOKUP($V$3,DATOS!$B$30:$C$37,2,FALSE)*V8+VLOOKUP($W$3,DATOS!$B$30:$C$37,2,FALSE)*W8+VLOOKUP($X$3,DATOS!$B$30:$C$37,2,FALSE)*X8+VLOOKUP($Y$3,DATOS!$B$30:$C$37,2,FALSE)*Y8+VLOOKUP($Z$3,DATOS!$B$30:$C$37,2,FALSE)*Z8+VLOOKUP($AA$3,DATOS!$B$30:$C$37,2,FALSE)*AA8+VLOOKUP($AB$3,DATOS!$B$30:$C$37,2,FALSE)*AB8</f>
        <v>0</v>
      </c>
      <c r="AF8" s="31" t="e">
        <f>+AE8*(AC8*AC8)/(2*9.81)</f>
        <v>#NUM!</v>
      </c>
      <c r="AG8" s="95">
        <v>0</v>
      </c>
      <c r="AH8" s="31" t="e">
        <f t="shared" si="3"/>
        <v>#NUM!</v>
      </c>
    </row>
    <row r="9" spans="1:37" ht="16.5" thickTop="1" thickBot="1" x14ac:dyDescent="0.3">
      <c r="A9" s="31">
        <v>6</v>
      </c>
      <c r="B9" s="95">
        <v>6</v>
      </c>
      <c r="C9" s="95">
        <v>7</v>
      </c>
      <c r="D9" s="31">
        <f>+IF(OR(A9&lt;=0,B9&lt;=0,C9&lt;=0,ISNUMBER(A9)=FALSE,ISNUMBER(B9)=FALSE,ISNUMBER(C9)=FALSE),0,IF(PLANO!J9="#N/A",0,PLANO!J9))</f>
        <v>0.56999999999993634</v>
      </c>
      <c r="E9" s="96"/>
      <c r="F9" s="97"/>
      <c r="G9" s="97"/>
      <c r="H9" s="97"/>
      <c r="I9" s="97"/>
      <c r="J9" s="97"/>
      <c r="K9" s="97"/>
      <c r="L9" s="97"/>
      <c r="M9" s="97"/>
      <c r="N9" s="97"/>
      <c r="O9" s="31">
        <f t="shared" si="0"/>
        <v>0</v>
      </c>
      <c r="P9" s="31">
        <f>+VLOOKUP($F$3,DATOS!$B$15:$E$27,2,FALSE)*F9+VLOOKUP($G$3,DATOS!$B$15:$E$27,2,FALSE)*G9+VLOOKUP($H$3,DATOS!$B$15:$E$27,2,FALSE)*H9+VLOOKUP($I$3,DATOS!$B$15:$E$27,2,FALSE)*I9+VLOOKUP($J$3,DATOS!$B$15:$E$27,2,FALSE)*J9+VLOOKUP($K$3,DATOS!$B$15:$E$27,2,FALSE)*K9+VLOOKUP($L$3,DATOS!$B$15:$E$27,2,FALSE)*L9+VLOOKUP($M$3,DATOS!$B$15:$E$27,2,FALSE)*M9+VLOOKUP($N$3,DATOS!$B$15:$E$27,2,FALSE)*N9+VLOOKUP($E$3,DATOS!$B$15:$E$27,2,FALSE)*E9</f>
        <v>0</v>
      </c>
      <c r="Q9" s="31" t="e">
        <f t="shared" si="1"/>
        <v>#NUM!</v>
      </c>
      <c r="R9" s="31" t="e">
        <f t="shared" si="5"/>
        <v>#NUM!</v>
      </c>
      <c r="S9" s="99">
        <v>1.25</v>
      </c>
      <c r="T9" s="31" t="str">
        <f>IF(OR(A9="",S9=""),"",VLOOKUP(S9,DATOS!$C$4:$F$13,3,FALSE))</f>
        <v>PVC-P  Ø 1 1/4" RDE 21</v>
      </c>
      <c r="U9" s="100"/>
      <c r="V9" s="100"/>
      <c r="W9" s="100"/>
      <c r="X9" s="100"/>
      <c r="Y9" s="100"/>
      <c r="Z9" s="100"/>
      <c r="AA9" s="100"/>
      <c r="AB9" s="100"/>
      <c r="AC9" s="31" t="e">
        <f>(R9/1000)/(((VLOOKUP(S9,TABLAS!$C$21:$F$28,3,FALSE)/1000)^2)*PI()*0.25)</f>
        <v>#NUM!</v>
      </c>
      <c r="AD9" s="31" t="e">
        <f>+D9*(R9/(280*150*(VLOOKUP(S9,TABLAS!$C$21:$F$28,3,FALSE)/1000)^2.63))^1.85</f>
        <v>#NUM!</v>
      </c>
      <c r="AE9" s="31">
        <f>+VLOOKUP($U$3,DATOS!$B$30:$C$37,2,FALSE)*U9+VLOOKUP($V$3,DATOS!$B$30:$C$37,2,FALSE)*V9+VLOOKUP($W$3,DATOS!$B$30:$C$37,2,FALSE)*W9+VLOOKUP($X$3,DATOS!$B$30:$C$37,2,FALSE)*X9+VLOOKUP($Y$3,DATOS!$B$30:$C$37,2,FALSE)*Y9+VLOOKUP($Z$3,DATOS!$B$30:$C$37,2,FALSE)*Z9+VLOOKUP($AA$3,DATOS!$B$30:$C$37,2,FALSE)*AA9+VLOOKUP($AB$3,DATOS!$B$30:$C$37,2,FALSE)*AB9</f>
        <v>0</v>
      </c>
      <c r="AF9" s="31" t="e">
        <f>+AE9*(AC9*AC9)/(2*9.81)</f>
        <v>#NUM!</v>
      </c>
      <c r="AG9" s="95">
        <v>0</v>
      </c>
      <c r="AH9" s="31" t="e">
        <f t="shared" si="3"/>
        <v>#NUM!</v>
      </c>
    </row>
    <row r="10" spans="1:37" ht="16.5" thickTop="1" thickBot="1" x14ac:dyDescent="0.3">
      <c r="A10" s="31">
        <v>7</v>
      </c>
      <c r="B10" s="95">
        <v>7</v>
      </c>
      <c r="C10" s="95">
        <v>8</v>
      </c>
      <c r="D10" s="31">
        <f>+IF(OR(A10&lt;=0,B10&lt;=0,C10&lt;=0,ISNUMBER(A10)=FALSE,ISNUMBER(B10)=FALSE,ISNUMBER(C10)=FALSE),0,IF(PLANO!J10="#N/A",0,PLANO!J10))</f>
        <v>9.9999999999909051E-2</v>
      </c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31">
        <f t="shared" si="0"/>
        <v>0</v>
      </c>
      <c r="P10" s="31">
        <f>+VLOOKUP($F$3,DATOS!$B$15:$E$27,2,FALSE)*F10+VLOOKUP($G$3,DATOS!$B$15:$E$27,2,FALSE)*G10+VLOOKUP($H$3,DATOS!$B$15:$E$27,2,FALSE)*H10+VLOOKUP($I$3,DATOS!$B$15:$E$27,2,FALSE)*I10+VLOOKUP($J$3,DATOS!$B$15:$E$27,2,FALSE)*J10+VLOOKUP($K$3,DATOS!$B$15:$E$27,2,FALSE)*K10+VLOOKUP($L$3,DATOS!$B$15:$E$27,2,FALSE)*L10+VLOOKUP($M$3,DATOS!$B$15:$E$27,2,FALSE)*M10+VLOOKUP($N$3,DATOS!$B$15:$E$27,2,FALSE)*N10+VLOOKUP($E$3,DATOS!$B$15:$E$27,2,FALSE)*E10</f>
        <v>0</v>
      </c>
      <c r="Q10" s="31" t="e">
        <f t="shared" si="1"/>
        <v>#NUM!</v>
      </c>
      <c r="R10" s="31" t="e">
        <f t="shared" si="5"/>
        <v>#NUM!</v>
      </c>
      <c r="S10" s="99">
        <v>1.25</v>
      </c>
      <c r="T10" s="31" t="str">
        <f>IF(OR(A10="",S10=""),"",VLOOKUP(S10,DATOS!$C$4:$F$13,3,FALSE))</f>
        <v>PVC-P  Ø 1 1/4" RDE 21</v>
      </c>
      <c r="U10" s="100"/>
      <c r="V10" s="100"/>
      <c r="W10" s="100"/>
      <c r="X10" s="100"/>
      <c r="Y10" s="100"/>
      <c r="Z10" s="100"/>
      <c r="AA10" s="100"/>
      <c r="AB10" s="100"/>
      <c r="AC10" s="31" t="e">
        <f>(R10/1000)/(((VLOOKUP(S10,TABLAS!$C$21:$F$28,3,FALSE)/1000)^2)*PI()*0.25)</f>
        <v>#NUM!</v>
      </c>
      <c r="AD10" s="31" t="e">
        <f>+D10*(R10/(280*150*(VLOOKUP(S10,TABLAS!$C$21:$F$28,3,FALSE)/1000)^2.63))^1.85</f>
        <v>#NUM!</v>
      </c>
      <c r="AE10" s="31">
        <f>+VLOOKUP($U$3,DATOS!$B$30:$C$37,2,FALSE)*U10+VLOOKUP($V$3,DATOS!$B$30:$C$37,2,FALSE)*V10+VLOOKUP($W$3,DATOS!$B$30:$C$37,2,FALSE)*W10+VLOOKUP($X$3,DATOS!$B$30:$C$37,2,FALSE)*X10+VLOOKUP($Y$3,DATOS!$B$30:$C$37,2,FALSE)*Y10+VLOOKUP($Z$3,DATOS!$B$30:$C$37,2,FALSE)*Z10+VLOOKUP($AA$3,DATOS!$B$30:$C$37,2,FALSE)*AA10+VLOOKUP($AB$3,DATOS!$B$30:$C$37,2,FALSE)*AB10</f>
        <v>0</v>
      </c>
      <c r="AF10" s="31" t="e">
        <f t="shared" si="4"/>
        <v>#NUM!</v>
      </c>
      <c r="AG10" s="95">
        <v>0</v>
      </c>
      <c r="AH10" s="31" t="e">
        <f t="shared" si="3"/>
        <v>#NUM!</v>
      </c>
    </row>
    <row r="11" spans="1:37" ht="16.5" thickTop="1" thickBot="1" x14ac:dyDescent="0.3">
      <c r="A11" s="31">
        <v>8</v>
      </c>
      <c r="B11" s="95">
        <v>6</v>
      </c>
      <c r="C11" s="95">
        <v>9</v>
      </c>
      <c r="D11" s="31">
        <f>+IF(OR(A11&lt;=0,B11&lt;=0,C11&lt;=0,ISNUMBER(A11)=FALSE,ISNUMBER(B11)=FALSE,ISNUMBER(C11)=FALSE),0,IF(PLANO!J11="#N/A",0,PLANO!J11))</f>
        <v>9.9999999999909051E-2</v>
      </c>
      <c r="E11" s="96"/>
      <c r="F11" s="97"/>
      <c r="G11" s="97"/>
      <c r="H11" s="97"/>
      <c r="I11" s="97"/>
      <c r="J11" s="97"/>
      <c r="K11" s="97"/>
      <c r="L11" s="97"/>
      <c r="M11" s="97"/>
      <c r="N11" s="97"/>
      <c r="O11" s="31">
        <f t="shared" si="0"/>
        <v>0</v>
      </c>
      <c r="P11" s="31">
        <f>+VLOOKUP($F$3,DATOS!$B$15:$E$27,2,FALSE)*F11+VLOOKUP($G$3,DATOS!$B$15:$E$27,2,FALSE)*G11+VLOOKUP($H$3,DATOS!$B$15:$E$27,2,FALSE)*H11+VLOOKUP($I$3,DATOS!$B$15:$E$27,2,FALSE)*I11+VLOOKUP($J$3,DATOS!$B$15:$E$27,2,FALSE)*J11+VLOOKUP($K$3,DATOS!$B$15:$E$27,2,FALSE)*K11+VLOOKUP($L$3,DATOS!$B$15:$E$27,2,FALSE)*L11+VLOOKUP($M$3,DATOS!$B$15:$E$27,2,FALSE)*M11+VLOOKUP($N$3,DATOS!$B$15:$E$27,2,FALSE)*N11+VLOOKUP($E$3,DATOS!$B$15:$E$27,2,FALSE)*E11</f>
        <v>0</v>
      </c>
      <c r="Q11" s="31" t="e">
        <f>+IF((1/SQRT(O11-1))&lt;0.2,0.2,IF(O11&lt;=1,1,1/SQRT(O11-1)))</f>
        <v>#NUM!</v>
      </c>
      <c r="R11" s="31" t="e">
        <f t="shared" si="5"/>
        <v>#NUM!</v>
      </c>
      <c r="S11" s="99">
        <v>1.25</v>
      </c>
      <c r="T11" s="31" t="str">
        <f>IF(OR(A11="",S11=""),"",VLOOKUP(S11,DATOS!$C$4:$F$13,3,FALSE))</f>
        <v>PVC-P  Ø 1 1/4" RDE 21</v>
      </c>
      <c r="U11" s="100"/>
      <c r="V11" s="100"/>
      <c r="W11" s="100"/>
      <c r="X11" s="100"/>
      <c r="Y11" s="100"/>
      <c r="Z11" s="100"/>
      <c r="AA11" s="100"/>
      <c r="AB11" s="100"/>
      <c r="AC11" s="31" t="e">
        <f>(R11/1000)/(((VLOOKUP(S11,TABLAS!$C$21:$F$28,3,FALSE)/1000)^2)*PI()*0.25)</f>
        <v>#NUM!</v>
      </c>
      <c r="AD11" s="31" t="e">
        <f>+D11*(R11/(280*150*(VLOOKUP(S11,TABLAS!$C$21:$F$28,3,FALSE)/1000)^2.63))^1.85</f>
        <v>#NUM!</v>
      </c>
      <c r="AE11" s="31">
        <f>+VLOOKUP($U$3,DATOS!$B$30:$C$37,2,FALSE)*U11+VLOOKUP($V$3,DATOS!$B$30:$C$37,2,FALSE)*V11+VLOOKUP($W$3,DATOS!$B$30:$C$37,2,FALSE)*W11+VLOOKUP($X$3,DATOS!$B$30:$C$37,2,FALSE)*X11+VLOOKUP($Y$3,DATOS!$B$30:$C$37,2,FALSE)*Y11+VLOOKUP($Z$3,DATOS!$B$30:$C$37,2,FALSE)*Z11+VLOOKUP($AA$3,DATOS!$B$30:$C$37,2,FALSE)*AA11+VLOOKUP($AB$3,DATOS!$B$30:$C$37,2,FALSE)*AB11</f>
        <v>0</v>
      </c>
      <c r="AF11" s="31" t="e">
        <f>+AE11*(AC11*AC11)/(2*9.81)</f>
        <v>#NUM!</v>
      </c>
      <c r="AG11" s="95">
        <v>0</v>
      </c>
      <c r="AH11" s="31" t="e">
        <f t="shared" si="3"/>
        <v>#NUM!</v>
      </c>
    </row>
    <row r="12" spans="1:37" ht="16.5" thickTop="1" thickBot="1" x14ac:dyDescent="0.3">
      <c r="A12" s="31">
        <v>9</v>
      </c>
      <c r="B12" s="95">
        <v>3</v>
      </c>
      <c r="C12" s="95">
        <v>10</v>
      </c>
      <c r="D12" s="31">
        <f>+IF(OR(A12&lt;=0,B12&lt;=0,C12&lt;=0,ISNUMBER(A12)=FALSE,ISNUMBER(B12)=FALSE,ISNUMBER(C12)=FALSE),0,IF(PLANO!J12="#N/A",0,PLANO!J12))</f>
        <v>0.33299999999962893</v>
      </c>
      <c r="E12" s="96"/>
      <c r="F12" s="97"/>
      <c r="G12" s="97"/>
      <c r="H12" s="97"/>
      <c r="I12" s="97"/>
      <c r="J12" s="97"/>
      <c r="K12" s="97"/>
      <c r="L12" s="97"/>
      <c r="M12" s="97"/>
      <c r="N12" s="97"/>
      <c r="O12" s="31">
        <f t="shared" si="0"/>
        <v>0</v>
      </c>
      <c r="P12" s="31">
        <f>+VLOOKUP($F$3,DATOS!$B$15:$E$27,2,FALSE)*F12+VLOOKUP($G$3,DATOS!$B$15:$E$27,2,FALSE)*G12+VLOOKUP($H$3,DATOS!$B$15:$E$27,2,FALSE)*H12+VLOOKUP($I$3,DATOS!$B$15:$E$27,2,FALSE)*I12+VLOOKUP($J$3,DATOS!$B$15:$E$27,2,FALSE)*J12+VLOOKUP($K$3,DATOS!$B$15:$E$27,2,FALSE)*K12+VLOOKUP($L$3,DATOS!$B$15:$E$27,2,FALSE)*L12+VLOOKUP($M$3,DATOS!$B$15:$E$27,2,FALSE)*M12+VLOOKUP($N$3,DATOS!$B$15:$E$27,2,FALSE)*N12+VLOOKUP($E$3,DATOS!$B$15:$E$27,2,FALSE)*E12</f>
        <v>0</v>
      </c>
      <c r="Q12" s="31" t="e">
        <f t="shared" si="1"/>
        <v>#NUM!</v>
      </c>
      <c r="R12" s="31" t="e">
        <f t="shared" si="5"/>
        <v>#NUM!</v>
      </c>
      <c r="S12" s="99">
        <v>1.25</v>
      </c>
      <c r="T12" s="31" t="str">
        <f>IF(OR(A12="",S12=""),"",VLOOKUP(S12,DATOS!$C$4:$F$13,3,FALSE))</f>
        <v>PVC-P  Ø 1 1/4" RDE 21</v>
      </c>
      <c r="U12" s="100"/>
      <c r="V12" s="100"/>
      <c r="W12" s="100"/>
      <c r="X12" s="100"/>
      <c r="Y12" s="100"/>
      <c r="Z12" s="100"/>
      <c r="AA12" s="100"/>
      <c r="AB12" s="100"/>
      <c r="AC12" s="31" t="e">
        <f>(R12/1000)/(((VLOOKUP(S12,TABLAS!$C$21:$F$28,3,FALSE)/1000)^2)*PI()*0.25)</f>
        <v>#NUM!</v>
      </c>
      <c r="AD12" s="31" t="e">
        <f>+D12*(R12/(280*150*(VLOOKUP(S12,TABLAS!$C$21:$F$28,3,FALSE)/1000)^2.63))^1.85</f>
        <v>#NUM!</v>
      </c>
      <c r="AE12" s="31">
        <f>+VLOOKUP($U$3,DATOS!$B$30:$C$37,2,FALSE)*U12+VLOOKUP($V$3,DATOS!$B$30:$C$37,2,FALSE)*V12+VLOOKUP($W$3,DATOS!$B$30:$C$37,2,FALSE)*W12+VLOOKUP($X$3,DATOS!$B$30:$C$37,2,FALSE)*X12+VLOOKUP($Y$3,DATOS!$B$30:$C$37,2,FALSE)*Y12+VLOOKUP($Z$3,DATOS!$B$30:$C$37,2,FALSE)*Z12+VLOOKUP($AA$3,DATOS!$B$30:$C$37,2,FALSE)*AA12+VLOOKUP($AB$3,DATOS!$B$30:$C$37,2,FALSE)*AB12</f>
        <v>0</v>
      </c>
      <c r="AF12" s="31" t="e">
        <f t="shared" si="4"/>
        <v>#NUM!</v>
      </c>
      <c r="AG12" s="95">
        <v>0</v>
      </c>
      <c r="AH12" s="31" t="e">
        <f t="shared" si="3"/>
        <v>#NUM!</v>
      </c>
    </row>
    <row r="13" spans="1:37" ht="16.5" thickTop="1" thickBot="1" x14ac:dyDescent="0.3">
      <c r="A13" s="31">
        <v>10</v>
      </c>
      <c r="B13" s="95">
        <v>10</v>
      </c>
      <c r="C13" s="95">
        <v>11</v>
      </c>
      <c r="D13" s="31">
        <f>+IF(OR(A13&lt;=0,B13&lt;=0,C13&lt;=0,ISNUMBER(A13)=FALSE,ISNUMBER(B13)=FALSE,ISNUMBER(C13)=FALSE),0,IF(PLANO!J13="#N/A",0,PLANO!J13))</f>
        <v>9.7999999999956344E-2</v>
      </c>
      <c r="E13" s="96"/>
      <c r="F13" s="97"/>
      <c r="G13" s="97"/>
      <c r="H13" s="97"/>
      <c r="I13" s="97"/>
      <c r="J13" s="97"/>
      <c r="K13" s="97"/>
      <c r="L13" s="97"/>
      <c r="M13" s="97"/>
      <c r="N13" s="97"/>
      <c r="O13" s="31">
        <f t="shared" si="0"/>
        <v>0</v>
      </c>
      <c r="P13" s="31">
        <f>+VLOOKUP($F$3,DATOS!$B$15:$E$27,2,FALSE)*F13+VLOOKUP($G$3,DATOS!$B$15:$E$27,2,FALSE)*G13+VLOOKUP($H$3,DATOS!$B$15:$E$27,2,FALSE)*H13+VLOOKUP($I$3,DATOS!$B$15:$E$27,2,FALSE)*I13+VLOOKUP($J$3,DATOS!$B$15:$E$27,2,FALSE)*J13+VLOOKUP($K$3,DATOS!$B$15:$E$27,2,FALSE)*K13+VLOOKUP($L$3,DATOS!$B$15:$E$27,2,FALSE)*L13+VLOOKUP($M$3,DATOS!$B$15:$E$27,2,FALSE)*M13+VLOOKUP($N$3,DATOS!$B$15:$E$27,2,FALSE)*N13+VLOOKUP($E$3,DATOS!$B$15:$E$27,2,FALSE)*E13</f>
        <v>0</v>
      </c>
      <c r="Q13" s="31" t="e">
        <f t="shared" si="1"/>
        <v>#NUM!</v>
      </c>
      <c r="R13" s="31" t="e">
        <f t="shared" si="5"/>
        <v>#NUM!</v>
      </c>
      <c r="S13" s="99">
        <v>1.25</v>
      </c>
      <c r="T13" s="31" t="str">
        <f>IF(OR(A13="",S13=""),"",VLOOKUP(S13,DATOS!$C$4:$F$13,3,FALSE))</f>
        <v>PVC-P  Ø 1 1/4" RDE 21</v>
      </c>
      <c r="U13" s="100"/>
      <c r="V13" s="100"/>
      <c r="W13" s="100"/>
      <c r="X13" s="100">
        <v>3</v>
      </c>
      <c r="Y13" s="100"/>
      <c r="Z13" s="100"/>
      <c r="AA13" s="100"/>
      <c r="AB13" s="100"/>
      <c r="AC13" s="31" t="e">
        <f>(R13/1000)/(((VLOOKUP(S13,TABLAS!$C$21:$F$28,3,FALSE)/1000)^2)*PI()*0.25)</f>
        <v>#NUM!</v>
      </c>
      <c r="AD13" s="72" t="e">
        <f>+D13*(R13/(280*150*(VLOOKUP(S13,TABLAS!$C$21:$F$28,3,FALSE)/1000)^2.63))^1.85</f>
        <v>#NUM!</v>
      </c>
      <c r="AE13" s="31">
        <f>+VLOOKUP($U$3,DATOS!$B$30:$C$37,2,FALSE)*U13+VLOOKUP($V$3,DATOS!$B$30:$C$37,2,FALSE)*V13+VLOOKUP($W$3,DATOS!$B$30:$C$37,2,FALSE)*W13+VLOOKUP($X$3,DATOS!$B$30:$C$37,2,FALSE)*X13+VLOOKUP($Y$3,DATOS!$B$30:$C$37,2,FALSE)*Y13+VLOOKUP($Z$3,DATOS!$B$30:$C$37,2,FALSE)*Z13+VLOOKUP($AA$3,DATOS!$B$30:$C$37,2,FALSE)*AA13+VLOOKUP($AB$3,DATOS!$B$30:$C$37,2,FALSE)*AB13</f>
        <v>5.4</v>
      </c>
      <c r="AF13" s="31" t="e">
        <f t="shared" si="4"/>
        <v>#NUM!</v>
      </c>
      <c r="AG13" s="95">
        <v>0</v>
      </c>
      <c r="AH13" s="31" t="e">
        <f t="shared" si="3"/>
        <v>#NUM!</v>
      </c>
    </row>
    <row r="14" spans="1:37" ht="16.5" thickTop="1" thickBot="1" x14ac:dyDescent="0.3">
      <c r="A14" s="31">
        <v>11</v>
      </c>
      <c r="B14" s="95">
        <v>7</v>
      </c>
      <c r="C14" s="95">
        <v>12</v>
      </c>
      <c r="D14" s="31">
        <f>+IF(OR(A14&lt;=0,B14&lt;=0,C14&lt;=0,ISNUMBER(A14)=FALSE,ISNUMBER(B14)=FALSE,ISNUMBER(C14)=FALSE),0,IF(PLANO!J14="#N/A",0,PLANO!J14))</f>
        <v>1.4559999999999036</v>
      </c>
      <c r="E14" s="96"/>
      <c r="F14" s="97"/>
      <c r="G14" s="97"/>
      <c r="H14" s="97"/>
      <c r="I14" s="97"/>
      <c r="J14" s="97"/>
      <c r="K14" s="97"/>
      <c r="L14" s="97"/>
      <c r="M14" s="97"/>
      <c r="N14" s="97"/>
      <c r="O14" s="31">
        <f t="shared" si="0"/>
        <v>0</v>
      </c>
      <c r="P14" s="31">
        <f>+VLOOKUP($F$3,DATOS!$B$15:$E$27,2,FALSE)*F14+VLOOKUP($G$3,DATOS!$B$15:$E$27,2,FALSE)*G14+VLOOKUP($H$3,DATOS!$B$15:$E$27,2,FALSE)*H14+VLOOKUP($I$3,DATOS!$B$15:$E$27,2,FALSE)*I14+VLOOKUP($J$3,DATOS!$B$15:$E$27,2,FALSE)*J14+VLOOKUP($K$3,DATOS!$B$15:$E$27,2,FALSE)*K14+VLOOKUP($L$3,DATOS!$B$15:$E$27,2,FALSE)*L14+VLOOKUP($M$3,DATOS!$B$15:$E$27,2,FALSE)*M14+VLOOKUP($N$3,DATOS!$B$15:$E$27,2,FALSE)*N14+VLOOKUP($E$3,DATOS!$B$15:$E$27,2,FALSE)*E14</f>
        <v>0</v>
      </c>
      <c r="Q14" s="31" t="e">
        <f>+IF((1/SQRT(O14-1))&lt;0.2,0.2,IF(O14&lt;=1,1,1/SQRT(O14-1)))</f>
        <v>#NUM!</v>
      </c>
      <c r="R14" s="31" t="e">
        <f t="shared" si="5"/>
        <v>#NUM!</v>
      </c>
      <c r="S14" s="99">
        <v>1</v>
      </c>
      <c r="T14" s="31" t="str">
        <f>IF(OR(A14="",S14=""),"",VLOOKUP(S14,DATOS!$C$4:$F$13,3,FALSE))</f>
        <v>PVC-P  Ø 1" RDE 21</v>
      </c>
      <c r="U14" s="100"/>
      <c r="V14" s="100"/>
      <c r="W14" s="100"/>
      <c r="X14" s="100"/>
      <c r="Y14" s="100"/>
      <c r="Z14" s="100"/>
      <c r="AA14" s="100"/>
      <c r="AB14" s="100"/>
      <c r="AC14" s="31" t="e">
        <f>(R14/1000)/(((VLOOKUP(S14,TABLAS!$C$21:$F$28,3,FALSE)/1000)^2)*PI()*0.25)</f>
        <v>#NUM!</v>
      </c>
      <c r="AD14" s="31" t="e">
        <f>+D14*(R14/(280*150*(VLOOKUP(S14,TABLAS!$C$21:$F$28,3,FALSE)/1000)^2.63))^1.85</f>
        <v>#NUM!</v>
      </c>
      <c r="AE14" s="31">
        <f>+VLOOKUP($U$3,DATOS!$B$30:$C$37,2,FALSE)*U14+VLOOKUP($V$3,DATOS!$B$30:$C$37,2,FALSE)*V14+VLOOKUP($W$3,DATOS!$B$30:$C$37,2,FALSE)*W14+VLOOKUP($X$3,DATOS!$B$30:$C$37,2,FALSE)*X14+VLOOKUP($Y$3,DATOS!$B$30:$C$37,2,FALSE)*Y14+VLOOKUP($Z$3,DATOS!$B$30:$C$37,2,FALSE)*Z14+VLOOKUP($AA$3,DATOS!$B$30:$C$37,2,FALSE)*AA14+VLOOKUP($AB$3,DATOS!$B$30:$C$37,2,FALSE)*AB14</f>
        <v>0</v>
      </c>
      <c r="AF14" s="31" t="e">
        <f>+AE14*(AC14*AC14)/(2*9.81)</f>
        <v>#NUM!</v>
      </c>
      <c r="AG14" s="95">
        <v>0</v>
      </c>
      <c r="AH14" s="31" t="e">
        <f t="shared" si="3"/>
        <v>#NUM!</v>
      </c>
    </row>
    <row r="15" spans="1:37" ht="16.5" thickTop="1" thickBot="1" x14ac:dyDescent="0.3">
      <c r="A15" s="31">
        <v>12</v>
      </c>
      <c r="B15" s="95"/>
      <c r="C15" s="95"/>
      <c r="D15" s="31">
        <f>+IF(OR(A15&lt;=0,B15&lt;=0,C15&lt;=0,ISNUMBER(A15)=FALSE,ISNUMBER(B15)=FALSE,ISNUMBER(C15)=FALSE),0,IF(PLANO!J15="#N/A",0,PLANO!J15))</f>
        <v>0</v>
      </c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31">
        <f t="shared" si="0"/>
        <v>0</v>
      </c>
      <c r="P15" s="31">
        <f>+VLOOKUP($F$3,DATOS!$B$15:$E$27,2,FALSE)*F15+VLOOKUP($G$3,DATOS!$B$15:$E$27,2,FALSE)*G15+VLOOKUP($H$3,DATOS!$B$15:$E$27,2,FALSE)*H15+VLOOKUP($I$3,DATOS!$B$15:$E$27,2,FALSE)*I15+VLOOKUP($J$3,DATOS!$B$15:$E$27,2,FALSE)*J15+VLOOKUP($K$3,DATOS!$B$15:$E$27,2,FALSE)*K15+VLOOKUP($L$3,DATOS!$B$15:$E$27,2,FALSE)*L15+VLOOKUP($M$3,DATOS!$B$15:$E$27,2,FALSE)*M15+VLOOKUP($N$3,DATOS!$B$15:$E$27,2,FALSE)*N15+VLOOKUP($E$3,DATOS!$B$15:$E$27,2,FALSE)*E15</f>
        <v>0</v>
      </c>
      <c r="Q15" s="31" t="e">
        <f>+IF((1/SQRT(O15-1))&lt;0.2,0.2,IF(O15&lt;=1,1,1/SQRT(O15-1)))</f>
        <v>#NUM!</v>
      </c>
      <c r="R15" s="31" t="e">
        <f t="shared" si="5"/>
        <v>#NUM!</v>
      </c>
      <c r="S15" s="99">
        <v>1</v>
      </c>
      <c r="T15" s="31" t="str">
        <f>IF(OR(A15="",S15=""),"",VLOOKUP(S15,DATOS!$C$4:$F$13,3,FALSE))</f>
        <v>PVC-P  Ø 1" RDE 21</v>
      </c>
      <c r="U15" s="100"/>
      <c r="V15" s="100"/>
      <c r="W15" s="100"/>
      <c r="X15" s="100"/>
      <c r="Y15" s="100"/>
      <c r="Z15" s="100"/>
      <c r="AA15" s="100"/>
      <c r="AB15" s="100"/>
      <c r="AC15" s="31" t="e">
        <f>(R15/1000)/(((VLOOKUP(S15,TABLAS!$C$21:$F$28,3,FALSE)/1000)^2)*PI()*0.25)</f>
        <v>#NUM!</v>
      </c>
      <c r="AD15" s="31" t="e">
        <f>+D15*(R15/(280*150*(VLOOKUP(S15,TABLAS!$C$21:$F$28,3,FALSE)/1000)^2.63))^1.85</f>
        <v>#NUM!</v>
      </c>
      <c r="AE15" s="31">
        <f>+VLOOKUP($U$3,DATOS!$B$30:$C$37,2,FALSE)*U15+VLOOKUP($V$3,DATOS!$B$30:$C$37,2,FALSE)*V15+VLOOKUP($W$3,DATOS!$B$30:$C$37,2,FALSE)*W15+VLOOKUP($X$3,DATOS!$B$30:$C$37,2,FALSE)*X15+VLOOKUP($Y$3,DATOS!$B$30:$C$37,2,FALSE)*Y15+VLOOKUP($Z$3,DATOS!$B$30:$C$37,2,FALSE)*Z15+VLOOKUP($AA$3,DATOS!$B$30:$C$37,2,FALSE)*AA15+VLOOKUP($AB$3,DATOS!$B$30:$C$37,2,FALSE)*AB15</f>
        <v>0</v>
      </c>
      <c r="AF15" s="31" t="e">
        <f>+AE15*(AC15*AC15)/(2*9.81)</f>
        <v>#NUM!</v>
      </c>
      <c r="AG15" s="95">
        <v>0</v>
      </c>
      <c r="AH15" s="31" t="e">
        <f t="shared" si="3"/>
        <v>#NUM!</v>
      </c>
    </row>
    <row r="16" spans="1:37" ht="16.5" thickTop="1" thickBot="1" x14ac:dyDescent="0.3">
      <c r="A16" s="31">
        <v>13</v>
      </c>
      <c r="B16" s="95"/>
      <c r="C16" s="95"/>
      <c r="D16" s="31">
        <f>+IF(OR(A16&lt;=0,B16&lt;=0,C16&lt;=0,ISNUMBER(A16)=FALSE,ISNUMBER(B16)=FALSE,ISNUMBER(C16)=FALSE),0,IF(PLANO!J16="#N/A",0,PLANO!J16))</f>
        <v>0</v>
      </c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31">
        <f>+SUM(E16:N16)</f>
        <v>0</v>
      </c>
      <c r="P16" s="31">
        <f>+VLOOKUP($F$3,DATOS!$B$15:$E$27,2,FALSE)*F16+VLOOKUP($G$3,DATOS!$B$15:$E$27,2,FALSE)*G16+VLOOKUP($H$3,DATOS!$B$15:$E$27,2,FALSE)*H16+VLOOKUP($I$3,DATOS!$B$15:$E$27,2,FALSE)*I16+VLOOKUP($J$3,DATOS!$B$15:$E$27,2,FALSE)*J16+VLOOKUP($K$3,DATOS!$B$15:$E$27,2,FALSE)*K16+VLOOKUP($L$3,DATOS!$B$15:$E$27,2,FALSE)*L16+VLOOKUP($M$3,DATOS!$B$15:$E$27,2,FALSE)*M16+VLOOKUP($N$3,DATOS!$B$15:$E$27,2,FALSE)*N16+VLOOKUP($E$3,DATOS!$B$15:$E$27,2,FALSE)*E16</f>
        <v>0</v>
      </c>
      <c r="Q16" s="31" t="e">
        <f>+IF((1/SQRT(O16-1))&lt;0.2,0.2,IF(O16&lt;=1,1,1/SQRT(O16-1)))</f>
        <v>#NUM!</v>
      </c>
      <c r="R16" s="31" t="e">
        <f>+Q16*P16</f>
        <v>#NUM!</v>
      </c>
      <c r="S16" s="99">
        <v>0.5</v>
      </c>
      <c r="T16" s="31" t="str">
        <f>IF(OR(A16="",S16=""),"",VLOOKUP(S16,DATOS!$C$4:$F$13,3,FALSE))</f>
        <v>PVC-P Ø 1/2" RDE 13.5</v>
      </c>
      <c r="U16" s="100"/>
      <c r="V16" s="100"/>
      <c r="W16" s="100"/>
      <c r="X16" s="100"/>
      <c r="Y16" s="100"/>
      <c r="Z16" s="100"/>
      <c r="AA16" s="100"/>
      <c r="AB16" s="100"/>
      <c r="AC16" s="31" t="e">
        <f>(R16/1000)/(((VLOOKUP(S16,TABLAS!$C$21:$F$28,3,FALSE)/1000)^2)*PI()*0.25)</f>
        <v>#NUM!</v>
      </c>
      <c r="AD16" s="72" t="e">
        <f>+D16*(R16/(280*150*(VLOOKUP(S16,TABLAS!$C$21:$F$28,3,FALSE)/1000)^2.63))^1.85</f>
        <v>#NUM!</v>
      </c>
      <c r="AE16" s="31">
        <f>+VLOOKUP($U$3,DATOS!$B$30:$C$37,2,FALSE)*U16+VLOOKUP($V$3,DATOS!$B$30:$C$37,2,FALSE)*V16+VLOOKUP($W$3,DATOS!$B$30:$C$37,2,FALSE)*W16+VLOOKUP($X$3,DATOS!$B$30:$C$37,2,FALSE)*X16+VLOOKUP($Y$3,DATOS!$B$30:$C$37,2,FALSE)*Y16+VLOOKUP($Z$3,DATOS!$B$30:$C$37,2,FALSE)*Z16+VLOOKUP($AA$3,DATOS!$B$30:$C$37,2,FALSE)*AA16+VLOOKUP($AB$3,DATOS!$B$30:$C$37,2,FALSE)*AB16</f>
        <v>0</v>
      </c>
      <c r="AF16" s="31" t="e">
        <f>+AE16*(AC16*AC16)/(2*9.81)</f>
        <v>#NUM!</v>
      </c>
      <c r="AG16" s="95">
        <v>0.45</v>
      </c>
      <c r="AH16" s="31" t="e">
        <f t="shared" si="3"/>
        <v>#NUM!</v>
      </c>
    </row>
    <row r="17" spans="1:34" ht="16.5" thickTop="1" thickBot="1" x14ac:dyDescent="0.3">
      <c r="A17" s="31">
        <v>14</v>
      </c>
      <c r="B17" s="95"/>
      <c r="C17" s="95"/>
      <c r="D17" s="31">
        <f>+IF(OR(A17&lt;=0,B17&lt;=0,C17&lt;=0,ISNUMBER(A17)=FALSE,ISNUMBER(B17)=FALSE,ISNUMBER(C17)=FALSE),0,IF(PLANO!J17="#N/A",0,PLANO!J17))</f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31">
        <f t="shared" ref="O17:O43" si="6">+SUM(E17:N17)</f>
        <v>0</v>
      </c>
      <c r="P17" s="31">
        <f>+VLOOKUP($F$3,DATOS!$B$15:$E$27,2,FALSE)*F17+VLOOKUP($G$3,DATOS!$B$15:$E$27,2,FALSE)*G17+VLOOKUP($H$3,DATOS!$B$15:$E$27,2,FALSE)*H17+VLOOKUP($I$3,DATOS!$B$15:$E$27,2,FALSE)*I17+VLOOKUP($J$3,DATOS!$B$15:$E$27,2,FALSE)*J17+VLOOKUP($K$3,DATOS!$B$15:$E$27,2,FALSE)*K17+VLOOKUP($L$3,DATOS!$B$15:$E$27,2,FALSE)*L17+VLOOKUP($M$3,DATOS!$B$15:$E$27,2,FALSE)*M17+VLOOKUP($N$3,DATOS!$B$15:$E$27,2,FALSE)*N17+VLOOKUP($E$3,DATOS!$B$15:$E$27,2,FALSE)*E17</f>
        <v>0</v>
      </c>
      <c r="Q17" s="31" t="e">
        <f t="shared" ref="Q17:Q43" si="7">+IF((1/SQRT(O17-1))&lt;0.2,0.2,IF(O17&lt;=1,1,1/SQRT(O17-1)))</f>
        <v>#NUM!</v>
      </c>
      <c r="R17" s="31"/>
      <c r="S17" s="98"/>
      <c r="T17" s="31"/>
      <c r="U17" s="98"/>
      <c r="V17" s="98"/>
      <c r="W17" s="98"/>
      <c r="X17" s="98"/>
      <c r="Y17" s="98"/>
      <c r="Z17" s="98"/>
      <c r="AA17" s="98"/>
      <c r="AB17" s="98"/>
      <c r="AC17" s="31" t="e">
        <f>(R17/1000)/(((VLOOKUP(S17,TABLAS!$C$21:$F$28,3,FALSE)/1000)^2)*PI()*0.25)</f>
        <v>#N/A</v>
      </c>
      <c r="AD17" s="31" t="e">
        <f>+D17*(R17/(280*150*(VLOOKUP(S17,TABLAS!$C$21:$F$28,3,FALSE)/1000)^2.63))^1.85</f>
        <v>#N/A</v>
      </c>
      <c r="AE17" s="31">
        <f>+VLOOKUP($U$3,DATOS!$B$30:$C$37,2,FALSE)*U17+VLOOKUP($V$3,DATOS!$B$30:$C$37,2,FALSE)*V17+VLOOKUP($W$3,DATOS!$B$30:$C$37,2,FALSE)*W17+VLOOKUP($X$3,DATOS!$B$30:$C$37,2,FALSE)*X17+VLOOKUP($Y$3,DATOS!$B$30:$C$37,2,FALSE)*Y17+VLOOKUP($Z$3,DATOS!$B$30:$C$37,2,FALSE)*Z17+VLOOKUP($AA$3,DATOS!$B$30:$C$37,2,FALSE)*AA17+VLOOKUP($AB$3,DATOS!$B$30:$C$37,2,FALSE)*AB17</f>
        <v>0</v>
      </c>
      <c r="AF17" s="31" t="e">
        <f t="shared" ref="AF17:AF42" si="8">+AE17*(AC17*AC17)/(2*9.81)</f>
        <v>#N/A</v>
      </c>
      <c r="AG17" s="95"/>
      <c r="AH17" s="31" t="e">
        <f t="shared" si="3"/>
        <v>#N/A</v>
      </c>
    </row>
    <row r="18" spans="1:34" ht="16.5" thickTop="1" thickBot="1" x14ac:dyDescent="0.3">
      <c r="A18" s="31">
        <v>15</v>
      </c>
      <c r="B18" s="95"/>
      <c r="C18" s="95"/>
      <c r="D18" s="31">
        <f>+IF(OR(A18&lt;=0,B18&lt;=0,C18&lt;=0,ISNUMBER(A18)=FALSE,ISNUMBER(B18)=FALSE,ISNUMBER(C18)=FALSE),0,IF(PLANO!J18="#N/A",0,PLANO!J18))</f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31">
        <f t="shared" si="6"/>
        <v>0</v>
      </c>
      <c r="P18" s="31">
        <f>+VLOOKUP($F$3,DATOS!$B$15:$E$27,2,FALSE)*F18+VLOOKUP($G$3,DATOS!$B$15:$E$27,2,FALSE)*G18+VLOOKUP($H$3,DATOS!$B$15:$E$27,2,FALSE)*H18+VLOOKUP($I$3,DATOS!$B$15:$E$27,2,FALSE)*I18+VLOOKUP($J$3,DATOS!$B$15:$E$27,2,FALSE)*J18+VLOOKUP($K$3,DATOS!$B$15:$E$27,2,FALSE)*K18+VLOOKUP($L$3,DATOS!$B$15:$E$27,2,FALSE)*L18+VLOOKUP($M$3,DATOS!$B$15:$E$27,2,FALSE)*M18+VLOOKUP($N$3,DATOS!$B$15:$E$27,2,FALSE)*N18+VLOOKUP($E$3,DATOS!$B$15:$E$27,2,FALSE)*E18</f>
        <v>0</v>
      </c>
      <c r="Q18" s="31" t="e">
        <f t="shared" si="7"/>
        <v>#NUM!</v>
      </c>
      <c r="R18" s="31"/>
      <c r="S18" s="98"/>
      <c r="T18" s="31"/>
      <c r="U18" s="98"/>
      <c r="V18" s="98"/>
      <c r="W18" s="98"/>
      <c r="X18" s="98"/>
      <c r="Y18" s="98"/>
      <c r="Z18" s="98"/>
      <c r="AA18" s="98"/>
      <c r="AB18" s="98"/>
      <c r="AC18" s="31" t="e">
        <f>(R18/1000)/(((VLOOKUP(S18,TABLAS!$C$21:$F$28,3,FALSE)/1000)^2)*PI()*0.25)</f>
        <v>#N/A</v>
      </c>
      <c r="AD18" s="31" t="e">
        <f>+D18*(R18/(280*150*(VLOOKUP(S18,TABLAS!$C$21:$F$28,3,FALSE)/1000)^2.63))^1.85</f>
        <v>#N/A</v>
      </c>
      <c r="AE18" s="31">
        <f>+VLOOKUP($U$3,DATOS!$B$30:$C$37,2,FALSE)*U18+VLOOKUP($V$3,DATOS!$B$30:$C$37,2,FALSE)*V18+VLOOKUP($W$3,DATOS!$B$30:$C$37,2,FALSE)*W18+VLOOKUP($X$3,DATOS!$B$30:$C$37,2,FALSE)*X18+VLOOKUP($Y$3,DATOS!$B$30:$C$37,2,FALSE)*Y18+VLOOKUP($Z$3,DATOS!$B$30:$C$37,2,FALSE)*Z18+VLOOKUP($AA$3,DATOS!$B$30:$C$37,2,FALSE)*AA18+VLOOKUP($AB$3,DATOS!$B$30:$C$37,2,FALSE)*AB18</f>
        <v>0</v>
      </c>
      <c r="AF18" s="31" t="e">
        <f t="shared" si="8"/>
        <v>#N/A</v>
      </c>
      <c r="AG18" s="95"/>
      <c r="AH18" s="31" t="e">
        <f t="shared" si="3"/>
        <v>#N/A</v>
      </c>
    </row>
    <row r="19" spans="1:34" ht="16.5" thickTop="1" thickBot="1" x14ac:dyDescent="0.3">
      <c r="A19" s="31">
        <v>16</v>
      </c>
      <c r="B19" s="95"/>
      <c r="C19" s="95"/>
      <c r="D19" s="31">
        <f>+IF(OR(A19&lt;=0,B19&lt;=0,C19&lt;=0,ISNUMBER(A19)=FALSE,ISNUMBER(B19)=FALSE,ISNUMBER(C19)=FALSE),0,IF(PLANO!J19="#N/A",0,PLANO!J19))</f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31">
        <f t="shared" si="6"/>
        <v>0</v>
      </c>
      <c r="P19" s="31">
        <f>+VLOOKUP($F$3,DATOS!$B$15:$E$27,2,FALSE)*F19+VLOOKUP($G$3,DATOS!$B$15:$E$27,2,FALSE)*G19+VLOOKUP($H$3,DATOS!$B$15:$E$27,2,FALSE)*H19+VLOOKUP($I$3,DATOS!$B$15:$E$27,2,FALSE)*I19+VLOOKUP($J$3,DATOS!$B$15:$E$27,2,FALSE)*J19+VLOOKUP($K$3,DATOS!$B$15:$E$27,2,FALSE)*K19+VLOOKUP($L$3,DATOS!$B$15:$E$27,2,FALSE)*L19+VLOOKUP($M$3,DATOS!$B$15:$E$27,2,FALSE)*M19+VLOOKUP($N$3,DATOS!$B$15:$E$27,2,FALSE)*N19+VLOOKUP($E$3,DATOS!$B$15:$E$27,2,FALSE)*E19</f>
        <v>0</v>
      </c>
      <c r="Q19" s="31" t="e">
        <f t="shared" si="7"/>
        <v>#NUM!</v>
      </c>
      <c r="R19" s="31"/>
      <c r="S19" s="98"/>
      <c r="T19" s="31"/>
      <c r="U19" s="98"/>
      <c r="V19" s="98"/>
      <c r="W19" s="98"/>
      <c r="X19" s="98"/>
      <c r="Y19" s="98"/>
      <c r="Z19" s="98"/>
      <c r="AA19" s="98"/>
      <c r="AB19" s="98"/>
      <c r="AC19" s="31" t="e">
        <f>(R19/1000)/(((VLOOKUP(S19,TABLAS!$C$21:$F$28,3,FALSE)/1000)^2)*PI()*0.25)</f>
        <v>#N/A</v>
      </c>
      <c r="AD19" s="31" t="e">
        <f>+D19*(R19/(280*150*(VLOOKUP(S19,TABLAS!$C$21:$F$28,3,FALSE)/1000)^2.63))^1.85</f>
        <v>#N/A</v>
      </c>
      <c r="AE19" s="31">
        <f>+VLOOKUP($U$3,DATOS!$B$30:$C$37,2,FALSE)*U19+VLOOKUP($V$3,DATOS!$B$30:$C$37,2,FALSE)*V19+VLOOKUP($W$3,DATOS!$B$30:$C$37,2,FALSE)*W19+VLOOKUP($X$3,DATOS!$B$30:$C$37,2,FALSE)*X19+VLOOKUP($Y$3,DATOS!$B$30:$C$37,2,FALSE)*Y19+VLOOKUP($Z$3,DATOS!$B$30:$C$37,2,FALSE)*Z19+VLOOKUP($AA$3,DATOS!$B$30:$C$37,2,FALSE)*AA19+VLOOKUP($AB$3,DATOS!$B$30:$C$37,2,FALSE)*AB19</f>
        <v>0</v>
      </c>
      <c r="AF19" s="31" t="e">
        <f t="shared" si="8"/>
        <v>#N/A</v>
      </c>
      <c r="AG19" s="95"/>
      <c r="AH19" s="31" t="e">
        <f t="shared" si="3"/>
        <v>#N/A</v>
      </c>
    </row>
    <row r="20" spans="1:34" ht="16.5" thickTop="1" thickBot="1" x14ac:dyDescent="0.3">
      <c r="A20" s="31">
        <v>17</v>
      </c>
      <c r="B20" s="95"/>
      <c r="C20" s="95"/>
      <c r="D20" s="31">
        <f>+IF(OR(A20&lt;=0,B20&lt;=0,C20&lt;=0,ISNUMBER(A20)=FALSE,ISNUMBER(B20)=FALSE,ISNUMBER(C20)=FALSE),0,IF(PLANO!J20="#N/A",0,PLANO!J20))</f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31">
        <f t="shared" si="6"/>
        <v>0</v>
      </c>
      <c r="P20" s="31">
        <f>+VLOOKUP($F$3,DATOS!$B$15:$E$27,2,FALSE)*F20+VLOOKUP($G$3,DATOS!$B$15:$E$27,2,FALSE)*G20+VLOOKUP($H$3,DATOS!$B$15:$E$27,2,FALSE)*H20+VLOOKUP($I$3,DATOS!$B$15:$E$27,2,FALSE)*I20+VLOOKUP($J$3,DATOS!$B$15:$E$27,2,FALSE)*J20+VLOOKUP($K$3,DATOS!$B$15:$E$27,2,FALSE)*K20+VLOOKUP($L$3,DATOS!$B$15:$E$27,2,FALSE)*L20+VLOOKUP($M$3,DATOS!$B$15:$E$27,2,FALSE)*M20+VLOOKUP($N$3,DATOS!$B$15:$E$27,2,FALSE)*N20+VLOOKUP($E$3,DATOS!$B$15:$E$27,2,FALSE)*E20</f>
        <v>0</v>
      </c>
      <c r="Q20" s="31" t="e">
        <f t="shared" si="7"/>
        <v>#NUM!</v>
      </c>
      <c r="R20" s="31"/>
      <c r="S20" s="98"/>
      <c r="T20" s="31"/>
      <c r="U20" s="98"/>
      <c r="V20" s="98"/>
      <c r="W20" s="98"/>
      <c r="X20" s="98"/>
      <c r="Y20" s="98"/>
      <c r="Z20" s="98"/>
      <c r="AA20" s="98"/>
      <c r="AB20" s="98"/>
      <c r="AC20" s="31" t="e">
        <f>(R20/1000)/(((VLOOKUP(S20,TABLAS!$C$21:$F$28,3,FALSE)/1000)^2)*PI()*0.25)</f>
        <v>#N/A</v>
      </c>
      <c r="AD20" s="31" t="e">
        <f>+D20*(R20/(280*150*(VLOOKUP(S20,TABLAS!$C$21:$F$28,3,FALSE)/1000)^2.63))^1.85</f>
        <v>#N/A</v>
      </c>
      <c r="AE20" s="31">
        <f>+VLOOKUP($U$3,DATOS!$B$30:$C$37,2,FALSE)*U20+VLOOKUP($V$3,DATOS!$B$30:$C$37,2,FALSE)*V20+VLOOKUP($W$3,DATOS!$B$30:$C$37,2,FALSE)*W20+VLOOKUP($X$3,DATOS!$B$30:$C$37,2,FALSE)*X20+VLOOKUP($Y$3,DATOS!$B$30:$C$37,2,FALSE)*Y20+VLOOKUP($Z$3,DATOS!$B$30:$C$37,2,FALSE)*Z20+VLOOKUP($AA$3,DATOS!$B$30:$C$37,2,FALSE)*AA20+VLOOKUP($AB$3,DATOS!$B$30:$C$37,2,FALSE)*AB20</f>
        <v>0</v>
      </c>
      <c r="AF20" s="31" t="e">
        <f t="shared" si="8"/>
        <v>#N/A</v>
      </c>
      <c r="AG20" s="95"/>
      <c r="AH20" s="31" t="e">
        <f t="shared" si="3"/>
        <v>#N/A</v>
      </c>
    </row>
    <row r="21" spans="1:34" ht="16.5" thickTop="1" thickBot="1" x14ac:dyDescent="0.3">
      <c r="A21" s="31">
        <v>18</v>
      </c>
      <c r="B21" s="95"/>
      <c r="C21" s="95"/>
      <c r="D21" s="31">
        <f>+IF(OR(A21&lt;=0,B21&lt;=0,C21&lt;=0,ISNUMBER(A21)=FALSE,ISNUMBER(B21)=FALSE,ISNUMBER(C21)=FALSE),0,IF(PLANO!J21="#N/A",0,PLANO!J21))</f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31">
        <f t="shared" si="6"/>
        <v>0</v>
      </c>
      <c r="P21" s="31">
        <f>+VLOOKUP($F$3,DATOS!$B$15:$E$27,2,FALSE)*F21+VLOOKUP($G$3,DATOS!$B$15:$E$27,2,FALSE)*G21+VLOOKUP($H$3,DATOS!$B$15:$E$27,2,FALSE)*H21+VLOOKUP($I$3,DATOS!$B$15:$E$27,2,FALSE)*I21+VLOOKUP($J$3,DATOS!$B$15:$E$27,2,FALSE)*J21+VLOOKUP($K$3,DATOS!$B$15:$E$27,2,FALSE)*K21+VLOOKUP($L$3,DATOS!$B$15:$E$27,2,FALSE)*L21+VLOOKUP($M$3,DATOS!$B$15:$E$27,2,FALSE)*M21+VLOOKUP($N$3,DATOS!$B$15:$E$27,2,FALSE)*N21+VLOOKUP($E$3,DATOS!$B$15:$E$27,2,FALSE)*E21</f>
        <v>0</v>
      </c>
      <c r="Q21" s="31" t="e">
        <f t="shared" si="7"/>
        <v>#NUM!</v>
      </c>
      <c r="R21" s="31"/>
      <c r="S21" s="98"/>
      <c r="T21" s="31"/>
      <c r="U21" s="98"/>
      <c r="V21" s="98"/>
      <c r="W21" s="98"/>
      <c r="X21" s="98"/>
      <c r="Y21" s="98"/>
      <c r="Z21" s="98"/>
      <c r="AA21" s="98"/>
      <c r="AB21" s="98"/>
      <c r="AC21" s="31" t="e">
        <f>(R21/1000)/(((VLOOKUP(S21,TABLAS!$C$21:$F$28,3,FALSE)/1000)^2)*PI()*0.25)</f>
        <v>#N/A</v>
      </c>
      <c r="AD21" s="31" t="e">
        <f>+D21*(R21/(280*150*(VLOOKUP(S21,TABLAS!$C$21:$F$28,3,FALSE)/1000)^2.63))^1.85</f>
        <v>#N/A</v>
      </c>
      <c r="AE21" s="31">
        <f>+VLOOKUP($U$3,DATOS!$B$30:$C$37,2,FALSE)*U21+VLOOKUP($V$3,DATOS!$B$30:$C$37,2,FALSE)*V21+VLOOKUP($W$3,DATOS!$B$30:$C$37,2,FALSE)*W21+VLOOKUP($X$3,DATOS!$B$30:$C$37,2,FALSE)*X21+VLOOKUP($Y$3,DATOS!$B$30:$C$37,2,FALSE)*Y21+VLOOKUP($Z$3,DATOS!$B$30:$C$37,2,FALSE)*Z21+VLOOKUP($AA$3,DATOS!$B$30:$C$37,2,FALSE)*AA21+VLOOKUP($AB$3,DATOS!$B$30:$C$37,2,FALSE)*AB21</f>
        <v>0</v>
      </c>
      <c r="AF21" s="31" t="e">
        <f t="shared" si="8"/>
        <v>#N/A</v>
      </c>
      <c r="AG21" s="95"/>
      <c r="AH21" s="31" t="e">
        <f t="shared" si="3"/>
        <v>#N/A</v>
      </c>
    </row>
    <row r="22" spans="1:34" ht="16.5" thickTop="1" thickBot="1" x14ac:dyDescent="0.3">
      <c r="A22" s="31">
        <v>19</v>
      </c>
      <c r="B22" s="95"/>
      <c r="C22" s="95"/>
      <c r="D22" s="31">
        <f>+IF(OR(A22&lt;=0,B22&lt;=0,C22&lt;=0,ISNUMBER(A22)=FALSE,ISNUMBER(B22)=FALSE,ISNUMBER(C22)=FALSE),0,IF(PLANO!J22="#N/A",0,PLANO!J22))</f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31">
        <f t="shared" si="6"/>
        <v>0</v>
      </c>
      <c r="P22" s="31">
        <f>+VLOOKUP($F$3,DATOS!$B$15:$E$27,2,FALSE)*F22+VLOOKUP($G$3,DATOS!$B$15:$E$27,2,FALSE)*G22+VLOOKUP($H$3,DATOS!$B$15:$E$27,2,FALSE)*H22+VLOOKUP($I$3,DATOS!$B$15:$E$27,2,FALSE)*I22+VLOOKUP($J$3,DATOS!$B$15:$E$27,2,FALSE)*J22+VLOOKUP($K$3,DATOS!$B$15:$E$27,2,FALSE)*K22+VLOOKUP($L$3,DATOS!$B$15:$E$27,2,FALSE)*L22+VLOOKUP($M$3,DATOS!$B$15:$E$27,2,FALSE)*M22+VLOOKUP($N$3,DATOS!$B$15:$E$27,2,FALSE)*N22+VLOOKUP($E$3,DATOS!$B$15:$E$27,2,FALSE)*E22</f>
        <v>0</v>
      </c>
      <c r="Q22" s="31" t="e">
        <f t="shared" si="7"/>
        <v>#NUM!</v>
      </c>
      <c r="R22" s="31"/>
      <c r="S22" s="98"/>
      <c r="T22" s="31"/>
      <c r="U22" s="98"/>
      <c r="V22" s="98"/>
      <c r="W22" s="98"/>
      <c r="X22" s="98"/>
      <c r="Y22" s="98"/>
      <c r="Z22" s="98"/>
      <c r="AA22" s="98"/>
      <c r="AB22" s="98"/>
      <c r="AC22" s="31" t="e">
        <f>(R22/1000)/(((VLOOKUP(S22,TABLAS!$C$21:$F$28,3,FALSE)/1000)^2)*PI()*0.25)</f>
        <v>#N/A</v>
      </c>
      <c r="AD22" s="31" t="e">
        <f>+D22*(R22/(280*150*(VLOOKUP(S22,TABLAS!$C$21:$F$28,3,FALSE)/1000)^2.63))^1.85</f>
        <v>#N/A</v>
      </c>
      <c r="AE22" s="31">
        <f>+VLOOKUP($U$3,DATOS!$B$30:$C$37,2,FALSE)*U22+VLOOKUP($V$3,DATOS!$B$30:$C$37,2,FALSE)*V22+VLOOKUP($W$3,DATOS!$B$30:$C$37,2,FALSE)*W22+VLOOKUP($X$3,DATOS!$B$30:$C$37,2,FALSE)*X22+VLOOKUP($Y$3,DATOS!$B$30:$C$37,2,FALSE)*Y22+VLOOKUP($Z$3,DATOS!$B$30:$C$37,2,FALSE)*Z22+VLOOKUP($AA$3,DATOS!$B$30:$C$37,2,FALSE)*AA22+VLOOKUP($AB$3,DATOS!$B$30:$C$37,2,FALSE)*AB22</f>
        <v>0</v>
      </c>
      <c r="AF22" s="31" t="e">
        <f t="shared" si="8"/>
        <v>#N/A</v>
      </c>
      <c r="AG22" s="95"/>
      <c r="AH22" s="31" t="e">
        <f t="shared" si="3"/>
        <v>#N/A</v>
      </c>
    </row>
    <row r="23" spans="1:34" ht="16.5" thickTop="1" thickBot="1" x14ac:dyDescent="0.3">
      <c r="A23" s="31">
        <v>20</v>
      </c>
      <c r="B23" s="95"/>
      <c r="C23" s="95"/>
      <c r="D23" s="31">
        <f>+IF(OR(A23&lt;=0,B23&lt;=0,C23&lt;=0,ISNUMBER(A23)=FALSE,ISNUMBER(B23)=FALSE,ISNUMBER(C23)=FALSE),0,IF(PLANO!J23="#N/A",0,PLANO!J23))</f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31">
        <f t="shared" si="6"/>
        <v>0</v>
      </c>
      <c r="P23" s="31">
        <f>+VLOOKUP($F$3,DATOS!$B$15:$E$27,2,FALSE)*F23+VLOOKUP($G$3,DATOS!$B$15:$E$27,2,FALSE)*G23+VLOOKUP($H$3,DATOS!$B$15:$E$27,2,FALSE)*H23+VLOOKUP($I$3,DATOS!$B$15:$E$27,2,FALSE)*I23+VLOOKUP($J$3,DATOS!$B$15:$E$27,2,FALSE)*J23+VLOOKUP($K$3,DATOS!$B$15:$E$27,2,FALSE)*K23+VLOOKUP($L$3,DATOS!$B$15:$E$27,2,FALSE)*L23+VLOOKUP($M$3,DATOS!$B$15:$E$27,2,FALSE)*M23+VLOOKUP($N$3,DATOS!$B$15:$E$27,2,FALSE)*N23+VLOOKUP($E$3,DATOS!$B$15:$E$27,2,FALSE)*E23</f>
        <v>0</v>
      </c>
      <c r="Q23" s="31" t="e">
        <f t="shared" si="7"/>
        <v>#NUM!</v>
      </c>
      <c r="R23" s="31"/>
      <c r="S23" s="98"/>
      <c r="T23" s="31"/>
      <c r="U23" s="98"/>
      <c r="V23" s="98"/>
      <c r="W23" s="98"/>
      <c r="X23" s="98"/>
      <c r="Y23" s="98"/>
      <c r="Z23" s="98"/>
      <c r="AA23" s="98"/>
      <c r="AB23" s="98"/>
      <c r="AC23" s="31" t="e">
        <f>(R23/1000)/(((VLOOKUP(S23,TABLAS!$C$21:$F$28,3,FALSE)/1000)^2)*PI()*0.25)</f>
        <v>#N/A</v>
      </c>
      <c r="AD23" s="31" t="e">
        <f>+D23*(R23/(280*150*(VLOOKUP(S23,TABLAS!$C$21:$F$28,3,FALSE)/1000)^2.63))^1.85</f>
        <v>#N/A</v>
      </c>
      <c r="AE23" s="31">
        <f>+VLOOKUP($U$3,DATOS!$B$30:$C$37,2,FALSE)*U23+VLOOKUP($V$3,DATOS!$B$30:$C$37,2,FALSE)*V23+VLOOKUP($W$3,DATOS!$B$30:$C$37,2,FALSE)*W23+VLOOKUP($X$3,DATOS!$B$30:$C$37,2,FALSE)*X23+VLOOKUP($Y$3,DATOS!$B$30:$C$37,2,FALSE)*Y23+VLOOKUP($Z$3,DATOS!$B$30:$C$37,2,FALSE)*Z23+VLOOKUP($AA$3,DATOS!$B$30:$C$37,2,FALSE)*AA23+VLOOKUP($AB$3,DATOS!$B$30:$C$37,2,FALSE)*AB23</f>
        <v>0</v>
      </c>
      <c r="AF23" s="31" t="e">
        <f t="shared" si="8"/>
        <v>#N/A</v>
      </c>
      <c r="AG23" s="95"/>
      <c r="AH23" s="31" t="e">
        <f t="shared" si="3"/>
        <v>#N/A</v>
      </c>
    </row>
    <row r="24" spans="1:34" ht="16.5" thickTop="1" thickBot="1" x14ac:dyDescent="0.3">
      <c r="A24" s="31">
        <v>21</v>
      </c>
      <c r="B24" s="95"/>
      <c r="C24" s="95"/>
      <c r="D24" s="31">
        <f>+IF(OR(A24&lt;=0,B24&lt;=0,C24&lt;=0,ISNUMBER(A24)=FALSE,ISNUMBER(B24)=FALSE,ISNUMBER(C24)=FALSE),0,IF(PLANO!J24="#N/A",0,PLANO!J24))</f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31">
        <f t="shared" si="6"/>
        <v>0</v>
      </c>
      <c r="P24" s="31">
        <f>+VLOOKUP($F$3,DATOS!$B$15:$E$27,2,FALSE)*F24+VLOOKUP($G$3,DATOS!$B$15:$E$27,2,FALSE)*G24+VLOOKUP($H$3,DATOS!$B$15:$E$27,2,FALSE)*H24+VLOOKUP($I$3,DATOS!$B$15:$E$27,2,FALSE)*I24+VLOOKUP($J$3,DATOS!$B$15:$E$27,2,FALSE)*J24+VLOOKUP($K$3,DATOS!$B$15:$E$27,2,FALSE)*K24+VLOOKUP($L$3,DATOS!$B$15:$E$27,2,FALSE)*L24+VLOOKUP($M$3,DATOS!$B$15:$E$27,2,FALSE)*M24+VLOOKUP($N$3,DATOS!$B$15:$E$27,2,FALSE)*N24+VLOOKUP($E$3,DATOS!$B$15:$E$27,2,FALSE)*E24</f>
        <v>0</v>
      </c>
      <c r="Q24" s="31" t="e">
        <f t="shared" si="7"/>
        <v>#NUM!</v>
      </c>
      <c r="R24" s="31"/>
      <c r="S24" s="98"/>
      <c r="T24" s="31"/>
      <c r="U24" s="98"/>
      <c r="V24" s="98"/>
      <c r="W24" s="98"/>
      <c r="X24" s="98"/>
      <c r="Y24" s="98"/>
      <c r="Z24" s="98"/>
      <c r="AA24" s="98"/>
      <c r="AB24" s="98"/>
      <c r="AC24" s="31" t="e">
        <f>(R24/1000)/(((VLOOKUP(S24,TABLAS!$C$21:$F$28,3,FALSE)/1000)^2)*PI()*0.25)</f>
        <v>#N/A</v>
      </c>
      <c r="AD24" s="31" t="e">
        <f>+D24*(R24/(280*150*(VLOOKUP(S24,TABLAS!$C$21:$F$28,3,FALSE)/1000)^2.63))^1.85</f>
        <v>#N/A</v>
      </c>
      <c r="AE24" s="31">
        <f>+VLOOKUP($U$3,DATOS!$B$30:$C$37,2,FALSE)*U24+VLOOKUP($V$3,DATOS!$B$30:$C$37,2,FALSE)*V24+VLOOKUP($W$3,DATOS!$B$30:$C$37,2,FALSE)*W24+VLOOKUP($X$3,DATOS!$B$30:$C$37,2,FALSE)*X24+VLOOKUP($Y$3,DATOS!$B$30:$C$37,2,FALSE)*Y24+VLOOKUP($Z$3,DATOS!$B$30:$C$37,2,FALSE)*Z24+VLOOKUP($AA$3,DATOS!$B$30:$C$37,2,FALSE)*AA24+VLOOKUP($AB$3,DATOS!$B$30:$C$37,2,FALSE)*AB24</f>
        <v>0</v>
      </c>
      <c r="AF24" s="31" t="e">
        <f t="shared" si="8"/>
        <v>#N/A</v>
      </c>
      <c r="AG24" s="95"/>
      <c r="AH24" s="31" t="e">
        <f t="shared" si="3"/>
        <v>#N/A</v>
      </c>
    </row>
    <row r="25" spans="1:34" ht="16.5" thickTop="1" thickBot="1" x14ac:dyDescent="0.3">
      <c r="A25" s="31">
        <v>22</v>
      </c>
      <c r="B25" s="95"/>
      <c r="C25" s="95"/>
      <c r="D25" s="31">
        <f>+IF(OR(A25&lt;=0,B25&lt;=0,C25&lt;=0,ISNUMBER(A25)=FALSE,ISNUMBER(B25)=FALSE,ISNUMBER(C25)=FALSE),0,IF(PLANO!J25="#N/A",0,PLANO!J25))</f>
        <v>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31">
        <f t="shared" si="6"/>
        <v>0</v>
      </c>
      <c r="P25" s="31">
        <f>+VLOOKUP($F$3,DATOS!$B$15:$E$27,2,FALSE)*F25+VLOOKUP($G$3,DATOS!$B$15:$E$27,2,FALSE)*G25+VLOOKUP($H$3,DATOS!$B$15:$E$27,2,FALSE)*H25+VLOOKUP($I$3,DATOS!$B$15:$E$27,2,FALSE)*I25+VLOOKUP($J$3,DATOS!$B$15:$E$27,2,FALSE)*J25+VLOOKUP($K$3,DATOS!$B$15:$E$27,2,FALSE)*K25+VLOOKUP($L$3,DATOS!$B$15:$E$27,2,FALSE)*L25+VLOOKUP($M$3,DATOS!$B$15:$E$27,2,FALSE)*M25+VLOOKUP($N$3,DATOS!$B$15:$E$27,2,FALSE)*N25+VLOOKUP($E$3,DATOS!$B$15:$E$27,2,FALSE)*E25</f>
        <v>0</v>
      </c>
      <c r="Q25" s="31" t="e">
        <f t="shared" si="7"/>
        <v>#NUM!</v>
      </c>
      <c r="R25" s="31"/>
      <c r="S25" s="98"/>
      <c r="T25" s="31"/>
      <c r="U25" s="98"/>
      <c r="V25" s="98"/>
      <c r="W25" s="98"/>
      <c r="X25" s="98"/>
      <c r="Y25" s="98"/>
      <c r="Z25" s="98"/>
      <c r="AA25" s="98"/>
      <c r="AB25" s="98"/>
      <c r="AC25" s="31" t="e">
        <f>(R25/1000)/(((VLOOKUP(S25,TABLAS!$C$21:$F$28,3,FALSE)/1000)^2)*PI()*0.25)</f>
        <v>#N/A</v>
      </c>
      <c r="AD25" s="31" t="e">
        <f>+D25*(R25/(280*150*(VLOOKUP(S25,TABLAS!$C$21:$F$28,3,FALSE)/1000)^2.63))^1.85</f>
        <v>#N/A</v>
      </c>
      <c r="AE25" s="31">
        <f>+VLOOKUP($U$3,DATOS!$B$30:$C$37,2,FALSE)*U25+VLOOKUP($V$3,DATOS!$B$30:$C$37,2,FALSE)*V25+VLOOKUP($W$3,DATOS!$B$30:$C$37,2,FALSE)*W25+VLOOKUP($X$3,DATOS!$B$30:$C$37,2,FALSE)*X25+VLOOKUP($Y$3,DATOS!$B$30:$C$37,2,FALSE)*Y25+VLOOKUP($Z$3,DATOS!$B$30:$C$37,2,FALSE)*Z25+VLOOKUP($AA$3,DATOS!$B$30:$C$37,2,FALSE)*AA25+VLOOKUP($AB$3,DATOS!$B$30:$C$37,2,FALSE)*AB25</f>
        <v>0</v>
      </c>
      <c r="AF25" s="31" t="e">
        <f t="shared" si="8"/>
        <v>#N/A</v>
      </c>
      <c r="AG25" s="95"/>
      <c r="AH25" s="31" t="e">
        <f t="shared" si="3"/>
        <v>#N/A</v>
      </c>
    </row>
    <row r="26" spans="1:34" ht="16.5" thickTop="1" thickBot="1" x14ac:dyDescent="0.3">
      <c r="A26" s="31">
        <v>23</v>
      </c>
      <c r="B26" s="95"/>
      <c r="C26" s="95"/>
      <c r="D26" s="31">
        <f>+IF(OR(A26&lt;=0,B26&lt;=0,C26&lt;=0,ISNUMBER(A26)=FALSE,ISNUMBER(B26)=FALSE,ISNUMBER(C26)=FALSE),0,IF(PLANO!J26="#N/A",0,PLANO!J26))</f>
        <v>0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31">
        <f t="shared" si="6"/>
        <v>0</v>
      </c>
      <c r="P26" s="31">
        <f>+VLOOKUP($F$3,DATOS!$B$15:$E$27,2,FALSE)*F26+VLOOKUP($G$3,DATOS!$B$15:$E$27,2,FALSE)*G26+VLOOKUP($H$3,DATOS!$B$15:$E$27,2,FALSE)*H26+VLOOKUP($I$3,DATOS!$B$15:$E$27,2,FALSE)*I26+VLOOKUP($J$3,DATOS!$B$15:$E$27,2,FALSE)*J26+VLOOKUP($K$3,DATOS!$B$15:$E$27,2,FALSE)*K26+VLOOKUP($L$3,DATOS!$B$15:$E$27,2,FALSE)*L26+VLOOKUP($M$3,DATOS!$B$15:$E$27,2,FALSE)*M26+VLOOKUP($N$3,DATOS!$B$15:$E$27,2,FALSE)*N26+VLOOKUP($E$3,DATOS!$B$15:$E$27,2,FALSE)*E26</f>
        <v>0</v>
      </c>
      <c r="Q26" s="31" t="e">
        <f t="shared" si="7"/>
        <v>#NUM!</v>
      </c>
      <c r="R26" s="31"/>
      <c r="S26" s="98"/>
      <c r="T26" s="31"/>
      <c r="U26" s="98"/>
      <c r="V26" s="98"/>
      <c r="W26" s="98"/>
      <c r="X26" s="98"/>
      <c r="Y26" s="98"/>
      <c r="Z26" s="98"/>
      <c r="AA26" s="98"/>
      <c r="AB26" s="98"/>
      <c r="AC26" s="31" t="e">
        <f>(R26/1000)/(((VLOOKUP(S26,TABLAS!$C$21:$F$28,3,FALSE)/1000)^2)*PI()*0.25)</f>
        <v>#N/A</v>
      </c>
      <c r="AD26" s="31" t="e">
        <f>+D26*(R26/(280*150*(VLOOKUP(S26,TABLAS!$C$21:$F$28,3,FALSE)/1000)^2.63))^1.85</f>
        <v>#N/A</v>
      </c>
      <c r="AE26" s="31">
        <f>+VLOOKUP($U$3,DATOS!$B$30:$C$37,2,FALSE)*U26+VLOOKUP($V$3,DATOS!$B$30:$C$37,2,FALSE)*V26+VLOOKUP($W$3,DATOS!$B$30:$C$37,2,FALSE)*W26+VLOOKUP($X$3,DATOS!$B$30:$C$37,2,FALSE)*X26+VLOOKUP($Y$3,DATOS!$B$30:$C$37,2,FALSE)*Y26+VLOOKUP($Z$3,DATOS!$B$30:$C$37,2,FALSE)*Z26+VLOOKUP($AA$3,DATOS!$B$30:$C$37,2,FALSE)*AA26+VLOOKUP($AB$3,DATOS!$B$30:$C$37,2,FALSE)*AB26</f>
        <v>0</v>
      </c>
      <c r="AF26" s="31" t="e">
        <f t="shared" si="8"/>
        <v>#N/A</v>
      </c>
      <c r="AG26" s="95"/>
      <c r="AH26" s="31" t="e">
        <f t="shared" si="3"/>
        <v>#N/A</v>
      </c>
    </row>
    <row r="27" spans="1:34" ht="16.5" thickTop="1" thickBot="1" x14ac:dyDescent="0.3">
      <c r="A27" s="31">
        <v>24</v>
      </c>
      <c r="B27" s="95"/>
      <c r="C27" s="95"/>
      <c r="D27" s="31">
        <f>+IF(OR(A27&lt;=0,B27&lt;=0,C27&lt;=0,ISNUMBER(A27)=FALSE,ISNUMBER(B27)=FALSE,ISNUMBER(C27)=FALSE),0,IF(PLANO!J27="#N/A",0,PLANO!J27))</f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31">
        <f t="shared" si="6"/>
        <v>0</v>
      </c>
      <c r="P27" s="31">
        <f>+VLOOKUP($F$3,DATOS!$B$15:$E$27,2,FALSE)*F27+VLOOKUP($G$3,DATOS!$B$15:$E$27,2,FALSE)*G27+VLOOKUP($H$3,DATOS!$B$15:$E$27,2,FALSE)*H27+VLOOKUP($I$3,DATOS!$B$15:$E$27,2,FALSE)*I27+VLOOKUP($J$3,DATOS!$B$15:$E$27,2,FALSE)*J27+VLOOKUP($K$3,DATOS!$B$15:$E$27,2,FALSE)*K27+VLOOKUP($L$3,DATOS!$B$15:$E$27,2,FALSE)*L27+VLOOKUP($M$3,DATOS!$B$15:$E$27,2,FALSE)*M27+VLOOKUP($N$3,DATOS!$B$15:$E$27,2,FALSE)*N27+VLOOKUP($E$3,DATOS!$B$15:$E$27,2,FALSE)*E27</f>
        <v>0</v>
      </c>
      <c r="Q27" s="31" t="e">
        <f t="shared" si="7"/>
        <v>#NUM!</v>
      </c>
      <c r="R27" s="31"/>
      <c r="S27" s="98"/>
      <c r="T27" s="31"/>
      <c r="U27" s="98"/>
      <c r="V27" s="98"/>
      <c r="W27" s="98"/>
      <c r="X27" s="98"/>
      <c r="Y27" s="98"/>
      <c r="Z27" s="98"/>
      <c r="AA27" s="98"/>
      <c r="AB27" s="98"/>
      <c r="AC27" s="31" t="e">
        <f>(R27/1000)/(((VLOOKUP(S27,TABLAS!$C$21:$F$28,3,FALSE)/1000)^2)*PI()*0.25)</f>
        <v>#N/A</v>
      </c>
      <c r="AD27" s="31" t="e">
        <f>+D27*(R27/(280*150*(VLOOKUP(S27,TABLAS!$C$21:$F$28,3,FALSE)/1000)^2.63))^1.85</f>
        <v>#N/A</v>
      </c>
      <c r="AE27" s="31">
        <f>+VLOOKUP($U$3,DATOS!$B$30:$C$37,2,FALSE)*U27+VLOOKUP($V$3,DATOS!$B$30:$C$37,2,FALSE)*V27+VLOOKUP($W$3,DATOS!$B$30:$C$37,2,FALSE)*W27+VLOOKUP($X$3,DATOS!$B$30:$C$37,2,FALSE)*X27+VLOOKUP($Y$3,DATOS!$B$30:$C$37,2,FALSE)*Y27+VLOOKUP($Z$3,DATOS!$B$30:$C$37,2,FALSE)*Z27+VLOOKUP($AA$3,DATOS!$B$30:$C$37,2,FALSE)*AA27+VLOOKUP($AB$3,DATOS!$B$30:$C$37,2,FALSE)*AB27</f>
        <v>0</v>
      </c>
      <c r="AF27" s="31" t="e">
        <f t="shared" si="8"/>
        <v>#N/A</v>
      </c>
      <c r="AG27" s="95"/>
      <c r="AH27" s="31" t="e">
        <f t="shared" si="3"/>
        <v>#N/A</v>
      </c>
    </row>
    <row r="28" spans="1:34" ht="16.5" thickTop="1" thickBot="1" x14ac:dyDescent="0.3">
      <c r="A28" s="31">
        <v>25</v>
      </c>
      <c r="B28" s="95"/>
      <c r="C28" s="95"/>
      <c r="D28" s="31">
        <f>+IF(OR(A28&lt;=0,B28&lt;=0,C28&lt;=0,ISNUMBER(A28)=FALSE,ISNUMBER(B28)=FALSE,ISNUMBER(C28)=FALSE),0,IF(PLANO!J28="#N/A",0,PLANO!J28))</f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31">
        <f t="shared" si="6"/>
        <v>0</v>
      </c>
      <c r="P28" s="31">
        <f>+VLOOKUP($F$3,DATOS!$B$15:$E$27,2,FALSE)*F28+VLOOKUP($G$3,DATOS!$B$15:$E$27,2,FALSE)*G28+VLOOKUP($H$3,DATOS!$B$15:$E$27,2,FALSE)*H28+VLOOKUP($I$3,DATOS!$B$15:$E$27,2,FALSE)*I28+VLOOKUP($J$3,DATOS!$B$15:$E$27,2,FALSE)*J28+VLOOKUP($K$3,DATOS!$B$15:$E$27,2,FALSE)*K28+VLOOKUP($L$3,DATOS!$B$15:$E$27,2,FALSE)*L28+VLOOKUP($M$3,DATOS!$B$15:$E$27,2,FALSE)*M28+VLOOKUP($N$3,DATOS!$B$15:$E$27,2,FALSE)*N28+VLOOKUP($E$3,DATOS!$B$15:$E$27,2,FALSE)*E28</f>
        <v>0</v>
      </c>
      <c r="Q28" s="31" t="e">
        <f t="shared" si="7"/>
        <v>#NUM!</v>
      </c>
      <c r="R28" s="31"/>
      <c r="S28" s="98"/>
      <c r="T28" s="31"/>
      <c r="U28" s="98"/>
      <c r="V28" s="98"/>
      <c r="W28" s="98"/>
      <c r="X28" s="98"/>
      <c r="Y28" s="98"/>
      <c r="Z28" s="98"/>
      <c r="AA28" s="98"/>
      <c r="AB28" s="98"/>
      <c r="AC28" s="31" t="e">
        <f>(R28/1000)/(((VLOOKUP(S28,TABLAS!$C$21:$F$28,3,FALSE)/1000)^2)*PI()*0.25)</f>
        <v>#N/A</v>
      </c>
      <c r="AD28" s="31" t="e">
        <f>+D28*(R28/(280*150*(VLOOKUP(S28,TABLAS!$C$21:$F$28,3,FALSE)/1000)^2.63))^1.85</f>
        <v>#N/A</v>
      </c>
      <c r="AE28" s="31">
        <f>+VLOOKUP($U$3,DATOS!$B$30:$C$37,2,FALSE)*U28+VLOOKUP($V$3,DATOS!$B$30:$C$37,2,FALSE)*V28+VLOOKUP($W$3,DATOS!$B$30:$C$37,2,FALSE)*W28+VLOOKUP($X$3,DATOS!$B$30:$C$37,2,FALSE)*X28+VLOOKUP($Y$3,DATOS!$B$30:$C$37,2,FALSE)*Y28+VLOOKUP($Z$3,DATOS!$B$30:$C$37,2,FALSE)*Z28+VLOOKUP($AA$3,DATOS!$B$30:$C$37,2,FALSE)*AA28+VLOOKUP($AB$3,DATOS!$B$30:$C$37,2,FALSE)*AB28</f>
        <v>0</v>
      </c>
      <c r="AF28" s="31" t="e">
        <f t="shared" si="8"/>
        <v>#N/A</v>
      </c>
      <c r="AG28" s="95"/>
      <c r="AH28" s="31" t="e">
        <f t="shared" si="3"/>
        <v>#N/A</v>
      </c>
    </row>
    <row r="29" spans="1:34" ht="16.5" thickTop="1" thickBot="1" x14ac:dyDescent="0.3">
      <c r="A29" s="31">
        <v>26</v>
      </c>
      <c r="B29" s="95"/>
      <c r="C29" s="95"/>
      <c r="D29" s="31">
        <f>+IF(OR(A29&lt;=0,B29&lt;=0,C29&lt;=0,ISNUMBER(A29)=FALSE,ISNUMBER(B29)=FALSE,ISNUMBER(C29)=FALSE),0,IF(PLANO!J29="#N/A",0,PLANO!J29))</f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31">
        <f t="shared" si="6"/>
        <v>0</v>
      </c>
      <c r="P29" s="31">
        <f>+VLOOKUP($F$3,DATOS!$B$15:$E$27,2,FALSE)*F29+VLOOKUP($G$3,DATOS!$B$15:$E$27,2,FALSE)*G29+VLOOKUP($H$3,DATOS!$B$15:$E$27,2,FALSE)*H29+VLOOKUP($I$3,DATOS!$B$15:$E$27,2,FALSE)*I29+VLOOKUP($J$3,DATOS!$B$15:$E$27,2,FALSE)*J29+VLOOKUP($K$3,DATOS!$B$15:$E$27,2,FALSE)*K29+VLOOKUP($L$3,DATOS!$B$15:$E$27,2,FALSE)*L29+VLOOKUP($M$3,DATOS!$B$15:$E$27,2,FALSE)*M29+VLOOKUP($N$3,DATOS!$B$15:$E$27,2,FALSE)*N29+VLOOKUP($E$3,DATOS!$B$15:$E$27,2,FALSE)*E29</f>
        <v>0</v>
      </c>
      <c r="Q29" s="31" t="e">
        <f t="shared" si="7"/>
        <v>#NUM!</v>
      </c>
      <c r="R29" s="31"/>
      <c r="S29" s="98"/>
      <c r="T29" s="31"/>
      <c r="U29" s="98"/>
      <c r="V29" s="98"/>
      <c r="W29" s="98"/>
      <c r="X29" s="98"/>
      <c r="Y29" s="98"/>
      <c r="Z29" s="98"/>
      <c r="AA29" s="98"/>
      <c r="AB29" s="98"/>
      <c r="AC29" s="31" t="e">
        <f>(R29/1000)/(((VLOOKUP(S29,TABLAS!$C$21:$F$28,3,FALSE)/1000)^2)*PI()*0.25)</f>
        <v>#N/A</v>
      </c>
      <c r="AD29" s="31" t="e">
        <f>+D29*(R29/(280*150*(VLOOKUP(S29,TABLAS!$C$21:$F$28,3,FALSE)/1000)^2.63))^1.85</f>
        <v>#N/A</v>
      </c>
      <c r="AE29" s="31">
        <f>+VLOOKUP($U$3,DATOS!$B$30:$C$37,2,FALSE)*U29+VLOOKUP($V$3,DATOS!$B$30:$C$37,2,FALSE)*V29+VLOOKUP($W$3,DATOS!$B$30:$C$37,2,FALSE)*W29+VLOOKUP($X$3,DATOS!$B$30:$C$37,2,FALSE)*X29+VLOOKUP($Y$3,DATOS!$B$30:$C$37,2,FALSE)*Y29+VLOOKUP($Z$3,DATOS!$B$30:$C$37,2,FALSE)*Z29+VLOOKUP($AA$3,DATOS!$B$30:$C$37,2,FALSE)*AA29+VLOOKUP($AB$3,DATOS!$B$30:$C$37,2,FALSE)*AB29</f>
        <v>0</v>
      </c>
      <c r="AF29" s="31" t="e">
        <f t="shared" si="8"/>
        <v>#N/A</v>
      </c>
      <c r="AG29" s="95"/>
      <c r="AH29" s="31" t="e">
        <f t="shared" si="3"/>
        <v>#N/A</v>
      </c>
    </row>
    <row r="30" spans="1:34" ht="16.5" thickTop="1" thickBot="1" x14ac:dyDescent="0.3">
      <c r="A30" s="31">
        <v>27</v>
      </c>
      <c r="B30" s="95"/>
      <c r="C30" s="95"/>
      <c r="D30" s="31">
        <f>+IF(OR(A30&lt;=0,B30&lt;=0,C30&lt;=0,ISNUMBER(A30)=FALSE,ISNUMBER(B30)=FALSE,ISNUMBER(C30)=FALSE),0,IF(PLANO!J30="#N/A",0,PLANO!J30))</f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31">
        <f t="shared" si="6"/>
        <v>0</v>
      </c>
      <c r="P30" s="31">
        <f>+VLOOKUP($F$3,DATOS!$B$15:$E$27,2,FALSE)*F30+VLOOKUP($G$3,DATOS!$B$15:$E$27,2,FALSE)*G30+VLOOKUP($H$3,DATOS!$B$15:$E$27,2,FALSE)*H30+VLOOKUP($I$3,DATOS!$B$15:$E$27,2,FALSE)*I30+VLOOKUP($J$3,DATOS!$B$15:$E$27,2,FALSE)*J30+VLOOKUP($K$3,DATOS!$B$15:$E$27,2,FALSE)*K30+VLOOKUP($L$3,DATOS!$B$15:$E$27,2,FALSE)*L30+VLOOKUP($M$3,DATOS!$B$15:$E$27,2,FALSE)*M30+VLOOKUP($N$3,DATOS!$B$15:$E$27,2,FALSE)*N30+VLOOKUP($E$3,DATOS!$B$15:$E$27,2,FALSE)*E30</f>
        <v>0</v>
      </c>
      <c r="Q30" s="31" t="e">
        <f t="shared" si="7"/>
        <v>#NUM!</v>
      </c>
      <c r="R30" s="31"/>
      <c r="S30" s="98"/>
      <c r="T30" s="31"/>
      <c r="U30" s="98"/>
      <c r="V30" s="98"/>
      <c r="W30" s="98"/>
      <c r="X30" s="98"/>
      <c r="Y30" s="98"/>
      <c r="Z30" s="98"/>
      <c r="AA30" s="98"/>
      <c r="AB30" s="98"/>
      <c r="AC30" s="31" t="e">
        <f>(R30/1000)/(((VLOOKUP(S30,TABLAS!$C$21:$F$28,3,FALSE)/1000)^2)*PI()*0.25)</f>
        <v>#N/A</v>
      </c>
      <c r="AD30" s="31" t="e">
        <f>+D30*(R30/(280*150*(VLOOKUP(S30,TABLAS!$C$21:$F$28,3,FALSE)/1000)^2.63))^1.85</f>
        <v>#N/A</v>
      </c>
      <c r="AE30" s="31">
        <f>+VLOOKUP($U$3,DATOS!$B$30:$C$37,2,FALSE)*U30+VLOOKUP($V$3,DATOS!$B$30:$C$37,2,FALSE)*V30+VLOOKUP($W$3,DATOS!$B$30:$C$37,2,FALSE)*W30+VLOOKUP($X$3,DATOS!$B$30:$C$37,2,FALSE)*X30+VLOOKUP($Y$3,DATOS!$B$30:$C$37,2,FALSE)*Y30+VLOOKUP($Z$3,DATOS!$B$30:$C$37,2,FALSE)*Z30+VLOOKUP($AA$3,DATOS!$B$30:$C$37,2,FALSE)*AA30+VLOOKUP($AB$3,DATOS!$B$30:$C$37,2,FALSE)*AB30</f>
        <v>0</v>
      </c>
      <c r="AF30" s="31" t="e">
        <f t="shared" si="8"/>
        <v>#N/A</v>
      </c>
      <c r="AG30" s="95"/>
      <c r="AH30" s="31" t="e">
        <f t="shared" si="3"/>
        <v>#N/A</v>
      </c>
    </row>
    <row r="31" spans="1:34" ht="16.5" thickTop="1" thickBot="1" x14ac:dyDescent="0.3">
      <c r="A31" s="31">
        <v>28</v>
      </c>
      <c r="B31" s="95"/>
      <c r="C31" s="95"/>
      <c r="D31" s="31">
        <f>+IF(OR(A31&lt;=0,B31&lt;=0,C31&lt;=0,ISNUMBER(A31)=FALSE,ISNUMBER(B31)=FALSE,ISNUMBER(C31)=FALSE),0,IF(PLANO!J31="#N/A",0,PLANO!J31))</f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31">
        <f t="shared" si="6"/>
        <v>0</v>
      </c>
      <c r="P31" s="31">
        <f>+VLOOKUP($F$3,DATOS!$B$15:$E$27,2,FALSE)*F31+VLOOKUP($G$3,DATOS!$B$15:$E$27,2,FALSE)*G31+VLOOKUP($H$3,DATOS!$B$15:$E$27,2,FALSE)*H31+VLOOKUP($I$3,DATOS!$B$15:$E$27,2,FALSE)*I31+VLOOKUP($J$3,DATOS!$B$15:$E$27,2,FALSE)*J31+VLOOKUP($K$3,DATOS!$B$15:$E$27,2,FALSE)*K31+VLOOKUP($L$3,DATOS!$B$15:$E$27,2,FALSE)*L31+VLOOKUP($M$3,DATOS!$B$15:$E$27,2,FALSE)*M31+VLOOKUP($N$3,DATOS!$B$15:$E$27,2,FALSE)*N31+VLOOKUP($E$3,DATOS!$B$15:$E$27,2,FALSE)*E31</f>
        <v>0</v>
      </c>
      <c r="Q31" s="31" t="e">
        <f t="shared" si="7"/>
        <v>#NUM!</v>
      </c>
      <c r="R31" s="31"/>
      <c r="S31" s="98"/>
      <c r="T31" s="31"/>
      <c r="U31" s="98"/>
      <c r="V31" s="98"/>
      <c r="W31" s="98"/>
      <c r="X31" s="98"/>
      <c r="Y31" s="98"/>
      <c r="Z31" s="98"/>
      <c r="AA31" s="98"/>
      <c r="AB31" s="98"/>
      <c r="AC31" s="31" t="e">
        <f>(R31/1000)/(((VLOOKUP(S31,TABLAS!$C$21:$F$28,3,FALSE)/1000)^2)*PI()*0.25)</f>
        <v>#N/A</v>
      </c>
      <c r="AD31" s="31" t="e">
        <f>+D31*(R31/(280*150*(VLOOKUP(S31,TABLAS!$C$21:$F$28,3,FALSE)/1000)^2.63))^1.85</f>
        <v>#N/A</v>
      </c>
      <c r="AE31" s="31">
        <f>+VLOOKUP($U$3,DATOS!$B$30:$C$37,2,FALSE)*U31+VLOOKUP($V$3,DATOS!$B$30:$C$37,2,FALSE)*V31+VLOOKUP($W$3,DATOS!$B$30:$C$37,2,FALSE)*W31+VLOOKUP($X$3,DATOS!$B$30:$C$37,2,FALSE)*X31+VLOOKUP($Y$3,DATOS!$B$30:$C$37,2,FALSE)*Y31+VLOOKUP($Z$3,DATOS!$B$30:$C$37,2,FALSE)*Z31+VLOOKUP($AA$3,DATOS!$B$30:$C$37,2,FALSE)*AA31+VLOOKUP($AB$3,DATOS!$B$30:$C$37,2,FALSE)*AB31</f>
        <v>0</v>
      </c>
      <c r="AF31" s="31" t="e">
        <f t="shared" si="8"/>
        <v>#N/A</v>
      </c>
      <c r="AG31" s="95"/>
      <c r="AH31" s="31" t="e">
        <f t="shared" si="3"/>
        <v>#N/A</v>
      </c>
    </row>
    <row r="32" spans="1:34" ht="16.5" thickTop="1" thickBot="1" x14ac:dyDescent="0.3">
      <c r="A32" s="31">
        <v>29</v>
      </c>
      <c r="B32" s="95"/>
      <c r="C32" s="95"/>
      <c r="D32" s="31">
        <f>+IF(OR(A32&lt;=0,B32&lt;=0,C32&lt;=0,ISNUMBER(A32)=FALSE,ISNUMBER(B32)=FALSE,ISNUMBER(C32)=FALSE),0,IF(PLANO!J32="#N/A",0,PLANO!J32))</f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31">
        <f t="shared" si="6"/>
        <v>0</v>
      </c>
      <c r="P32" s="31">
        <f>+VLOOKUP($F$3,DATOS!$B$15:$E$27,2,FALSE)*F32+VLOOKUP($G$3,DATOS!$B$15:$E$27,2,FALSE)*G32+VLOOKUP($H$3,DATOS!$B$15:$E$27,2,FALSE)*H32+VLOOKUP($I$3,DATOS!$B$15:$E$27,2,FALSE)*I32+VLOOKUP($J$3,DATOS!$B$15:$E$27,2,FALSE)*J32+VLOOKUP($K$3,DATOS!$B$15:$E$27,2,FALSE)*K32+VLOOKUP($L$3,DATOS!$B$15:$E$27,2,FALSE)*L32+VLOOKUP($M$3,DATOS!$B$15:$E$27,2,FALSE)*M32+VLOOKUP($N$3,DATOS!$B$15:$E$27,2,FALSE)*N32+VLOOKUP($E$3,DATOS!$B$15:$E$27,2,FALSE)*E32</f>
        <v>0</v>
      </c>
      <c r="Q32" s="31" t="e">
        <f t="shared" si="7"/>
        <v>#NUM!</v>
      </c>
      <c r="R32" s="31"/>
      <c r="S32" s="98"/>
      <c r="T32" s="31"/>
      <c r="U32" s="98"/>
      <c r="V32" s="98"/>
      <c r="W32" s="98"/>
      <c r="X32" s="98"/>
      <c r="Y32" s="98"/>
      <c r="Z32" s="98"/>
      <c r="AA32" s="98"/>
      <c r="AB32" s="98"/>
      <c r="AC32" s="31" t="e">
        <f>(R32/1000)/(((VLOOKUP(S32,TABLAS!$C$21:$F$28,3,FALSE)/1000)^2)*PI()*0.25)</f>
        <v>#N/A</v>
      </c>
      <c r="AD32" s="31" t="e">
        <f>+D32*(R32/(280*150*(VLOOKUP(S32,TABLAS!$C$21:$F$28,3,FALSE)/1000)^2.63))^1.85</f>
        <v>#N/A</v>
      </c>
      <c r="AE32" s="31">
        <f>+VLOOKUP($U$3,DATOS!$B$30:$C$37,2,FALSE)*U32+VLOOKUP($V$3,DATOS!$B$30:$C$37,2,FALSE)*V32+VLOOKUP($W$3,DATOS!$B$30:$C$37,2,FALSE)*W32+VLOOKUP($X$3,DATOS!$B$30:$C$37,2,FALSE)*X32+VLOOKUP($Y$3,DATOS!$B$30:$C$37,2,FALSE)*Y32+VLOOKUP($Z$3,DATOS!$B$30:$C$37,2,FALSE)*Z32+VLOOKUP($AA$3,DATOS!$B$30:$C$37,2,FALSE)*AA32+VLOOKUP($AB$3,DATOS!$B$30:$C$37,2,FALSE)*AB32</f>
        <v>0</v>
      </c>
      <c r="AF32" s="31" t="e">
        <f t="shared" si="8"/>
        <v>#N/A</v>
      </c>
      <c r="AG32" s="95"/>
      <c r="AH32" s="31" t="e">
        <f t="shared" si="3"/>
        <v>#N/A</v>
      </c>
    </row>
    <row r="33" spans="1:34" ht="16.5" thickTop="1" thickBot="1" x14ac:dyDescent="0.3">
      <c r="A33" s="31">
        <v>30</v>
      </c>
      <c r="B33" s="95"/>
      <c r="C33" s="95"/>
      <c r="D33" s="31">
        <f>+IF(OR(A33&lt;=0,B33&lt;=0,C33&lt;=0,ISNUMBER(A33)=FALSE,ISNUMBER(B33)=FALSE,ISNUMBER(C33)=FALSE),0,IF(PLANO!J33="#N/A",0,PLANO!J33))</f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31">
        <f t="shared" si="6"/>
        <v>0</v>
      </c>
      <c r="P33" s="31">
        <f>+VLOOKUP($F$3,DATOS!$B$15:$E$27,2,FALSE)*F33+VLOOKUP($G$3,DATOS!$B$15:$E$27,2,FALSE)*G33+VLOOKUP($H$3,DATOS!$B$15:$E$27,2,FALSE)*H33+VLOOKUP($I$3,DATOS!$B$15:$E$27,2,FALSE)*I33+VLOOKUP($J$3,DATOS!$B$15:$E$27,2,FALSE)*J33+VLOOKUP($K$3,DATOS!$B$15:$E$27,2,FALSE)*K33+VLOOKUP($L$3,DATOS!$B$15:$E$27,2,FALSE)*L33+VLOOKUP($M$3,DATOS!$B$15:$E$27,2,FALSE)*M33+VLOOKUP($N$3,DATOS!$B$15:$E$27,2,FALSE)*N33+VLOOKUP($E$3,DATOS!$B$15:$E$27,2,FALSE)*E33</f>
        <v>0</v>
      </c>
      <c r="Q33" s="31" t="e">
        <f t="shared" si="7"/>
        <v>#NUM!</v>
      </c>
      <c r="R33" s="31"/>
      <c r="S33" s="98"/>
      <c r="T33" s="31"/>
      <c r="U33" s="98"/>
      <c r="V33" s="98"/>
      <c r="W33" s="98"/>
      <c r="X33" s="98"/>
      <c r="Y33" s="98"/>
      <c r="Z33" s="98"/>
      <c r="AA33" s="98"/>
      <c r="AB33" s="98"/>
      <c r="AC33" s="31" t="e">
        <f>(R33/1000)/(((VLOOKUP(S33,TABLAS!$C$21:$F$28,3,FALSE)/1000)^2)*PI()*0.25)</f>
        <v>#N/A</v>
      </c>
      <c r="AD33" s="31" t="e">
        <f>+D33*(R33/(280*150*(VLOOKUP(S33,TABLAS!$C$21:$F$28,3,FALSE)/1000)^2.63))^1.85</f>
        <v>#N/A</v>
      </c>
      <c r="AE33" s="31">
        <f>+VLOOKUP($U$3,DATOS!$B$30:$C$37,2,FALSE)*U33+VLOOKUP($V$3,DATOS!$B$30:$C$37,2,FALSE)*V33+VLOOKUP($W$3,DATOS!$B$30:$C$37,2,FALSE)*W33+VLOOKUP($X$3,DATOS!$B$30:$C$37,2,FALSE)*X33+VLOOKUP($Y$3,DATOS!$B$30:$C$37,2,FALSE)*Y33+VLOOKUP($Z$3,DATOS!$B$30:$C$37,2,FALSE)*Z33+VLOOKUP($AA$3,DATOS!$B$30:$C$37,2,FALSE)*AA33+VLOOKUP($AB$3,DATOS!$B$30:$C$37,2,FALSE)*AB33</f>
        <v>0</v>
      </c>
      <c r="AF33" s="31" t="e">
        <f t="shared" si="8"/>
        <v>#N/A</v>
      </c>
      <c r="AG33" s="95"/>
      <c r="AH33" s="31" t="e">
        <f t="shared" si="3"/>
        <v>#N/A</v>
      </c>
    </row>
    <row r="34" spans="1:34" ht="16.5" thickTop="1" thickBot="1" x14ac:dyDescent="0.3">
      <c r="A34" s="31">
        <v>31</v>
      </c>
      <c r="B34" s="95"/>
      <c r="C34" s="95"/>
      <c r="D34" s="31">
        <f>+IF(OR(A34&lt;=0,B34&lt;=0,C34&lt;=0,ISNUMBER(A34)=FALSE,ISNUMBER(B34)=FALSE,ISNUMBER(C34)=FALSE),0,IF(PLANO!J34="#N/A",0,PLANO!J34))</f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31">
        <f t="shared" si="6"/>
        <v>0</v>
      </c>
      <c r="P34" s="31">
        <f>+VLOOKUP($F$3,DATOS!$B$15:$E$27,2,FALSE)*F34+VLOOKUP($G$3,DATOS!$B$15:$E$27,2,FALSE)*G34+VLOOKUP($H$3,DATOS!$B$15:$E$27,2,FALSE)*H34+VLOOKUP($I$3,DATOS!$B$15:$E$27,2,FALSE)*I34+VLOOKUP($J$3,DATOS!$B$15:$E$27,2,FALSE)*J34+VLOOKUP($K$3,DATOS!$B$15:$E$27,2,FALSE)*K34+VLOOKUP($L$3,DATOS!$B$15:$E$27,2,FALSE)*L34+VLOOKUP($M$3,DATOS!$B$15:$E$27,2,FALSE)*M34+VLOOKUP($N$3,DATOS!$B$15:$E$27,2,FALSE)*N34+VLOOKUP($E$3,DATOS!$B$15:$E$27,2,FALSE)*E34</f>
        <v>0</v>
      </c>
      <c r="Q34" s="31" t="e">
        <f t="shared" si="7"/>
        <v>#NUM!</v>
      </c>
      <c r="R34" s="31"/>
      <c r="S34" s="98"/>
      <c r="T34" s="31"/>
      <c r="U34" s="98"/>
      <c r="V34" s="98"/>
      <c r="W34" s="98"/>
      <c r="X34" s="98"/>
      <c r="Y34" s="98"/>
      <c r="Z34" s="98"/>
      <c r="AA34" s="98"/>
      <c r="AB34" s="98"/>
      <c r="AC34" s="31" t="e">
        <f>(R34/1000)/(((VLOOKUP(S34,TABLAS!$C$21:$F$28,3,FALSE)/1000)^2)*PI()*0.25)</f>
        <v>#N/A</v>
      </c>
      <c r="AD34" s="31" t="e">
        <f>+D34*(R34/(280*150*(VLOOKUP(S34,TABLAS!$C$21:$F$28,3,FALSE)/1000)^2.63))^1.85</f>
        <v>#N/A</v>
      </c>
      <c r="AE34" s="31">
        <f>+VLOOKUP($U$3,DATOS!$B$30:$C$37,2,FALSE)*U34+VLOOKUP($V$3,DATOS!$B$30:$C$37,2,FALSE)*V34+VLOOKUP($W$3,DATOS!$B$30:$C$37,2,FALSE)*W34+VLOOKUP($X$3,DATOS!$B$30:$C$37,2,FALSE)*X34+VLOOKUP($Y$3,DATOS!$B$30:$C$37,2,FALSE)*Y34+VLOOKUP($Z$3,DATOS!$B$30:$C$37,2,FALSE)*Z34+VLOOKUP($AA$3,DATOS!$B$30:$C$37,2,FALSE)*AA34+VLOOKUP($AB$3,DATOS!$B$30:$C$37,2,FALSE)*AB34</f>
        <v>0</v>
      </c>
      <c r="AF34" s="31" t="e">
        <f t="shared" si="8"/>
        <v>#N/A</v>
      </c>
      <c r="AG34" s="95"/>
      <c r="AH34" s="31" t="e">
        <f t="shared" si="3"/>
        <v>#N/A</v>
      </c>
    </row>
    <row r="35" spans="1:34" ht="16.5" thickTop="1" thickBot="1" x14ac:dyDescent="0.3">
      <c r="A35" s="31">
        <v>32</v>
      </c>
      <c r="B35" s="95"/>
      <c r="C35" s="95"/>
      <c r="D35" s="31">
        <f>+IF(OR(A35&lt;=0,B35&lt;=0,C35&lt;=0,ISNUMBER(A35)=FALSE,ISNUMBER(B35)=FALSE,ISNUMBER(C35)=FALSE),0,IF(PLANO!J35="#N/A",0,PLANO!J35))</f>
        <v>0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31">
        <f t="shared" si="6"/>
        <v>0</v>
      </c>
      <c r="P35" s="31">
        <f>+VLOOKUP($F$3,DATOS!$B$15:$E$27,2,FALSE)*F35+VLOOKUP($G$3,DATOS!$B$15:$E$27,2,FALSE)*G35+VLOOKUP($H$3,DATOS!$B$15:$E$27,2,FALSE)*H35+VLOOKUP($I$3,DATOS!$B$15:$E$27,2,FALSE)*I35+VLOOKUP($J$3,DATOS!$B$15:$E$27,2,FALSE)*J35+VLOOKUP($K$3,DATOS!$B$15:$E$27,2,FALSE)*K35+VLOOKUP($L$3,DATOS!$B$15:$E$27,2,FALSE)*L35+VLOOKUP($M$3,DATOS!$B$15:$E$27,2,FALSE)*M35+VLOOKUP($N$3,DATOS!$B$15:$E$27,2,FALSE)*N35+VLOOKUP($E$3,DATOS!$B$15:$E$27,2,FALSE)*E35</f>
        <v>0</v>
      </c>
      <c r="Q35" s="31" t="e">
        <f t="shared" si="7"/>
        <v>#NUM!</v>
      </c>
      <c r="R35" s="31"/>
      <c r="S35" s="98"/>
      <c r="T35" s="31"/>
      <c r="U35" s="98"/>
      <c r="V35" s="98"/>
      <c r="W35" s="98"/>
      <c r="X35" s="98"/>
      <c r="Y35" s="98"/>
      <c r="Z35" s="98"/>
      <c r="AA35" s="98"/>
      <c r="AB35" s="98"/>
      <c r="AC35" s="31" t="e">
        <f>(R35/1000)/(((VLOOKUP(S35,TABLAS!$C$21:$F$28,3,FALSE)/1000)^2)*PI()*0.25)</f>
        <v>#N/A</v>
      </c>
      <c r="AD35" s="31" t="e">
        <f>+D35*(R35/(280*150*(VLOOKUP(S35,TABLAS!$C$21:$F$28,3,FALSE)/1000)^2.63))^1.85</f>
        <v>#N/A</v>
      </c>
      <c r="AE35" s="31">
        <f>+VLOOKUP($U$3,DATOS!$B$30:$C$37,2,FALSE)*U35+VLOOKUP($V$3,DATOS!$B$30:$C$37,2,FALSE)*V35+VLOOKUP($W$3,DATOS!$B$30:$C$37,2,FALSE)*W35+VLOOKUP($X$3,DATOS!$B$30:$C$37,2,FALSE)*X35+VLOOKUP($Y$3,DATOS!$B$30:$C$37,2,FALSE)*Y35+VLOOKUP($Z$3,DATOS!$B$30:$C$37,2,FALSE)*Z35+VLOOKUP($AA$3,DATOS!$B$30:$C$37,2,FALSE)*AA35+VLOOKUP($AB$3,DATOS!$B$30:$C$37,2,FALSE)*AB35</f>
        <v>0</v>
      </c>
      <c r="AF35" s="31" t="e">
        <f t="shared" si="8"/>
        <v>#N/A</v>
      </c>
      <c r="AG35" s="95"/>
      <c r="AH35" s="31" t="e">
        <f t="shared" si="3"/>
        <v>#N/A</v>
      </c>
    </row>
    <row r="36" spans="1:34" ht="16.5" thickTop="1" thickBot="1" x14ac:dyDescent="0.3">
      <c r="A36" s="31">
        <v>33</v>
      </c>
      <c r="B36" s="95"/>
      <c r="C36" s="95"/>
      <c r="D36" s="31">
        <f>+IF(OR(A36&lt;=0,B36&lt;=0,C36&lt;=0,ISNUMBER(A36)=FALSE,ISNUMBER(B36)=FALSE,ISNUMBER(C36)=FALSE),0,IF(PLANO!J36="#N/A",0,PLANO!J36))</f>
        <v>0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31">
        <f t="shared" si="6"/>
        <v>0</v>
      </c>
      <c r="P36" s="31">
        <f>+VLOOKUP($F$3,DATOS!$B$15:$E$27,2,FALSE)*F36+VLOOKUP($G$3,DATOS!$B$15:$E$27,2,FALSE)*G36+VLOOKUP($H$3,DATOS!$B$15:$E$27,2,FALSE)*H36+VLOOKUP($I$3,DATOS!$B$15:$E$27,2,FALSE)*I36+VLOOKUP($J$3,DATOS!$B$15:$E$27,2,FALSE)*J36+VLOOKUP($K$3,DATOS!$B$15:$E$27,2,FALSE)*K36+VLOOKUP($L$3,DATOS!$B$15:$E$27,2,FALSE)*L36+VLOOKUP($M$3,DATOS!$B$15:$E$27,2,FALSE)*M36+VLOOKUP($N$3,DATOS!$B$15:$E$27,2,FALSE)*N36+VLOOKUP($E$3,DATOS!$B$15:$E$27,2,FALSE)*E36</f>
        <v>0</v>
      </c>
      <c r="Q36" s="31" t="e">
        <f t="shared" si="7"/>
        <v>#NUM!</v>
      </c>
      <c r="R36" s="31"/>
      <c r="S36" s="98"/>
      <c r="T36" s="31"/>
      <c r="U36" s="98"/>
      <c r="V36" s="98"/>
      <c r="W36" s="98"/>
      <c r="X36" s="98"/>
      <c r="Y36" s="98"/>
      <c r="Z36" s="98"/>
      <c r="AA36" s="98"/>
      <c r="AB36" s="98"/>
      <c r="AC36" s="31" t="e">
        <f>(R36/1000)/(((VLOOKUP(S36,TABLAS!$C$21:$F$28,3,FALSE)/1000)^2)*PI()*0.25)</f>
        <v>#N/A</v>
      </c>
      <c r="AD36" s="31" t="e">
        <f>+D36*(R36/(280*150*(VLOOKUP(S36,TABLAS!$C$21:$F$28,3,FALSE)/1000)^2.63))^1.85</f>
        <v>#N/A</v>
      </c>
      <c r="AE36" s="31">
        <f>+VLOOKUP($U$3,DATOS!$B$30:$C$37,2,FALSE)*U36+VLOOKUP($V$3,DATOS!$B$30:$C$37,2,FALSE)*V36+VLOOKUP($W$3,DATOS!$B$30:$C$37,2,FALSE)*W36+VLOOKUP($X$3,DATOS!$B$30:$C$37,2,FALSE)*X36+VLOOKUP($Y$3,DATOS!$B$30:$C$37,2,FALSE)*Y36+VLOOKUP($Z$3,DATOS!$B$30:$C$37,2,FALSE)*Z36+VLOOKUP($AA$3,DATOS!$B$30:$C$37,2,FALSE)*AA36+VLOOKUP($AB$3,DATOS!$B$30:$C$37,2,FALSE)*AB36</f>
        <v>0</v>
      </c>
      <c r="AF36" s="31" t="e">
        <f t="shared" si="8"/>
        <v>#N/A</v>
      </c>
      <c r="AG36" s="95"/>
      <c r="AH36" s="31" t="e">
        <f t="shared" si="3"/>
        <v>#N/A</v>
      </c>
    </row>
    <row r="37" spans="1:34" ht="16.5" thickTop="1" thickBot="1" x14ac:dyDescent="0.3">
      <c r="A37" s="31">
        <v>34</v>
      </c>
      <c r="B37" s="95"/>
      <c r="C37" s="95"/>
      <c r="D37" s="31">
        <f>+IF(OR(A37&lt;=0,B37&lt;=0,C37&lt;=0,ISNUMBER(A37)=FALSE,ISNUMBER(B37)=FALSE,ISNUMBER(C37)=FALSE),0,IF(PLANO!J37="#N/A",0,PLANO!J37))</f>
        <v>0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31">
        <f t="shared" si="6"/>
        <v>0</v>
      </c>
      <c r="P37" s="31">
        <f>+VLOOKUP($F$3,DATOS!$B$15:$E$27,2,FALSE)*F37+VLOOKUP($G$3,DATOS!$B$15:$E$27,2,FALSE)*G37+VLOOKUP($H$3,DATOS!$B$15:$E$27,2,FALSE)*H37+VLOOKUP($I$3,DATOS!$B$15:$E$27,2,FALSE)*I37+VLOOKUP($J$3,DATOS!$B$15:$E$27,2,FALSE)*J37+VLOOKUP($K$3,DATOS!$B$15:$E$27,2,FALSE)*K37+VLOOKUP($L$3,DATOS!$B$15:$E$27,2,FALSE)*L37+VLOOKUP($M$3,DATOS!$B$15:$E$27,2,FALSE)*M37+VLOOKUP($N$3,DATOS!$B$15:$E$27,2,FALSE)*N37+VLOOKUP($E$3,DATOS!$B$15:$E$27,2,FALSE)*E37</f>
        <v>0</v>
      </c>
      <c r="Q37" s="31" t="e">
        <f t="shared" si="7"/>
        <v>#NUM!</v>
      </c>
      <c r="R37" s="31"/>
      <c r="S37" s="98"/>
      <c r="T37" s="31"/>
      <c r="U37" s="98"/>
      <c r="V37" s="98"/>
      <c r="W37" s="98"/>
      <c r="X37" s="98"/>
      <c r="Y37" s="98"/>
      <c r="Z37" s="98"/>
      <c r="AA37" s="98"/>
      <c r="AB37" s="98"/>
      <c r="AC37" s="31" t="e">
        <f>(R37/1000)/(((VLOOKUP(S37,TABLAS!$C$21:$F$28,3,FALSE)/1000)^2)*PI()*0.25)</f>
        <v>#N/A</v>
      </c>
      <c r="AD37" s="31" t="e">
        <f>+D37*(R37/(280*150*(VLOOKUP(S37,TABLAS!$C$21:$F$28,3,FALSE)/1000)^2.63))^1.85</f>
        <v>#N/A</v>
      </c>
      <c r="AE37" s="31">
        <f>+VLOOKUP($U$3,DATOS!$B$30:$C$37,2,FALSE)*U37+VLOOKUP($V$3,DATOS!$B$30:$C$37,2,FALSE)*V37+VLOOKUP($W$3,DATOS!$B$30:$C$37,2,FALSE)*W37+VLOOKUP($X$3,DATOS!$B$30:$C$37,2,FALSE)*X37+VLOOKUP($Y$3,DATOS!$B$30:$C$37,2,FALSE)*Y37+VLOOKUP($Z$3,DATOS!$B$30:$C$37,2,FALSE)*Z37+VLOOKUP($AA$3,DATOS!$B$30:$C$37,2,FALSE)*AA37+VLOOKUP($AB$3,DATOS!$B$30:$C$37,2,FALSE)*AB37</f>
        <v>0</v>
      </c>
      <c r="AF37" s="31" t="e">
        <f t="shared" si="8"/>
        <v>#N/A</v>
      </c>
      <c r="AG37" s="95"/>
      <c r="AH37" s="31" t="e">
        <f t="shared" si="3"/>
        <v>#N/A</v>
      </c>
    </row>
    <row r="38" spans="1:34" ht="16.5" thickTop="1" thickBot="1" x14ac:dyDescent="0.3">
      <c r="A38" s="31">
        <v>35</v>
      </c>
      <c r="B38" s="95"/>
      <c r="C38" s="95"/>
      <c r="D38" s="31">
        <f>+IF(OR(A38&lt;=0,B38&lt;=0,C38&lt;=0,ISNUMBER(A38)=FALSE,ISNUMBER(B38)=FALSE,ISNUMBER(C38)=FALSE),0,IF(PLANO!J38="#N/A",0,PLANO!J38))</f>
        <v>0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71">
        <f>+SUM(E38:N38)</f>
        <v>0</v>
      </c>
      <c r="P38" s="31">
        <f>+VLOOKUP($F$3,DATOS!$B$15:$E$27,2,FALSE)*F38+VLOOKUP($G$3,DATOS!$B$15:$E$27,2,FALSE)*G38+VLOOKUP($H$3,DATOS!$B$15:$E$27,2,FALSE)*H38+VLOOKUP($I$3,DATOS!$B$15:$E$27,2,FALSE)*I38+VLOOKUP($J$3,DATOS!$B$15:$E$27,2,FALSE)*J38+VLOOKUP($K$3,DATOS!$B$15:$E$27,2,FALSE)*K38+VLOOKUP($L$3,DATOS!$B$15:$E$27,2,FALSE)*L38+VLOOKUP($M$3,DATOS!$B$15:$E$27,2,FALSE)*M38+VLOOKUP($N$3,DATOS!$B$15:$E$27,2,FALSE)*N38+VLOOKUP($E$3,DATOS!$B$15:$E$27,2,FALSE)*E38</f>
        <v>0</v>
      </c>
      <c r="Q38" s="31" t="e">
        <f t="shared" si="7"/>
        <v>#NUM!</v>
      </c>
      <c r="R38" s="31"/>
      <c r="S38" s="98"/>
      <c r="T38" s="31"/>
      <c r="U38" s="98"/>
      <c r="V38" s="98"/>
      <c r="W38" s="98"/>
      <c r="X38" s="98"/>
      <c r="Y38" s="98"/>
      <c r="Z38" s="98"/>
      <c r="AA38" s="98"/>
      <c r="AB38" s="98"/>
      <c r="AC38" s="31" t="e">
        <f>(R38/1000)/(((VLOOKUP(S38,TABLAS!$C$21:$F$28,3,FALSE)/1000)^2)*PI()*0.25)</f>
        <v>#N/A</v>
      </c>
      <c r="AD38" s="31" t="e">
        <f>+D38*(R38/(280*150*(VLOOKUP(S38,TABLAS!$C$21:$F$28,3,FALSE)/1000)^2.63))^1.85</f>
        <v>#N/A</v>
      </c>
      <c r="AE38" s="31">
        <f>+VLOOKUP($U$3,DATOS!$B$30:$C$37,2,FALSE)*U38+VLOOKUP($V$3,DATOS!$B$30:$C$37,2,FALSE)*V38+VLOOKUP($W$3,DATOS!$B$30:$C$37,2,FALSE)*W38+VLOOKUP($X$3,DATOS!$B$30:$C$37,2,FALSE)*X38+VLOOKUP($Y$3,DATOS!$B$30:$C$37,2,FALSE)*Y38+VLOOKUP($Z$3,DATOS!$B$30:$C$37,2,FALSE)*Z38+VLOOKUP($AA$3,DATOS!$B$30:$C$37,2,FALSE)*AA38+VLOOKUP($AB$3,DATOS!$B$30:$C$37,2,FALSE)*AB38</f>
        <v>0</v>
      </c>
      <c r="AF38" s="31" t="e">
        <f t="shared" si="8"/>
        <v>#N/A</v>
      </c>
      <c r="AG38" s="95"/>
      <c r="AH38" s="31" t="e">
        <f t="shared" si="3"/>
        <v>#N/A</v>
      </c>
    </row>
    <row r="39" spans="1:34" ht="16.5" thickTop="1" thickBot="1" x14ac:dyDescent="0.3">
      <c r="A39" s="31">
        <v>36</v>
      </c>
      <c r="B39" s="95"/>
      <c r="C39" s="95"/>
      <c r="D39" s="31">
        <f>+IF(OR(A39&lt;=0,B39&lt;=0,C39&lt;=0,ISNUMBER(A39)=FALSE,ISNUMBER(B39)=FALSE,ISNUMBER(C39)=FALSE),0,IF(PLANO!J39="#N/A",0,PLANO!J39))</f>
        <v>0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31">
        <f t="shared" si="6"/>
        <v>0</v>
      </c>
      <c r="P39" s="31">
        <f>+VLOOKUP($F$3,DATOS!$B$15:$E$27,2,FALSE)*F39+VLOOKUP($G$3,DATOS!$B$15:$E$27,2,FALSE)*G39+VLOOKUP($H$3,DATOS!$B$15:$E$27,2,FALSE)*H39+VLOOKUP($I$3,DATOS!$B$15:$E$27,2,FALSE)*I39+VLOOKUP($J$3,DATOS!$B$15:$E$27,2,FALSE)*J39+VLOOKUP($K$3,DATOS!$B$15:$E$27,2,FALSE)*K39+VLOOKUP($L$3,DATOS!$B$15:$E$27,2,FALSE)*L39+VLOOKUP($M$3,DATOS!$B$15:$E$27,2,FALSE)*M39+VLOOKUP($N$3,DATOS!$B$15:$E$27,2,FALSE)*N39+VLOOKUP($E$3,DATOS!$B$15:$E$27,2,FALSE)*E39</f>
        <v>0</v>
      </c>
      <c r="Q39" s="31" t="e">
        <f t="shared" si="7"/>
        <v>#NUM!</v>
      </c>
      <c r="R39" s="31"/>
      <c r="S39" s="98"/>
      <c r="T39" s="31"/>
      <c r="U39" s="98"/>
      <c r="V39" s="98"/>
      <c r="W39" s="98"/>
      <c r="X39" s="98"/>
      <c r="Y39" s="98"/>
      <c r="Z39" s="98"/>
      <c r="AA39" s="98"/>
      <c r="AB39" s="98"/>
      <c r="AC39" s="31" t="e">
        <f>(R39/1000)/(((VLOOKUP(S39,TABLAS!$C$21:$F$28,3,FALSE)/1000)^2)*PI()*0.25)</f>
        <v>#N/A</v>
      </c>
      <c r="AD39" s="31" t="e">
        <f>+D39*(R39/(280*150*(VLOOKUP(S39,TABLAS!$C$21:$F$28,3,FALSE)/1000)^2.63))^1.85</f>
        <v>#N/A</v>
      </c>
      <c r="AE39" s="31">
        <f>+VLOOKUP($U$3,DATOS!$B$30:$C$37,2,FALSE)*U39+VLOOKUP($V$3,DATOS!$B$30:$C$37,2,FALSE)*V39+VLOOKUP($W$3,DATOS!$B$30:$C$37,2,FALSE)*W39+VLOOKUP($X$3,DATOS!$B$30:$C$37,2,FALSE)*X39+VLOOKUP($Y$3,DATOS!$B$30:$C$37,2,FALSE)*Y39+VLOOKUP($Z$3,DATOS!$B$30:$C$37,2,FALSE)*Z39+VLOOKUP($AA$3,DATOS!$B$30:$C$37,2,FALSE)*AA39+VLOOKUP($AB$3,DATOS!$B$30:$C$37,2,FALSE)*AB39</f>
        <v>0</v>
      </c>
      <c r="AF39" s="31" t="e">
        <f t="shared" si="8"/>
        <v>#N/A</v>
      </c>
      <c r="AG39" s="95"/>
      <c r="AH39" s="31" t="e">
        <f t="shared" si="3"/>
        <v>#N/A</v>
      </c>
    </row>
    <row r="40" spans="1:34" ht="16.5" thickTop="1" thickBot="1" x14ac:dyDescent="0.3">
      <c r="A40" s="31">
        <v>37</v>
      </c>
      <c r="B40" s="95"/>
      <c r="C40" s="95"/>
      <c r="D40" s="31">
        <f>+IF(OR(A40&lt;=0,B40&lt;=0,C40&lt;=0,ISNUMBER(A40)=FALSE,ISNUMBER(B40)=FALSE,ISNUMBER(C40)=FALSE),0,IF(PLANO!J40="#N/A",0,PLANO!J40))</f>
        <v>0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31">
        <f t="shared" si="6"/>
        <v>0</v>
      </c>
      <c r="P40" s="31">
        <f>+VLOOKUP($F$3,DATOS!$B$15:$E$27,2,FALSE)*F40+VLOOKUP($G$3,DATOS!$B$15:$E$27,2,FALSE)*G40+VLOOKUP($H$3,DATOS!$B$15:$E$27,2,FALSE)*H40+VLOOKUP($I$3,DATOS!$B$15:$E$27,2,FALSE)*I40+VLOOKUP($J$3,DATOS!$B$15:$E$27,2,FALSE)*J40+VLOOKUP($K$3,DATOS!$B$15:$E$27,2,FALSE)*K40+VLOOKUP($L$3,DATOS!$B$15:$E$27,2,FALSE)*L40+VLOOKUP($M$3,DATOS!$B$15:$E$27,2,FALSE)*M40+VLOOKUP($N$3,DATOS!$B$15:$E$27,2,FALSE)*N40+VLOOKUP($E$3,DATOS!$B$15:$E$27,2,FALSE)*E40</f>
        <v>0</v>
      </c>
      <c r="Q40" s="31" t="e">
        <f t="shared" si="7"/>
        <v>#NUM!</v>
      </c>
      <c r="R40" s="31"/>
      <c r="S40" s="98"/>
      <c r="T40" s="31"/>
      <c r="U40" s="98"/>
      <c r="V40" s="98"/>
      <c r="W40" s="98"/>
      <c r="X40" s="98"/>
      <c r="Y40" s="98"/>
      <c r="Z40" s="98"/>
      <c r="AA40" s="98"/>
      <c r="AB40" s="98"/>
      <c r="AC40" s="31" t="e">
        <f>(R40/1000)/(((VLOOKUP(S40,TABLAS!$C$21:$F$28,3,FALSE)/1000)^2)*PI()*0.25)</f>
        <v>#N/A</v>
      </c>
      <c r="AD40" s="31" t="e">
        <f>+D40*(R40/(280*150*(VLOOKUP(S40,TABLAS!$C$21:$F$28,3,FALSE)/1000)^2.63))^1.85</f>
        <v>#N/A</v>
      </c>
      <c r="AE40" s="31">
        <f>+VLOOKUP($U$3,DATOS!$B$30:$C$37,2,FALSE)*U40+VLOOKUP($V$3,DATOS!$B$30:$C$37,2,FALSE)*V40+VLOOKUP($W$3,DATOS!$B$30:$C$37,2,FALSE)*W40+VLOOKUP($X$3,DATOS!$B$30:$C$37,2,FALSE)*X40+VLOOKUP($Y$3,DATOS!$B$30:$C$37,2,FALSE)*Y40+VLOOKUP($Z$3,DATOS!$B$30:$C$37,2,FALSE)*Z40+VLOOKUP($AA$3,DATOS!$B$30:$C$37,2,FALSE)*AA40+VLOOKUP($AB$3,DATOS!$B$30:$C$37,2,FALSE)*AB40</f>
        <v>0</v>
      </c>
      <c r="AF40" s="31" t="e">
        <f t="shared" si="8"/>
        <v>#N/A</v>
      </c>
      <c r="AG40" s="95"/>
      <c r="AH40" s="31" t="e">
        <f t="shared" si="3"/>
        <v>#N/A</v>
      </c>
    </row>
    <row r="41" spans="1:34" ht="16.5" thickTop="1" thickBot="1" x14ac:dyDescent="0.3">
      <c r="A41" s="31">
        <v>38</v>
      </c>
      <c r="B41" s="95"/>
      <c r="C41" s="95"/>
      <c r="D41" s="31">
        <f>+IF(OR(A41&lt;=0,B41&lt;=0,C41&lt;=0,ISNUMBER(A41)=FALSE,ISNUMBER(B41)=FALSE,ISNUMBER(C41)=FALSE),0,IF(PLANO!J41="#N/A",0,PLANO!J41))</f>
        <v>0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31">
        <f t="shared" si="6"/>
        <v>0</v>
      </c>
      <c r="P41" s="31">
        <f>+VLOOKUP($F$3,DATOS!$B$15:$E$27,2,FALSE)*F41+VLOOKUP($G$3,DATOS!$B$15:$E$27,2,FALSE)*G41+VLOOKUP($H$3,DATOS!$B$15:$E$27,2,FALSE)*H41+VLOOKUP($I$3,DATOS!$B$15:$E$27,2,FALSE)*I41+VLOOKUP($J$3,DATOS!$B$15:$E$27,2,FALSE)*J41+VLOOKUP($K$3,DATOS!$B$15:$E$27,2,FALSE)*K41+VLOOKUP($L$3,DATOS!$B$15:$E$27,2,FALSE)*L41+VLOOKUP($M$3,DATOS!$B$15:$E$27,2,FALSE)*M41+VLOOKUP($N$3,DATOS!$B$15:$E$27,2,FALSE)*N41+VLOOKUP($E$3,DATOS!$B$15:$E$27,2,FALSE)*E41</f>
        <v>0</v>
      </c>
      <c r="Q41" s="31" t="e">
        <f t="shared" si="7"/>
        <v>#NUM!</v>
      </c>
      <c r="R41" s="31"/>
      <c r="S41" s="98"/>
      <c r="T41" s="31"/>
      <c r="U41" s="98"/>
      <c r="V41" s="98"/>
      <c r="W41" s="98"/>
      <c r="X41" s="98"/>
      <c r="Y41" s="98"/>
      <c r="Z41" s="98"/>
      <c r="AA41" s="98"/>
      <c r="AB41" s="98"/>
      <c r="AC41" s="31" t="e">
        <f>(R41/1000)/(((VLOOKUP(S41,TABLAS!$C$21:$F$28,3,FALSE)/1000)^2)*PI()*0.25)</f>
        <v>#N/A</v>
      </c>
      <c r="AD41" s="31" t="e">
        <f>+D41*(R41/(280*150*(VLOOKUP(S41,TABLAS!$C$21:$F$28,3,FALSE)/1000)^2.63))^1.85</f>
        <v>#N/A</v>
      </c>
      <c r="AE41" s="31">
        <f>+VLOOKUP($U$3,DATOS!$B$30:$C$37,2,FALSE)*U41+VLOOKUP($V$3,DATOS!$B$30:$C$37,2,FALSE)*V41+VLOOKUP($W$3,DATOS!$B$30:$C$37,2,FALSE)*W41+VLOOKUP($X$3,DATOS!$B$30:$C$37,2,FALSE)*X41+VLOOKUP($Y$3,DATOS!$B$30:$C$37,2,FALSE)*Y41+VLOOKUP($Z$3,DATOS!$B$30:$C$37,2,FALSE)*Z41+VLOOKUP($AA$3,DATOS!$B$30:$C$37,2,FALSE)*AA41+VLOOKUP($AB$3,DATOS!$B$30:$C$37,2,FALSE)*AB41</f>
        <v>0</v>
      </c>
      <c r="AF41" s="31" t="e">
        <f t="shared" si="8"/>
        <v>#N/A</v>
      </c>
      <c r="AG41" s="95"/>
      <c r="AH41" s="31" t="e">
        <f t="shared" si="3"/>
        <v>#N/A</v>
      </c>
    </row>
    <row r="42" spans="1:34" ht="16.5" thickTop="1" thickBot="1" x14ac:dyDescent="0.3">
      <c r="A42" s="31">
        <v>39</v>
      </c>
      <c r="B42" s="95"/>
      <c r="C42" s="95"/>
      <c r="D42" s="31">
        <f>+IF(OR(A42&lt;=0,B42&lt;=0,C42&lt;=0,ISNUMBER(A42)=FALSE,ISNUMBER(B42)=FALSE,ISNUMBER(C42)=FALSE),0,IF(PLANO!J42="#N/A",0,PLANO!J42))</f>
        <v>0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31">
        <f t="shared" si="6"/>
        <v>0</v>
      </c>
      <c r="P42" s="31">
        <f>+VLOOKUP($F$3,DATOS!$B$15:$E$27,2,FALSE)*F42+VLOOKUP($G$3,DATOS!$B$15:$E$27,2,FALSE)*G42+VLOOKUP($H$3,DATOS!$B$15:$E$27,2,FALSE)*H42+VLOOKUP($I$3,DATOS!$B$15:$E$27,2,FALSE)*I42+VLOOKUP($J$3,DATOS!$B$15:$E$27,2,FALSE)*J42+VLOOKUP($K$3,DATOS!$B$15:$E$27,2,FALSE)*K42+VLOOKUP($L$3,DATOS!$B$15:$E$27,2,FALSE)*L42+VLOOKUP($M$3,DATOS!$B$15:$E$27,2,FALSE)*M42+VLOOKUP($N$3,DATOS!$B$15:$E$27,2,FALSE)*N42+VLOOKUP($E$3,DATOS!$B$15:$E$27,2,FALSE)*E42</f>
        <v>0</v>
      </c>
      <c r="Q42" s="31" t="e">
        <f>+IF((1/SQRT(O42-1))&lt;0.2,0.2,IF(O42&lt;=1,1,1/SQRT(O42-1)))</f>
        <v>#NUM!</v>
      </c>
      <c r="R42" s="31"/>
      <c r="S42" s="98"/>
      <c r="T42" s="31"/>
      <c r="U42" s="98"/>
      <c r="V42" s="98"/>
      <c r="W42" s="98"/>
      <c r="X42" s="98"/>
      <c r="Y42" s="98"/>
      <c r="Z42" s="98"/>
      <c r="AA42" s="98"/>
      <c r="AB42" s="98"/>
      <c r="AC42" s="31" t="e">
        <f>(R42/1000)/(((VLOOKUP(S42,TABLAS!$C$21:$F$28,3,FALSE)/1000)^2)*PI()*0.25)</f>
        <v>#N/A</v>
      </c>
      <c r="AD42" s="31" t="e">
        <f>+D42*(R42/(280*150*(VLOOKUP(S42,TABLAS!$C$21:$F$28,3,FALSE)/1000)^2.63))^1.85</f>
        <v>#N/A</v>
      </c>
      <c r="AE42" s="31">
        <f>+VLOOKUP($U$3,DATOS!$B$30:$C$37,2,FALSE)*U42+VLOOKUP($V$3,DATOS!$B$30:$C$37,2,FALSE)*V42+VLOOKUP($W$3,DATOS!$B$30:$C$37,2,FALSE)*W42+VLOOKUP($X$3,DATOS!$B$30:$C$37,2,FALSE)*X42+VLOOKUP($Y$3,DATOS!$B$30:$C$37,2,FALSE)*Y42+VLOOKUP($Z$3,DATOS!$B$30:$C$37,2,FALSE)*Z42+VLOOKUP($AA$3,DATOS!$B$30:$C$37,2,FALSE)*AA42+VLOOKUP($AB$3,DATOS!$B$30:$C$37,2,FALSE)*AB42</f>
        <v>0</v>
      </c>
      <c r="AF42" s="31" t="e">
        <f t="shared" si="8"/>
        <v>#N/A</v>
      </c>
      <c r="AG42" s="95"/>
      <c r="AH42" s="31" t="e">
        <f t="shared" si="3"/>
        <v>#N/A</v>
      </c>
    </row>
    <row r="43" spans="1:34" ht="16.5" thickTop="1" thickBot="1" x14ac:dyDescent="0.3">
      <c r="A43" s="31">
        <v>40</v>
      </c>
      <c r="B43" s="95"/>
      <c r="C43" s="95"/>
      <c r="D43" s="31">
        <f>+IF(OR(A43&lt;=0,B43&lt;=0,C43&lt;=0,ISNUMBER(A43)=FALSE,ISNUMBER(B43)=FALSE,ISNUMBER(C43)=FALSE),0,IF(PLANO!J43="#N/A",0,PLANO!J43))</f>
        <v>0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31">
        <f t="shared" si="6"/>
        <v>0</v>
      </c>
      <c r="P43" s="31">
        <f>+VLOOKUP($F$3,DATOS!$B$15:$E$27,2,FALSE)*F43+VLOOKUP($G$3,DATOS!$B$15:$E$27,2,FALSE)*G43+VLOOKUP($H$3,DATOS!$B$15:$E$27,2,FALSE)*H43+VLOOKUP($I$3,DATOS!$B$15:$E$27,2,FALSE)*I43+VLOOKUP($J$3,DATOS!$B$15:$E$27,2,FALSE)*J43+VLOOKUP($K$3,DATOS!$B$15:$E$27,2,FALSE)*K43+VLOOKUP($L$3,DATOS!$B$15:$E$27,2,FALSE)*L43+VLOOKUP($M$3,DATOS!$B$15:$E$27,2,FALSE)*M43+VLOOKUP($N$3,DATOS!$B$15:$E$27,2,FALSE)*N43+VLOOKUP($E$3,DATOS!$B$15:$E$27,2,FALSE)*E43</f>
        <v>0</v>
      </c>
      <c r="Q43" s="31" t="e">
        <f t="shared" si="7"/>
        <v>#NUM!</v>
      </c>
      <c r="R43" s="31"/>
      <c r="S43" s="98"/>
      <c r="T43" s="31"/>
      <c r="U43" s="98"/>
      <c r="V43" s="98"/>
      <c r="W43" s="98"/>
      <c r="X43" s="98"/>
      <c r="Y43" s="98"/>
      <c r="Z43" s="98"/>
      <c r="AA43" s="98"/>
      <c r="AB43" s="98"/>
      <c r="AC43" s="31" t="e">
        <f>(R43/1000)/(((VLOOKUP(S43,TABLAS!$C$21:$F$28,3,FALSE)/1000)^2)*PI()*0.25)</f>
        <v>#N/A</v>
      </c>
      <c r="AD43" s="31" t="e">
        <f>+D43*(R43/(280*150*(VLOOKUP(S43,TABLAS!$C$21:$F$28,3,FALSE)/1000)^2.63))^1.85</f>
        <v>#N/A</v>
      </c>
      <c r="AE43" s="31">
        <f>+VLOOKUP($U$3,DATOS!$B$30:$C$37,2,FALSE)*U43+VLOOKUP($V$3,DATOS!$B$30:$C$37,2,FALSE)*V43+VLOOKUP($W$3,DATOS!$B$30:$C$37,2,FALSE)*W43+VLOOKUP($X$3,DATOS!$B$30:$C$37,2,FALSE)*X43+VLOOKUP($Y$3,DATOS!$B$30:$C$37,2,FALSE)*Y43+VLOOKUP($Z$3,DATOS!$B$30:$C$37,2,FALSE)*Z43+VLOOKUP($AA$3,DATOS!$B$30:$C$37,2,FALSE)*AA43+VLOOKUP($AB$3,DATOS!$B$30:$C$37,2,FALSE)*AB43</f>
        <v>0</v>
      </c>
      <c r="AF43" s="31" t="e">
        <f>+AE43*(AC43*AC43)/(2*9.81)</f>
        <v>#N/A</v>
      </c>
      <c r="AG43" s="95"/>
      <c r="AH43" s="31" t="e">
        <f t="shared" si="3"/>
        <v>#N/A</v>
      </c>
    </row>
    <row r="44" spans="1:34" ht="16.5" thickTop="1" thickBot="1" x14ac:dyDescent="0.3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  <c r="AH44" s="5" t="e">
        <f>SUM(AH4:AH16)</f>
        <v>#NUM!</v>
      </c>
    </row>
    <row r="45" spans="1:34" ht="15.75" thickTop="1" x14ac:dyDescent="0.25"/>
    <row r="47" spans="1:34" x14ac:dyDescent="0.25">
      <c r="D47">
        <v>6</v>
      </c>
      <c r="F47">
        <v>9</v>
      </c>
    </row>
    <row r="48" spans="1:34" x14ac:dyDescent="0.25">
      <c r="D48">
        <v>3</v>
      </c>
      <c r="F48">
        <v>10</v>
      </c>
    </row>
    <row r="49" spans="4:6" x14ac:dyDescent="0.25">
      <c r="D49">
        <v>10</v>
      </c>
      <c r="F49">
        <v>11</v>
      </c>
    </row>
    <row r="50" spans="4:6" x14ac:dyDescent="0.25">
      <c r="D50">
        <v>7</v>
      </c>
      <c r="F50">
        <v>12</v>
      </c>
    </row>
  </sheetData>
  <sheetProtection algorithmName="SHA-512" hashValue="XW1XS2lZWUr3ulqF5pWC5Ij5TbX9ukuR0dFs5chhc+pGOACQvTAuwF3IdA2kFJwIjt3kIfiPH+NPJk3OICav/A==" saltValue="zPtM8aSK7d7iN4SSJOgB/A==" spinCount="100000" sheet="1" objects="1" scenarios="1"/>
  <mergeCells count="3">
    <mergeCell ref="A2:AH2"/>
    <mergeCell ref="A44:AG44"/>
    <mergeCell ref="B3:C3"/>
  </mergeCells>
  <pageMargins left="0.7" right="0.7" top="0.75" bottom="0.75" header="0.3" footer="0.3"/>
  <pageSetup scale="46" orientation="portrait" r:id="rId1"/>
  <colBreaks count="1" manualBreakCount="1">
    <brk id="17" min="1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I56"/>
  <sheetViews>
    <sheetView view="pageBreakPreview" zoomScale="107" zoomScaleNormal="94" workbookViewId="0">
      <selection activeCell="G37" sqref="G37"/>
    </sheetView>
  </sheetViews>
  <sheetFormatPr baseColWidth="10" defaultRowHeight="15" x14ac:dyDescent="0.25"/>
  <cols>
    <col min="2" max="2" width="15.42578125" customWidth="1"/>
    <col min="4" max="4" width="13.140625" customWidth="1"/>
    <col min="5" max="5" width="11.85546875" bestFit="1" customWidth="1"/>
  </cols>
  <sheetData>
    <row r="1" spans="2:6" ht="15.75" thickBot="1" x14ac:dyDescent="0.3"/>
    <row r="2" spans="2:6" ht="16.5" thickTop="1" thickBot="1" x14ac:dyDescent="0.3">
      <c r="B2" s="112" t="s">
        <v>152</v>
      </c>
      <c r="C2" s="113"/>
      <c r="D2" s="113"/>
      <c r="E2" s="113"/>
      <c r="F2" s="113"/>
    </row>
    <row r="3" spans="2:6" ht="16.5" thickTop="1" thickBot="1" x14ac:dyDescent="0.3"/>
    <row r="4" spans="2:6" ht="16.5" thickTop="1" thickBot="1" x14ac:dyDescent="0.3">
      <c r="F4" s="31" t="s">
        <v>123</v>
      </c>
    </row>
    <row r="5" spans="2:6" ht="16.5" thickTop="1" thickBot="1" x14ac:dyDescent="0.3">
      <c r="B5" s="119" t="s">
        <v>62</v>
      </c>
      <c r="C5" s="120"/>
      <c r="D5" s="74">
        <f>+'RUTA CRITICA'!R4</f>
        <v>0.55000000000000004</v>
      </c>
      <c r="F5" s="74">
        <f>+D5*3.6</f>
        <v>1.9800000000000002</v>
      </c>
    </row>
    <row r="6" spans="2:6" ht="16.5" thickTop="1" thickBot="1" x14ac:dyDescent="0.3"/>
    <row r="7" spans="2:6" ht="16.5" thickTop="1" thickBot="1" x14ac:dyDescent="0.3">
      <c r="B7" s="31" t="s">
        <v>63</v>
      </c>
      <c r="C7" s="74" t="str">
        <f>+CONCATENATE(F21," mm")</f>
        <v>18,8 mm</v>
      </c>
      <c r="D7" s="74" t="str">
        <f>+VLOOKUP(F21,B11:D20,2,FALSE)</f>
        <v>1/2 "</v>
      </c>
    </row>
    <row r="8" spans="2:6" ht="16.5" thickTop="1" thickBot="1" x14ac:dyDescent="0.3"/>
    <row r="9" spans="2:6" ht="16.5" thickTop="1" thickBot="1" x14ac:dyDescent="0.3">
      <c r="B9" s="31" t="s">
        <v>64</v>
      </c>
      <c r="C9" s="31" t="s">
        <v>64</v>
      </c>
      <c r="D9" s="31" t="s">
        <v>65</v>
      </c>
      <c r="E9" s="31" t="s">
        <v>66</v>
      </c>
      <c r="F9" s="31" t="s">
        <v>63</v>
      </c>
    </row>
    <row r="10" spans="2:6" ht="16.5" thickTop="1" thickBot="1" x14ac:dyDescent="0.3">
      <c r="B10" s="31" t="s">
        <v>67</v>
      </c>
      <c r="C10" s="31" t="s">
        <v>68</v>
      </c>
      <c r="D10" s="31" t="s">
        <v>69</v>
      </c>
      <c r="E10" s="31" t="s">
        <v>70</v>
      </c>
      <c r="F10" s="31" t="s">
        <v>67</v>
      </c>
    </row>
    <row r="11" spans="2:6" ht="15.75" thickTop="1" x14ac:dyDescent="0.25">
      <c r="B11" s="74">
        <v>18.8</v>
      </c>
      <c r="C11" s="74" t="s">
        <v>71</v>
      </c>
      <c r="D11" s="74">
        <v>2</v>
      </c>
      <c r="E11" s="70">
        <f>(+D11*PI()*(((B11/1000)^2)/4))*1000</f>
        <v>0.55518225374238817</v>
      </c>
      <c r="F11" s="70">
        <f>+IF($D$5&lt;E11,B11,"N/A")</f>
        <v>18.8</v>
      </c>
    </row>
    <row r="12" spans="2:6" x14ac:dyDescent="0.25">
      <c r="B12" s="74">
        <v>23.63</v>
      </c>
      <c r="C12" s="74" t="s">
        <v>72</v>
      </c>
      <c r="D12" s="74">
        <v>2</v>
      </c>
      <c r="E12" s="70">
        <f t="shared" ref="E12:E20" si="0">(+D12*PI()*(((B12/1000)^2)/4))*1000</f>
        <v>0.87709638348712127</v>
      </c>
      <c r="F12" s="70">
        <f t="shared" ref="F12:F20" si="1">+IF($D$5&lt;E12,B12,"N/A")</f>
        <v>23.63</v>
      </c>
    </row>
    <row r="13" spans="2:6" x14ac:dyDescent="0.25">
      <c r="B13" s="74">
        <v>30.2</v>
      </c>
      <c r="C13" s="74" t="s">
        <v>73</v>
      </c>
      <c r="D13" s="74">
        <v>2</v>
      </c>
      <c r="E13" s="70">
        <f t="shared" si="0"/>
        <v>1.4326290818900174</v>
      </c>
      <c r="F13" s="70">
        <f t="shared" si="1"/>
        <v>30.2</v>
      </c>
    </row>
    <row r="14" spans="2:6" x14ac:dyDescent="0.25">
      <c r="B14" s="74">
        <v>38.14</v>
      </c>
      <c r="C14" s="74" t="s">
        <v>74</v>
      </c>
      <c r="D14" s="74">
        <v>2</v>
      </c>
      <c r="E14" s="70">
        <f t="shared" si="0"/>
        <v>2.2849739564169336</v>
      </c>
      <c r="F14" s="70">
        <f t="shared" si="1"/>
        <v>38.14</v>
      </c>
    </row>
    <row r="15" spans="2:6" x14ac:dyDescent="0.25">
      <c r="B15" s="74">
        <v>43.68</v>
      </c>
      <c r="C15" s="74" t="s">
        <v>75</v>
      </c>
      <c r="D15" s="74">
        <v>2</v>
      </c>
      <c r="E15" s="70">
        <f t="shared" si="0"/>
        <v>2.9969889136562387</v>
      </c>
      <c r="F15" s="70">
        <f t="shared" si="1"/>
        <v>43.68</v>
      </c>
    </row>
    <row r="16" spans="2:6" x14ac:dyDescent="0.25">
      <c r="B16" s="74">
        <v>54.58</v>
      </c>
      <c r="C16" s="74" t="s">
        <v>76</v>
      </c>
      <c r="D16" s="74">
        <v>2</v>
      </c>
      <c r="E16" s="70">
        <f t="shared" si="0"/>
        <v>4.6793651867286838</v>
      </c>
      <c r="F16" s="70">
        <f t="shared" si="1"/>
        <v>54.58</v>
      </c>
    </row>
    <row r="17" spans="2:6" x14ac:dyDescent="0.25">
      <c r="B17" s="74">
        <v>66.069999999999993</v>
      </c>
      <c r="C17" s="74" t="s">
        <v>77</v>
      </c>
      <c r="D17" s="74">
        <v>2</v>
      </c>
      <c r="E17" s="70">
        <f t="shared" si="0"/>
        <v>6.8569106544801537</v>
      </c>
      <c r="F17" s="70">
        <f t="shared" si="1"/>
        <v>66.069999999999993</v>
      </c>
    </row>
    <row r="18" spans="2:6" x14ac:dyDescent="0.25">
      <c r="B18" s="74">
        <v>80.42</v>
      </c>
      <c r="C18" s="74" t="s">
        <v>78</v>
      </c>
      <c r="D18" s="74">
        <v>2.5</v>
      </c>
      <c r="E18" s="70">
        <f t="shared" si="0"/>
        <v>12.698663866400002</v>
      </c>
      <c r="F18" s="70">
        <f t="shared" si="1"/>
        <v>80.42</v>
      </c>
    </row>
    <row r="19" spans="2:6" x14ac:dyDescent="0.25">
      <c r="B19" s="74">
        <v>103.42</v>
      </c>
      <c r="C19" s="74" t="s">
        <v>79</v>
      </c>
      <c r="D19" s="74">
        <v>2.5</v>
      </c>
      <c r="E19" s="70">
        <f t="shared" si="0"/>
        <v>21.000950772041747</v>
      </c>
      <c r="F19" s="70">
        <f t="shared" si="1"/>
        <v>103.42</v>
      </c>
    </row>
    <row r="20" spans="2:6" ht="15.75" thickBot="1" x14ac:dyDescent="0.3">
      <c r="B20" s="74">
        <v>152.22</v>
      </c>
      <c r="C20" s="74" t="s">
        <v>80</v>
      </c>
      <c r="D20" s="74">
        <v>2.5</v>
      </c>
      <c r="E20" s="70">
        <f t="shared" si="0"/>
        <v>45.496011523934435</v>
      </c>
      <c r="F20" s="70">
        <f t="shared" si="1"/>
        <v>152.22</v>
      </c>
    </row>
    <row r="21" spans="2:6" ht="16.5" thickTop="1" thickBot="1" x14ac:dyDescent="0.3">
      <c r="B21" s="6"/>
      <c r="C21" s="6"/>
      <c r="D21" s="6"/>
      <c r="E21" s="31" t="s">
        <v>81</v>
      </c>
      <c r="F21" s="31">
        <f>+MIN(F11:F20)</f>
        <v>18.8</v>
      </c>
    </row>
    <row r="22" spans="2:6" ht="15.75" thickTop="1" x14ac:dyDescent="0.25"/>
    <row r="23" spans="2:6" ht="15.75" thickBot="1" x14ac:dyDescent="0.3"/>
    <row r="24" spans="2:6" ht="16.5" thickTop="1" thickBot="1" x14ac:dyDescent="0.3">
      <c r="B24" s="41" t="s">
        <v>155</v>
      </c>
      <c r="C24" s="31">
        <f>+C54</f>
        <v>15</v>
      </c>
    </row>
    <row r="25" spans="2:6" ht="15.75" thickTop="1" x14ac:dyDescent="0.25"/>
    <row r="26" spans="2:6" ht="15.75" thickBot="1" x14ac:dyDescent="0.3">
      <c r="B26" t="s">
        <v>82</v>
      </c>
    </row>
    <row r="27" spans="2:6" ht="16.5" thickTop="1" thickBot="1" x14ac:dyDescent="0.3">
      <c r="B27" s="31" t="s">
        <v>83</v>
      </c>
      <c r="C27" s="31" t="s">
        <v>84</v>
      </c>
      <c r="D27" s="31" t="s">
        <v>85</v>
      </c>
      <c r="E27" s="31" t="s">
        <v>86</v>
      </c>
    </row>
    <row r="28" spans="2:6" ht="15.75" thickTop="1" x14ac:dyDescent="0.25">
      <c r="B28" s="70">
        <v>15</v>
      </c>
      <c r="C28" s="70">
        <v>1.5</v>
      </c>
      <c r="D28" s="70">
        <f>+E28*0.75</f>
        <v>2.25</v>
      </c>
      <c r="E28" s="70">
        <v>3</v>
      </c>
    </row>
    <row r="29" spans="2:6" x14ac:dyDescent="0.25">
      <c r="B29" s="70">
        <v>20</v>
      </c>
      <c r="C29" s="70">
        <v>2.5</v>
      </c>
      <c r="D29" s="70">
        <f t="shared" ref="D29:D35" si="2">+E29*0.75</f>
        <v>3.75</v>
      </c>
      <c r="E29" s="70">
        <v>5</v>
      </c>
    </row>
    <row r="30" spans="2:6" x14ac:dyDescent="0.25">
      <c r="B30" s="70">
        <v>25</v>
      </c>
      <c r="C30" s="70">
        <v>3.5</v>
      </c>
      <c r="D30" s="70">
        <f t="shared" si="2"/>
        <v>5.25</v>
      </c>
      <c r="E30" s="70">
        <v>7</v>
      </c>
    </row>
    <row r="31" spans="2:6" x14ac:dyDescent="0.25">
      <c r="B31" s="70">
        <v>30</v>
      </c>
      <c r="C31" s="70">
        <v>5</v>
      </c>
      <c r="D31" s="70">
        <f t="shared" si="2"/>
        <v>7.5</v>
      </c>
      <c r="E31" s="70">
        <v>10</v>
      </c>
      <c r="F31" t="s">
        <v>87</v>
      </c>
    </row>
    <row r="32" spans="2:6" x14ac:dyDescent="0.25">
      <c r="B32" s="70">
        <v>40</v>
      </c>
      <c r="C32" s="70">
        <v>10</v>
      </c>
      <c r="D32" s="70">
        <f t="shared" si="2"/>
        <v>15</v>
      </c>
      <c r="E32" s="70">
        <v>20</v>
      </c>
    </row>
    <row r="33" spans="2:6" x14ac:dyDescent="0.25">
      <c r="B33" s="70">
        <v>50</v>
      </c>
      <c r="C33" s="70">
        <v>15</v>
      </c>
      <c r="D33" s="70">
        <f t="shared" si="2"/>
        <v>22.5</v>
      </c>
      <c r="E33" s="70">
        <v>30</v>
      </c>
    </row>
    <row r="34" spans="2:6" x14ac:dyDescent="0.25">
      <c r="B34" s="70">
        <v>65</v>
      </c>
      <c r="C34" s="70">
        <v>25</v>
      </c>
      <c r="D34" s="70">
        <f t="shared" si="2"/>
        <v>37.5</v>
      </c>
      <c r="E34" s="70">
        <v>50</v>
      </c>
      <c r="F34" t="s">
        <v>87</v>
      </c>
    </row>
    <row r="35" spans="2:6" x14ac:dyDescent="0.25">
      <c r="B35" s="70">
        <v>80</v>
      </c>
      <c r="C35" s="70">
        <v>40</v>
      </c>
      <c r="D35" s="70">
        <f t="shared" si="2"/>
        <v>60</v>
      </c>
      <c r="E35" s="70">
        <v>80</v>
      </c>
    </row>
    <row r="37" spans="2:6" x14ac:dyDescent="0.25">
      <c r="B37" t="s">
        <v>88</v>
      </c>
    </row>
    <row r="38" spans="2:6" x14ac:dyDescent="0.25">
      <c r="B38" t="s">
        <v>89</v>
      </c>
    </row>
    <row r="39" spans="2:6" x14ac:dyDescent="0.25">
      <c r="B39" t="s">
        <v>90</v>
      </c>
    </row>
    <row r="40" spans="2:6" ht="15.75" thickBot="1" x14ac:dyDescent="0.3"/>
    <row r="41" spans="2:6" ht="16.5" thickTop="1" thickBot="1" x14ac:dyDescent="0.3">
      <c r="B41" s="119" t="s">
        <v>91</v>
      </c>
      <c r="C41" s="120"/>
    </row>
    <row r="42" spans="2:6" ht="15.75" thickTop="1" x14ac:dyDescent="0.25">
      <c r="B42" s="70">
        <f>IF(AND($F$5&gt;=C28,$F$5&lt;=D28),B28,"")</f>
        <v>15</v>
      </c>
      <c r="C42" s="70" t="str">
        <f>IF(AND($F$5&gt;=D28,$F$5&lt;=E28),B28,"")</f>
        <v/>
      </c>
    </row>
    <row r="43" spans="2:6" x14ac:dyDescent="0.25">
      <c r="B43" s="70" t="str">
        <f t="shared" ref="B43:B49" si="3">IF(AND($F$5&gt;=C29,$F$5&lt;=D29),B29,"")</f>
        <v/>
      </c>
      <c r="C43" s="70" t="str">
        <f t="shared" ref="C43:C49" si="4">IF(AND($F$5&gt;=D29,$F$5&lt;=E29),B29,"")</f>
        <v/>
      </c>
    </row>
    <row r="44" spans="2:6" x14ac:dyDescent="0.25">
      <c r="B44" s="70" t="str">
        <f>IF(AND($F$5&gt;=C30,$F$5&lt;=D30),B30,"")</f>
        <v/>
      </c>
      <c r="C44" s="70" t="str">
        <f t="shared" si="4"/>
        <v/>
      </c>
    </row>
    <row r="45" spans="2:6" x14ac:dyDescent="0.25">
      <c r="B45" s="70" t="str">
        <f>IF(AND($F$5&gt;=C31,$F$5&lt;=D31),B31,"")</f>
        <v/>
      </c>
      <c r="C45" s="70" t="str">
        <f t="shared" si="4"/>
        <v/>
      </c>
    </row>
    <row r="46" spans="2:6" x14ac:dyDescent="0.25">
      <c r="B46" s="70" t="str">
        <f>IF(AND($F$5&gt;=C32,$F$5&lt;=D32),B32,"")</f>
        <v/>
      </c>
      <c r="C46" s="70" t="str">
        <f t="shared" si="4"/>
        <v/>
      </c>
    </row>
    <row r="47" spans="2:6" x14ac:dyDescent="0.25">
      <c r="B47" s="70" t="str">
        <f t="shared" si="3"/>
        <v/>
      </c>
      <c r="C47" s="70" t="str">
        <f t="shared" si="4"/>
        <v/>
      </c>
    </row>
    <row r="48" spans="2:6" x14ac:dyDescent="0.25">
      <c r="B48" s="70" t="str">
        <f t="shared" si="3"/>
        <v/>
      </c>
      <c r="C48" s="70" t="str">
        <f t="shared" si="4"/>
        <v/>
      </c>
    </row>
    <row r="49" spans="2:9" x14ac:dyDescent="0.25">
      <c r="B49" s="70" t="str">
        <f t="shared" si="3"/>
        <v/>
      </c>
      <c r="C49" s="70" t="str">
        <f t="shared" si="4"/>
        <v/>
      </c>
    </row>
    <row r="50" spans="2:9" x14ac:dyDescent="0.25">
      <c r="B50" s="70">
        <f>+MIN(B42:B49)</f>
        <v>15</v>
      </c>
      <c r="C50" s="70">
        <f>+MIN(C42:C49)</f>
        <v>0</v>
      </c>
    </row>
    <row r="51" spans="2:9" x14ac:dyDescent="0.25">
      <c r="I51" s="25"/>
    </row>
    <row r="52" spans="2:9" ht="15.75" thickBot="1" x14ac:dyDescent="0.3"/>
    <row r="53" spans="2:9" ht="16.5" thickTop="1" thickBot="1" x14ac:dyDescent="0.3">
      <c r="C53" s="31" t="s">
        <v>92</v>
      </c>
      <c r="E53" s="121" t="s">
        <v>94</v>
      </c>
      <c r="F53" s="122"/>
    </row>
    <row r="54" spans="2:9" ht="16.5" thickTop="1" thickBot="1" x14ac:dyDescent="0.3">
      <c r="B54" s="31" t="s">
        <v>93</v>
      </c>
      <c r="C54" s="70">
        <f>IF(MAX(B50:C50)=0,"15 mm",MAX(B50:C50))</f>
        <v>15</v>
      </c>
      <c r="E54" s="70">
        <f>10*((F5)/(VLOOKUP(C54,B28:E35,4,FALSE)))^2</f>
        <v>4.3560000000000008</v>
      </c>
      <c r="F54" s="70" t="s">
        <v>95</v>
      </c>
    </row>
    <row r="55" spans="2:9" ht="16.5" thickTop="1" thickBot="1" x14ac:dyDescent="0.3">
      <c r="B55" s="31" t="s">
        <v>63</v>
      </c>
      <c r="C55" s="70" t="str">
        <f>+D7</f>
        <v>1/2 "</v>
      </c>
    </row>
    <row r="56" spans="2:9" ht="15.75" thickTop="1" x14ac:dyDescent="0.25"/>
  </sheetData>
  <sheetProtection algorithmName="SHA-512" hashValue="0PylTCOFAH8inNYS7YNkLQbYr89dhZlDbHPYUgpGnaKTUE2rLVrrktKpyndPJ8lhZ8dQQtWcNkUOrTyYjJjRiQ==" saltValue="90CkIJGoOnmAhM47hs7BJg==" spinCount="100000" sheet="1" objects="1" scenarios="1"/>
  <mergeCells count="4">
    <mergeCell ref="B2:F2"/>
    <mergeCell ref="B5:C5"/>
    <mergeCell ref="B41:C41"/>
    <mergeCell ref="E53:F53"/>
  </mergeCells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5"/>
  <sheetViews>
    <sheetView zoomScaleNormal="100" workbookViewId="0">
      <selection activeCell="N10" sqref="N10"/>
    </sheetView>
  </sheetViews>
  <sheetFormatPr baseColWidth="10" defaultRowHeight="15" x14ac:dyDescent="0.25"/>
  <cols>
    <col min="1" max="3" width="11.42578125" style="26"/>
    <col min="4" max="4" width="11.85546875" style="26" bestFit="1" customWidth="1"/>
    <col min="5" max="16384" width="11.42578125" style="26"/>
  </cols>
  <sheetData>
    <row r="1" spans="1:14" x14ac:dyDescent="0.25">
      <c r="C1" s="26" t="s">
        <v>96</v>
      </c>
    </row>
    <row r="2" spans="1:14" x14ac:dyDescent="0.25">
      <c r="B2" s="123" t="s">
        <v>4</v>
      </c>
      <c r="C2" s="123"/>
      <c r="D2" s="124" t="s">
        <v>97</v>
      </c>
      <c r="E2" s="124"/>
      <c r="F2" s="124"/>
      <c r="G2" s="124"/>
      <c r="H2" s="27"/>
      <c r="I2" s="27"/>
    </row>
    <row r="3" spans="1:14" x14ac:dyDescent="0.25">
      <c r="B3" s="28" t="s">
        <v>98</v>
      </c>
      <c r="C3" s="28" t="s">
        <v>99</v>
      </c>
      <c r="D3" s="27" t="s">
        <v>100</v>
      </c>
      <c r="E3" s="27" t="s">
        <v>101</v>
      </c>
      <c r="F3" s="27" t="s">
        <v>102</v>
      </c>
      <c r="G3" s="27" t="s">
        <v>103</v>
      </c>
      <c r="H3" s="27" t="s">
        <v>104</v>
      </c>
      <c r="I3" s="27" t="s">
        <v>105</v>
      </c>
      <c r="J3" s="29" t="s">
        <v>106</v>
      </c>
    </row>
    <row r="4" spans="1:14" x14ac:dyDescent="0.25">
      <c r="A4" s="26">
        <v>1</v>
      </c>
      <c r="B4" s="32">
        <f>+'RUTA CRITICA'!B4</f>
        <v>1</v>
      </c>
      <c r="C4" s="32">
        <f>+'RUTA CRITICA'!C4</f>
        <v>2</v>
      </c>
      <c r="D4" s="27">
        <f>+IF(B4=0,#N/A,VLOOKUP(B4,COORDENADAS!$A$3:$C$101,2,FALSE))</f>
        <v>2842.99</v>
      </c>
      <c r="E4" s="27">
        <f>+IF(C4=0,#N/A,VLOOKUP(C4,COORDENADAS!$A$3:$C$101,2,FALSE))</f>
        <v>2842.5970000000002</v>
      </c>
      <c r="F4" s="27">
        <f>+IF(B4=0,#N/A,VLOOKUP(B4,COORDENADAS!$A$3:$C$101,3,FALSE))</f>
        <v>1554.4380000000001</v>
      </c>
      <c r="G4" s="27">
        <f>+IF(C4=0,#N/A,VLOOKUP(C4,COORDENADAS!$A$3:$C$101,3,FALSE))</f>
        <v>1554.4380000000001</v>
      </c>
      <c r="H4" s="27"/>
      <c r="I4" s="27"/>
      <c r="J4" s="30">
        <f>+IF(OR(B4=0,C4=0),0,(D4-E4)^2+(F4-G4)^2+(H4-I4)^2)^0.5</f>
        <v>0.39299999999957436</v>
      </c>
    </row>
    <row r="5" spans="1:14" x14ac:dyDescent="0.25">
      <c r="A5" s="26">
        <v>2</v>
      </c>
      <c r="B5" s="32">
        <f>+'RUTA CRITICA'!B5</f>
        <v>2</v>
      </c>
      <c r="C5" s="32">
        <f>+'RUTA CRITICA'!C5</f>
        <v>3</v>
      </c>
      <c r="D5" s="27">
        <f>+IF(B5=0,#N/A,VLOOKUP(B5,COORDENADAS!$A$3:$C$101,2,FALSE))</f>
        <v>2842.5970000000002</v>
      </c>
      <c r="E5" s="27">
        <f>+IF(C5=0,#N/A,VLOOKUP(C5,COORDENADAS!$A$3:$C$101,2,FALSE))</f>
        <v>2842.5970000000002</v>
      </c>
      <c r="F5" s="27">
        <f>+IF(B5=0,#N/A,VLOOKUP(B5,COORDENADAS!$A$3:$C$101,3,FALSE))</f>
        <v>1554.4380000000001</v>
      </c>
      <c r="G5" s="27">
        <f>+IF(C5=0,#N/A,VLOOKUP(C5,COORDENADAS!$A$3:$C$101,3,FALSE))</f>
        <v>1556.4179999999999</v>
      </c>
      <c r="H5" s="27"/>
      <c r="I5" s="27"/>
      <c r="J5" s="30">
        <f t="shared" ref="J5:J45" si="0">+IF(OR(B5=0,C5=0),0,(D5-E5)^2+(F5-G5)^2+(H5-I5)^2)^0.5</f>
        <v>1.9799999999997908</v>
      </c>
    </row>
    <row r="6" spans="1:14" x14ac:dyDescent="0.25">
      <c r="A6" s="26">
        <v>3</v>
      </c>
      <c r="B6" s="32">
        <f>+'RUTA CRITICA'!B6</f>
        <v>3</v>
      </c>
      <c r="C6" s="32">
        <f>+'RUTA CRITICA'!C6</f>
        <v>4</v>
      </c>
      <c r="D6" s="27">
        <f>+IF(B6=0,#N/A,VLOOKUP(B6,COORDENADAS!$A$3:$C$101,2,FALSE))</f>
        <v>2842.5970000000002</v>
      </c>
      <c r="E6" s="27">
        <f>+IF(C6=0,#N/A,VLOOKUP(C6,COORDENADAS!$A$3:$C$101,2,FALSE))</f>
        <v>2842.5970000000002</v>
      </c>
      <c r="F6" s="27">
        <f>+IF(B6=0,#N/A,VLOOKUP(B6,COORDENADAS!$A$3:$C$101,3,FALSE))</f>
        <v>1556.4179999999999</v>
      </c>
      <c r="G6" s="27">
        <f>+IF(C6=0,#N/A,VLOOKUP(C6,COORDENADAS!$A$3:$C$101,3,FALSE))</f>
        <v>1556.681</v>
      </c>
      <c r="H6" s="27"/>
      <c r="I6" s="27"/>
      <c r="J6" s="30">
        <f t="shared" si="0"/>
        <v>0.26300000000014734</v>
      </c>
    </row>
    <row r="7" spans="1:14" x14ac:dyDescent="0.25">
      <c r="A7" s="26">
        <v>4</v>
      </c>
      <c r="B7" s="32">
        <f>+'RUTA CRITICA'!B7</f>
        <v>4</v>
      </c>
      <c r="C7" s="32">
        <f>+'RUTA CRITICA'!C7</f>
        <v>5</v>
      </c>
      <c r="D7" s="27">
        <f>+IF(B7=0,#N/A,VLOOKUP(B7,COORDENADAS!$A$3:$C$101,2,FALSE))</f>
        <v>2842.5970000000002</v>
      </c>
      <c r="E7" s="27">
        <f>+IF(C7=0,#N/A,VLOOKUP(C7,COORDENADAS!$A$3:$C$101,2,FALSE))</f>
        <v>2841.3240000000001</v>
      </c>
      <c r="F7" s="27">
        <f>+IF(B7=0,#N/A,VLOOKUP(B7,COORDENADAS!$A$3:$C$101,3,FALSE))</f>
        <v>1556.681</v>
      </c>
      <c r="G7" s="27">
        <f>+IF(C7=0,#N/A,VLOOKUP(C7,COORDENADAS!$A$3:$C$101,3,FALSE))</f>
        <v>1556.681</v>
      </c>
      <c r="H7" s="27"/>
      <c r="I7" s="27"/>
      <c r="J7" s="30">
        <f t="shared" si="0"/>
        <v>1.2730000000001382</v>
      </c>
    </row>
    <row r="8" spans="1:14" x14ac:dyDescent="0.25">
      <c r="A8" s="26">
        <v>5</v>
      </c>
      <c r="B8" s="32">
        <f>+'RUTA CRITICA'!B8</f>
        <v>5</v>
      </c>
      <c r="C8" s="32">
        <f>+'RUTA CRITICA'!C8</f>
        <v>6</v>
      </c>
      <c r="D8" s="27">
        <f>+IF(B8=0,#N/A,VLOOKUP(B8,COORDENADAS!$A$3:$C$101,2,FALSE))</f>
        <v>2841.3240000000001</v>
      </c>
      <c r="E8" s="27">
        <f>+IF(C8=0,#N/A,VLOOKUP(C8,COORDENADAS!$A$3:$C$101,2,FALSE))</f>
        <v>2841.3240000000001</v>
      </c>
      <c r="F8" s="27">
        <f>+IF(B8=0,#N/A,VLOOKUP(B8,COORDENADAS!$A$3:$C$101,3,FALSE))</f>
        <v>1556.681</v>
      </c>
      <c r="G8" s="27">
        <f>+IF(C8=0,#N/A,VLOOKUP(C8,COORDENADAS!$A$3:$C$101,3,FALSE))</f>
        <v>1557.0940000000001</v>
      </c>
      <c r="H8" s="27"/>
      <c r="I8" s="27"/>
      <c r="J8" s="30">
        <f t="shared" si="0"/>
        <v>0.41300000000001091</v>
      </c>
    </row>
    <row r="9" spans="1:14" x14ac:dyDescent="0.25">
      <c r="A9" s="26">
        <v>6</v>
      </c>
      <c r="B9" s="32">
        <f>+'RUTA CRITICA'!B9</f>
        <v>6</v>
      </c>
      <c r="C9" s="32">
        <f>+'RUTA CRITICA'!C9</f>
        <v>7</v>
      </c>
      <c r="D9" s="27">
        <f>+IF(B9=0,#N/A,VLOOKUP(B9,COORDENADAS!$A$3:$C$101,2,FALSE))</f>
        <v>2841.3240000000001</v>
      </c>
      <c r="E9" s="27">
        <f>+IF(C9=0,#N/A,VLOOKUP(C9,COORDENADAS!$A$3:$C$101,2,FALSE))</f>
        <v>2841.3240000000001</v>
      </c>
      <c r="F9" s="27">
        <f>+IF(B9=0,#N/A,VLOOKUP(B9,COORDENADAS!$A$3:$C$101,3,FALSE))</f>
        <v>1557.0940000000001</v>
      </c>
      <c r="G9" s="27">
        <f>+IF(C9=0,#N/A,VLOOKUP(C9,COORDENADAS!$A$3:$C$101,3,FALSE))</f>
        <v>1557.664</v>
      </c>
      <c r="H9" s="27"/>
      <c r="I9" s="27"/>
      <c r="J9" s="30">
        <f t="shared" si="0"/>
        <v>0.56999999999993634</v>
      </c>
    </row>
    <row r="10" spans="1:14" x14ac:dyDescent="0.25">
      <c r="A10" s="26">
        <v>7</v>
      </c>
      <c r="B10" s="32">
        <f>+'RUTA CRITICA'!B10</f>
        <v>7</v>
      </c>
      <c r="C10" s="32">
        <f>+'RUTA CRITICA'!C10</f>
        <v>8</v>
      </c>
      <c r="D10" s="27">
        <f>+IF(B10=0,#N/A,VLOOKUP(B10,COORDENADAS!$A$3:$C$101,2,FALSE))</f>
        <v>2841.3240000000001</v>
      </c>
      <c r="E10" s="27">
        <f>+IF(C10=0,#N/A,VLOOKUP(C10,COORDENADAS!$A$3:$C$101,2,FALSE))</f>
        <v>2841.424</v>
      </c>
      <c r="F10" s="27">
        <f>+IF(B10=0,#N/A,VLOOKUP(B10,COORDENADAS!$A$3:$C$101,3,FALSE))</f>
        <v>1557.664</v>
      </c>
      <c r="G10" s="27">
        <f>+IF(C10=0,#N/A,VLOOKUP(C10,COORDENADAS!$A$3:$C$101,3,FALSE))</f>
        <v>1557.664</v>
      </c>
      <c r="H10" s="27"/>
      <c r="I10" s="27"/>
      <c r="J10" s="30">
        <f t="shared" si="0"/>
        <v>9.9999999999909051E-2</v>
      </c>
      <c r="N10" s="26" t="s">
        <v>213</v>
      </c>
    </row>
    <row r="11" spans="1:14" x14ac:dyDescent="0.25">
      <c r="A11" s="26">
        <v>8</v>
      </c>
      <c r="B11" s="32">
        <f>+'RUTA CRITICA'!B11</f>
        <v>6</v>
      </c>
      <c r="C11" s="32">
        <f>+'RUTA CRITICA'!C11</f>
        <v>9</v>
      </c>
      <c r="D11" s="27">
        <f>+IF(B11=0,#N/A,VLOOKUP(B11,COORDENADAS!$A$3:$C$101,2,FALSE))</f>
        <v>2841.3240000000001</v>
      </c>
      <c r="E11" s="27">
        <f>+IF(C11=0,#N/A,VLOOKUP(C11,COORDENADAS!$A$3:$C$101,2,FALSE))</f>
        <v>2841.424</v>
      </c>
      <c r="F11" s="27">
        <f>+IF(B11=0,#N/A,VLOOKUP(B11,COORDENADAS!$A$3:$C$101,3,FALSE))</f>
        <v>1557.0940000000001</v>
      </c>
      <c r="G11" s="27">
        <f>+IF(C11=0,#N/A,VLOOKUP(C11,COORDENADAS!$A$3:$C$101,3,FALSE))</f>
        <v>1557.0940000000001</v>
      </c>
      <c r="H11" s="27"/>
      <c r="I11" s="27"/>
      <c r="J11" s="30">
        <f t="shared" si="0"/>
        <v>9.9999999999909051E-2</v>
      </c>
    </row>
    <row r="12" spans="1:14" x14ac:dyDescent="0.25">
      <c r="A12" s="26">
        <v>9</v>
      </c>
      <c r="B12" s="32">
        <f>+'RUTA CRITICA'!B12</f>
        <v>3</v>
      </c>
      <c r="C12" s="32">
        <f>+'RUTA CRITICA'!C12</f>
        <v>10</v>
      </c>
      <c r="D12" s="27">
        <f>+IF(B12=0,#N/A,VLOOKUP(B12,COORDENADAS!$A$3:$C$101,2,FALSE))</f>
        <v>2842.5970000000002</v>
      </c>
      <c r="E12" s="27">
        <f>+IF(C12=0,#N/A,VLOOKUP(C12,COORDENADAS!$A$3:$C$101,2,FALSE))</f>
        <v>2842.93</v>
      </c>
      <c r="F12" s="27">
        <f>+IF(B12=0,#N/A,VLOOKUP(B12,COORDENADAS!$A$3:$C$101,3,FALSE))</f>
        <v>1556.4179999999999</v>
      </c>
      <c r="G12" s="27">
        <f>+IF(C12=0,#N/A,VLOOKUP(C12,COORDENADAS!$A$3:$C$101,3,FALSE))</f>
        <v>1556.4179999999999</v>
      </c>
      <c r="H12" s="27"/>
      <c r="I12" s="27"/>
      <c r="J12" s="30">
        <f t="shared" si="0"/>
        <v>0.33299999999962893</v>
      </c>
    </row>
    <row r="13" spans="1:14" x14ac:dyDescent="0.25">
      <c r="A13" s="26">
        <v>10</v>
      </c>
      <c r="B13" s="32">
        <f>+'RUTA CRITICA'!B13</f>
        <v>10</v>
      </c>
      <c r="C13" s="32">
        <f>+'RUTA CRITICA'!C13</f>
        <v>11</v>
      </c>
      <c r="D13" s="27">
        <f>+IF(B13=0,#N/A,VLOOKUP(B13,COORDENADAS!$A$3:$C$101,2,FALSE))</f>
        <v>2842.93</v>
      </c>
      <c r="E13" s="27">
        <f>+IF(C13=0,#N/A,VLOOKUP(C13,COORDENADAS!$A$3:$C$101,2,FALSE))</f>
        <v>2842.93</v>
      </c>
      <c r="F13" s="27">
        <f>+IF(B13=0,#N/A,VLOOKUP(B13,COORDENADAS!$A$3:$C$101,3,FALSE))</f>
        <v>1556.4179999999999</v>
      </c>
      <c r="G13" s="27">
        <f>+IF(C13=0,#N/A,VLOOKUP(C13,COORDENADAS!$A$3:$C$101,3,FALSE))</f>
        <v>1556.32</v>
      </c>
      <c r="H13" s="27"/>
      <c r="I13" s="27"/>
      <c r="J13" s="30">
        <f t="shared" si="0"/>
        <v>9.7999999999956344E-2</v>
      </c>
    </row>
    <row r="14" spans="1:14" x14ac:dyDescent="0.25">
      <c r="A14" s="26">
        <v>11</v>
      </c>
      <c r="B14" s="32">
        <f>+'RUTA CRITICA'!B14</f>
        <v>7</v>
      </c>
      <c r="C14" s="32">
        <f>+'RUTA CRITICA'!C14</f>
        <v>12</v>
      </c>
      <c r="D14" s="27">
        <f>+IF(B14=0,#N/A,VLOOKUP(B14,COORDENADAS!$A$3:$C$101,2,FALSE))</f>
        <v>2841.3240000000001</v>
      </c>
      <c r="E14" s="27">
        <f>+IF(C14=0,#N/A,VLOOKUP(C14,COORDENADAS!$A$3:$C$101,2,FALSE))</f>
        <v>2841.3240000000001</v>
      </c>
      <c r="F14" s="27">
        <f>+IF(B14=0,#N/A,VLOOKUP(B14,COORDENADAS!$A$3:$C$101,3,FALSE))</f>
        <v>1557.664</v>
      </c>
      <c r="G14" s="27">
        <f>+IF(C14=0,#N/A,VLOOKUP(C14,COORDENADAS!$A$3:$C$101,3,FALSE))</f>
        <v>1559.12</v>
      </c>
      <c r="H14" s="27"/>
      <c r="I14" s="27"/>
      <c r="J14" s="30">
        <f t="shared" si="0"/>
        <v>1.4559999999999036</v>
      </c>
    </row>
    <row r="15" spans="1:14" x14ac:dyDescent="0.25">
      <c r="A15" s="26">
        <v>12</v>
      </c>
      <c r="B15" s="32">
        <f>+'RUTA CRITICA'!B15</f>
        <v>0</v>
      </c>
      <c r="C15" s="32">
        <f>+'RUTA CRITICA'!C15</f>
        <v>0</v>
      </c>
      <c r="D15" s="27" t="e">
        <f>+IF(B15=0,#N/A,VLOOKUP(B15,COORDENADAS!$A$3:$C$101,2,FALSE))</f>
        <v>#N/A</v>
      </c>
      <c r="E15" s="27" t="e">
        <f>+IF(C15=0,#N/A,VLOOKUP(C15,COORDENADAS!$A$3:$C$101,2,FALSE))</f>
        <v>#N/A</v>
      </c>
      <c r="F15" s="27" t="e">
        <f>+IF(B15=0,#N/A,VLOOKUP(B15,COORDENADAS!$A$3:$C$101,3,FALSE))</f>
        <v>#N/A</v>
      </c>
      <c r="G15" s="27" t="e">
        <f>+IF(C15=0,#N/A,VLOOKUP(C15,COORDENADAS!$A$3:$C$101,3,FALSE))</f>
        <v>#N/A</v>
      </c>
      <c r="H15" s="27"/>
      <c r="I15" s="27"/>
      <c r="J15" s="30">
        <f t="shared" si="0"/>
        <v>0</v>
      </c>
    </row>
    <row r="16" spans="1:14" x14ac:dyDescent="0.25">
      <c r="A16" s="26">
        <v>13</v>
      </c>
      <c r="B16" s="32">
        <f>+'RUTA CRITICA'!B16</f>
        <v>0</v>
      </c>
      <c r="C16" s="32">
        <f>+'RUTA CRITICA'!C16</f>
        <v>0</v>
      </c>
      <c r="D16" s="27" t="e">
        <f>+IF(B16=0,#N/A,VLOOKUP(B16,COORDENADAS!$A$3:$C$101,2,FALSE))</f>
        <v>#N/A</v>
      </c>
      <c r="E16" s="27" t="e">
        <f>+IF(C16=0,#N/A,VLOOKUP(C16,COORDENADAS!$A$3:$C$101,2,FALSE))</f>
        <v>#N/A</v>
      </c>
      <c r="F16" s="27" t="e">
        <f>+IF(B16=0,#N/A,VLOOKUP(B16,COORDENADAS!$A$3:$C$101,3,FALSE))</f>
        <v>#N/A</v>
      </c>
      <c r="G16" s="27" t="e">
        <f>+IF(C16=0,#N/A,VLOOKUP(C16,COORDENADAS!$A$3:$C$101,3,FALSE))</f>
        <v>#N/A</v>
      </c>
      <c r="H16" s="27"/>
      <c r="I16" s="27"/>
      <c r="J16" s="30">
        <f t="shared" si="0"/>
        <v>0</v>
      </c>
    </row>
    <row r="17" spans="1:10" x14ac:dyDescent="0.25">
      <c r="A17" s="26">
        <v>14</v>
      </c>
      <c r="B17" s="32">
        <f>+'RUTA CRITICA'!B17</f>
        <v>0</v>
      </c>
      <c r="C17" s="32">
        <f>+'RUTA CRITICA'!C17</f>
        <v>0</v>
      </c>
      <c r="D17" s="27" t="e">
        <f>+IF(B17=0,#N/A,VLOOKUP(B17,COORDENADAS!$A$3:$C$101,2,FALSE))</f>
        <v>#N/A</v>
      </c>
      <c r="E17" s="27" t="e">
        <f>+IF(C17=0,#N/A,VLOOKUP(C17,COORDENADAS!$A$3:$C$101,2,FALSE))</f>
        <v>#N/A</v>
      </c>
      <c r="F17" s="27" t="e">
        <f>+IF(B17=0,#N/A,VLOOKUP(B17,COORDENADAS!$A$3:$C$101,3,FALSE))</f>
        <v>#N/A</v>
      </c>
      <c r="G17" s="27" t="e">
        <f>+IF(C17=0,#N/A,VLOOKUP(C17,COORDENADAS!$A$3:$C$101,3,FALSE))</f>
        <v>#N/A</v>
      </c>
      <c r="H17" s="27"/>
      <c r="I17" s="27"/>
      <c r="J17" s="30">
        <f t="shared" si="0"/>
        <v>0</v>
      </c>
    </row>
    <row r="18" spans="1:10" x14ac:dyDescent="0.25">
      <c r="A18" s="26">
        <v>15</v>
      </c>
      <c r="B18" s="32">
        <f>+'RUTA CRITICA'!B18</f>
        <v>0</v>
      </c>
      <c r="C18" s="32">
        <f>+'RUTA CRITICA'!C18</f>
        <v>0</v>
      </c>
      <c r="D18" s="27" t="e">
        <f>+IF(B18=0,#N/A,VLOOKUP(B18,COORDENADAS!$A$3:$C$101,2,FALSE))</f>
        <v>#N/A</v>
      </c>
      <c r="E18" s="27" t="e">
        <f>+IF(C18=0,#N/A,VLOOKUP(C18,COORDENADAS!$A$3:$C$101,2,FALSE))</f>
        <v>#N/A</v>
      </c>
      <c r="F18" s="27" t="e">
        <f>+IF(B18=0,#N/A,VLOOKUP(B18,COORDENADAS!$A$3:$C$101,3,FALSE))</f>
        <v>#N/A</v>
      </c>
      <c r="G18" s="27" t="e">
        <f>+IF(C18=0,#N/A,VLOOKUP(C18,COORDENADAS!$A$3:$C$101,3,FALSE))</f>
        <v>#N/A</v>
      </c>
      <c r="H18" s="27"/>
      <c r="I18" s="27"/>
      <c r="J18" s="30">
        <f t="shared" si="0"/>
        <v>0</v>
      </c>
    </row>
    <row r="19" spans="1:10" x14ac:dyDescent="0.25">
      <c r="A19" s="26">
        <v>16</v>
      </c>
      <c r="B19" s="32">
        <f>+'RUTA CRITICA'!B19</f>
        <v>0</v>
      </c>
      <c r="C19" s="32">
        <f>+'RUTA CRITICA'!C19</f>
        <v>0</v>
      </c>
      <c r="D19" s="27" t="e">
        <f>+IF(B19=0,#N/A,VLOOKUP(B19,COORDENADAS!$A$3:$C$101,2,FALSE))</f>
        <v>#N/A</v>
      </c>
      <c r="E19" s="27" t="e">
        <f>+IF(C19=0,#N/A,VLOOKUP(C19,COORDENADAS!$A$3:$C$101,2,FALSE))</f>
        <v>#N/A</v>
      </c>
      <c r="F19" s="27" t="e">
        <f>+IF(B19=0,#N/A,VLOOKUP(B19,COORDENADAS!$A$3:$C$101,3,FALSE))</f>
        <v>#N/A</v>
      </c>
      <c r="G19" s="27" t="e">
        <f>+IF(C19=0,#N/A,VLOOKUP(C19,COORDENADAS!$A$3:$C$101,3,FALSE))</f>
        <v>#N/A</v>
      </c>
      <c r="H19" s="27"/>
      <c r="I19" s="27"/>
      <c r="J19" s="30">
        <f t="shared" si="0"/>
        <v>0</v>
      </c>
    </row>
    <row r="20" spans="1:10" x14ac:dyDescent="0.25">
      <c r="A20" s="26">
        <v>17</v>
      </c>
      <c r="B20" s="32">
        <f>+'RUTA CRITICA'!B20</f>
        <v>0</v>
      </c>
      <c r="C20" s="32">
        <f>+'RUTA CRITICA'!C20</f>
        <v>0</v>
      </c>
      <c r="D20" s="27" t="e">
        <f>+IF(B20=0,#N/A,VLOOKUP(B20,COORDENADAS!$A$3:$C$101,2,FALSE))</f>
        <v>#N/A</v>
      </c>
      <c r="E20" s="27" t="e">
        <f>+IF(C20=0,#N/A,VLOOKUP(C20,COORDENADAS!$A$3:$C$101,2,FALSE))</f>
        <v>#N/A</v>
      </c>
      <c r="F20" s="27" t="e">
        <f>+IF(B20=0,#N/A,VLOOKUP(B20,COORDENADAS!$A$3:$C$101,3,FALSE))</f>
        <v>#N/A</v>
      </c>
      <c r="G20" s="27" t="e">
        <f>+IF(C20=0,#N/A,VLOOKUP(C20,COORDENADAS!$A$3:$C$101,3,FALSE))</f>
        <v>#N/A</v>
      </c>
      <c r="H20" s="27"/>
      <c r="I20" s="27"/>
      <c r="J20" s="30">
        <f t="shared" si="0"/>
        <v>0</v>
      </c>
    </row>
    <row r="21" spans="1:10" x14ac:dyDescent="0.25">
      <c r="A21" s="26">
        <v>18</v>
      </c>
      <c r="B21" s="32">
        <f>+'RUTA CRITICA'!B21</f>
        <v>0</v>
      </c>
      <c r="C21" s="32">
        <f>+'RUTA CRITICA'!C21</f>
        <v>0</v>
      </c>
      <c r="D21" s="27" t="e">
        <f>+IF(B21=0,#N/A,VLOOKUP(B21,COORDENADAS!$A$3:$C$101,2,FALSE))</f>
        <v>#N/A</v>
      </c>
      <c r="E21" s="27" t="e">
        <f>+IF(C21=0,#N/A,VLOOKUP(C21,COORDENADAS!$A$3:$C$101,2,FALSE))</f>
        <v>#N/A</v>
      </c>
      <c r="F21" s="27" t="e">
        <f>+IF(B21=0,#N/A,VLOOKUP(B21,COORDENADAS!$A$3:$C$101,3,FALSE))</f>
        <v>#N/A</v>
      </c>
      <c r="G21" s="27" t="e">
        <f>+IF(C21=0,#N/A,VLOOKUP(C21,COORDENADAS!$A$3:$C$101,3,FALSE))</f>
        <v>#N/A</v>
      </c>
      <c r="H21" s="27"/>
      <c r="I21" s="27"/>
      <c r="J21" s="30">
        <f t="shared" si="0"/>
        <v>0</v>
      </c>
    </row>
    <row r="22" spans="1:10" x14ac:dyDescent="0.25">
      <c r="A22" s="26">
        <v>19</v>
      </c>
      <c r="B22" s="32">
        <f>+'RUTA CRITICA'!B22</f>
        <v>0</v>
      </c>
      <c r="C22" s="32">
        <f>+'RUTA CRITICA'!C22</f>
        <v>0</v>
      </c>
      <c r="D22" s="27" t="e">
        <f>+IF(B22=0,#N/A,VLOOKUP(B22,COORDENADAS!$A$3:$C$101,2,FALSE))</f>
        <v>#N/A</v>
      </c>
      <c r="E22" s="27" t="e">
        <f>+IF(C22=0,#N/A,VLOOKUP(C22,COORDENADAS!$A$3:$C$101,2,FALSE))</f>
        <v>#N/A</v>
      </c>
      <c r="F22" s="27" t="e">
        <f>+IF(B22=0,#N/A,VLOOKUP(B22,COORDENADAS!$A$3:$C$101,3,FALSE))</f>
        <v>#N/A</v>
      </c>
      <c r="G22" s="27" t="e">
        <f>+IF(C22=0,#N/A,VLOOKUP(C22,COORDENADAS!$A$3:$C$101,3,FALSE))</f>
        <v>#N/A</v>
      </c>
      <c r="H22" s="27"/>
      <c r="I22" s="27"/>
      <c r="J22" s="30">
        <f t="shared" si="0"/>
        <v>0</v>
      </c>
    </row>
    <row r="23" spans="1:10" x14ac:dyDescent="0.25">
      <c r="A23" s="26">
        <v>20</v>
      </c>
      <c r="B23" s="32">
        <f>+'RUTA CRITICA'!B23</f>
        <v>0</v>
      </c>
      <c r="C23" s="32">
        <f>+'RUTA CRITICA'!C23</f>
        <v>0</v>
      </c>
      <c r="D23" s="27" t="e">
        <f>+IF(B23=0,#N/A,VLOOKUP(B23,COORDENADAS!$A$3:$C$101,2,FALSE))</f>
        <v>#N/A</v>
      </c>
      <c r="E23" s="27" t="e">
        <f>+IF(C23=0,#N/A,VLOOKUP(C23,COORDENADAS!$A$3:$C$101,2,FALSE))</f>
        <v>#N/A</v>
      </c>
      <c r="F23" s="27" t="e">
        <f>+IF(B23=0,#N/A,VLOOKUP(B23,COORDENADAS!$A$3:$C$101,3,FALSE))</f>
        <v>#N/A</v>
      </c>
      <c r="G23" s="27" t="e">
        <f>+IF(C23=0,#N/A,VLOOKUP(C23,COORDENADAS!$A$3:$C$101,3,FALSE))</f>
        <v>#N/A</v>
      </c>
      <c r="H23" s="27"/>
      <c r="I23" s="27"/>
      <c r="J23" s="30">
        <f t="shared" si="0"/>
        <v>0</v>
      </c>
    </row>
    <row r="24" spans="1:10" x14ac:dyDescent="0.25">
      <c r="A24" s="26">
        <v>21</v>
      </c>
      <c r="B24" s="32">
        <f>+'RUTA CRITICA'!B24</f>
        <v>0</v>
      </c>
      <c r="C24" s="32">
        <f>+'RUTA CRITICA'!C24</f>
        <v>0</v>
      </c>
      <c r="D24" s="27" t="e">
        <f>+IF(B24=0,#N/A,VLOOKUP(B24,COORDENADAS!$A$3:$C$101,2,FALSE))</f>
        <v>#N/A</v>
      </c>
      <c r="E24" s="27" t="e">
        <f>+IF(C24=0,#N/A,VLOOKUP(C24,COORDENADAS!$A$3:$C$101,2,FALSE))</f>
        <v>#N/A</v>
      </c>
      <c r="F24" s="27" t="e">
        <f>+IF(B24=0,#N/A,VLOOKUP(B24,COORDENADAS!$A$3:$C$101,3,FALSE))</f>
        <v>#N/A</v>
      </c>
      <c r="G24" s="27" t="e">
        <f>+IF(C24=0,#N/A,VLOOKUP(C24,COORDENADAS!$A$3:$C$101,3,FALSE))</f>
        <v>#N/A</v>
      </c>
      <c r="H24" s="27"/>
      <c r="I24" s="27"/>
      <c r="J24" s="30">
        <f t="shared" si="0"/>
        <v>0</v>
      </c>
    </row>
    <row r="25" spans="1:10" x14ac:dyDescent="0.25">
      <c r="A25" s="26">
        <v>22</v>
      </c>
      <c r="B25" s="32">
        <f>+'RUTA CRITICA'!B25</f>
        <v>0</v>
      </c>
      <c r="C25" s="32">
        <f>+'RUTA CRITICA'!C25</f>
        <v>0</v>
      </c>
      <c r="D25" s="27" t="e">
        <f>+IF(B25=0,#N/A,VLOOKUP(B25,COORDENADAS!$A$3:$C$101,2,FALSE))</f>
        <v>#N/A</v>
      </c>
      <c r="E25" s="27" t="e">
        <f>+IF(C25=0,#N/A,VLOOKUP(C25,COORDENADAS!$A$3:$C$101,2,FALSE))</f>
        <v>#N/A</v>
      </c>
      <c r="F25" s="27" t="e">
        <f>+IF(B25=0,#N/A,VLOOKUP(B25,COORDENADAS!$A$3:$C$101,3,FALSE))</f>
        <v>#N/A</v>
      </c>
      <c r="G25" s="27" t="e">
        <f>+IF(C25=0,#N/A,VLOOKUP(C25,COORDENADAS!$A$3:$C$101,3,FALSE))</f>
        <v>#N/A</v>
      </c>
      <c r="H25" s="27"/>
      <c r="I25" s="27"/>
      <c r="J25" s="30">
        <f t="shared" si="0"/>
        <v>0</v>
      </c>
    </row>
    <row r="26" spans="1:10" x14ac:dyDescent="0.25">
      <c r="A26" s="26">
        <v>23</v>
      </c>
      <c r="B26" s="32">
        <f>+'RUTA CRITICA'!B26</f>
        <v>0</v>
      </c>
      <c r="C26" s="32">
        <f>+'RUTA CRITICA'!C26</f>
        <v>0</v>
      </c>
      <c r="D26" s="27" t="e">
        <f>+IF(B26=0,#N/A,VLOOKUP(B26,COORDENADAS!$A$3:$C$101,2,FALSE))</f>
        <v>#N/A</v>
      </c>
      <c r="E26" s="27" t="e">
        <f>+IF(C26=0,#N/A,VLOOKUP(C26,COORDENADAS!$A$3:$C$101,2,FALSE))</f>
        <v>#N/A</v>
      </c>
      <c r="F26" s="27" t="e">
        <f>+IF(B26=0,#N/A,VLOOKUP(B26,COORDENADAS!$A$3:$C$101,3,FALSE))</f>
        <v>#N/A</v>
      </c>
      <c r="G26" s="27" t="e">
        <f>+IF(C26=0,#N/A,VLOOKUP(C26,COORDENADAS!$A$3:$C$101,3,FALSE))</f>
        <v>#N/A</v>
      </c>
      <c r="H26" s="27"/>
      <c r="I26" s="27"/>
      <c r="J26" s="30">
        <f t="shared" si="0"/>
        <v>0</v>
      </c>
    </row>
    <row r="27" spans="1:10" x14ac:dyDescent="0.25">
      <c r="A27" s="26">
        <v>24</v>
      </c>
      <c r="B27" s="32">
        <f>+'RUTA CRITICA'!B27</f>
        <v>0</v>
      </c>
      <c r="C27" s="32">
        <f>+'RUTA CRITICA'!C27</f>
        <v>0</v>
      </c>
      <c r="D27" s="27" t="e">
        <f>+IF(B27=0,#N/A,VLOOKUP(B27,COORDENADAS!$A$3:$C$101,2,FALSE))</f>
        <v>#N/A</v>
      </c>
      <c r="E27" s="27" t="e">
        <f>+IF(C27=0,#N/A,VLOOKUP(C27,COORDENADAS!$A$3:$C$101,2,FALSE))</f>
        <v>#N/A</v>
      </c>
      <c r="F27" s="27" t="e">
        <f>+IF(B27=0,#N/A,VLOOKUP(B27,COORDENADAS!$A$3:$C$101,3,FALSE))</f>
        <v>#N/A</v>
      </c>
      <c r="G27" s="27" t="e">
        <f>+IF(C27=0,#N/A,VLOOKUP(C27,COORDENADAS!$A$3:$C$101,3,FALSE))</f>
        <v>#N/A</v>
      </c>
      <c r="H27" s="27"/>
      <c r="I27" s="27"/>
      <c r="J27" s="30">
        <f t="shared" si="0"/>
        <v>0</v>
      </c>
    </row>
    <row r="28" spans="1:10" x14ac:dyDescent="0.25">
      <c r="A28" s="26">
        <v>25</v>
      </c>
      <c r="B28" s="32">
        <f>+'RUTA CRITICA'!B28</f>
        <v>0</v>
      </c>
      <c r="C28" s="32">
        <f>+'RUTA CRITICA'!C28</f>
        <v>0</v>
      </c>
      <c r="D28" s="27" t="e">
        <f>+IF(B28=0,#N/A,VLOOKUP(B28,COORDENADAS!$A$3:$C$101,2,FALSE))</f>
        <v>#N/A</v>
      </c>
      <c r="E28" s="27" t="e">
        <f>+IF(C28=0,#N/A,VLOOKUP(C28,COORDENADAS!$A$3:$C$101,2,FALSE))</f>
        <v>#N/A</v>
      </c>
      <c r="F28" s="27" t="e">
        <f>+IF(B28=0,#N/A,VLOOKUP(B28,COORDENADAS!$A$3:$C$101,3,FALSE))</f>
        <v>#N/A</v>
      </c>
      <c r="G28" s="27" t="e">
        <f>+IF(C28=0,#N/A,VLOOKUP(C28,COORDENADAS!$A$3:$C$101,3,FALSE))</f>
        <v>#N/A</v>
      </c>
      <c r="H28" s="27"/>
      <c r="I28" s="27"/>
      <c r="J28" s="30">
        <f t="shared" si="0"/>
        <v>0</v>
      </c>
    </row>
    <row r="29" spans="1:10" x14ac:dyDescent="0.25">
      <c r="A29" s="26">
        <v>26</v>
      </c>
      <c r="B29" s="32">
        <f>+'RUTA CRITICA'!B29</f>
        <v>0</v>
      </c>
      <c r="C29" s="32">
        <f>+'RUTA CRITICA'!C29</f>
        <v>0</v>
      </c>
      <c r="D29" s="27" t="e">
        <f>+IF(B29=0,#N/A,VLOOKUP(B29,COORDENADAS!$A$3:$C$101,2,FALSE))</f>
        <v>#N/A</v>
      </c>
      <c r="E29" s="27" t="e">
        <f>+IF(C29=0,#N/A,VLOOKUP(C29,COORDENADAS!$A$3:$C$101,2,FALSE))</f>
        <v>#N/A</v>
      </c>
      <c r="F29" s="27" t="e">
        <f>+IF(B29=0,#N/A,VLOOKUP(B29,COORDENADAS!$A$3:$C$101,3,FALSE))</f>
        <v>#N/A</v>
      </c>
      <c r="G29" s="27" t="e">
        <f>+IF(C29=0,#N/A,VLOOKUP(C29,COORDENADAS!$A$3:$C$101,3,FALSE))</f>
        <v>#N/A</v>
      </c>
      <c r="H29" s="27"/>
      <c r="I29" s="27"/>
      <c r="J29" s="30">
        <f t="shared" si="0"/>
        <v>0</v>
      </c>
    </row>
    <row r="30" spans="1:10" x14ac:dyDescent="0.25">
      <c r="A30" s="26">
        <v>27</v>
      </c>
      <c r="B30" s="32">
        <f>+'RUTA CRITICA'!B30</f>
        <v>0</v>
      </c>
      <c r="C30" s="32">
        <f>+'RUTA CRITICA'!C30</f>
        <v>0</v>
      </c>
      <c r="D30" s="27" t="e">
        <f>+IF(B30=0,#N/A,VLOOKUP(B30,COORDENADAS!$A$3:$C$101,2,FALSE))</f>
        <v>#N/A</v>
      </c>
      <c r="E30" s="27" t="e">
        <f>+IF(C30=0,#N/A,VLOOKUP(C30,COORDENADAS!$A$3:$C$101,2,FALSE))</f>
        <v>#N/A</v>
      </c>
      <c r="F30" s="27" t="e">
        <f>+IF(B30=0,#N/A,VLOOKUP(B30,COORDENADAS!$A$3:$C$101,3,FALSE))</f>
        <v>#N/A</v>
      </c>
      <c r="G30" s="27" t="e">
        <f>+IF(C30=0,#N/A,VLOOKUP(C30,COORDENADAS!$A$3:$C$101,3,FALSE))</f>
        <v>#N/A</v>
      </c>
      <c r="H30" s="27"/>
      <c r="I30" s="27"/>
      <c r="J30" s="30">
        <f t="shared" si="0"/>
        <v>0</v>
      </c>
    </row>
    <row r="31" spans="1:10" x14ac:dyDescent="0.25">
      <c r="A31" s="26">
        <v>28</v>
      </c>
      <c r="B31" s="32">
        <f>+'RUTA CRITICA'!B31</f>
        <v>0</v>
      </c>
      <c r="C31" s="32">
        <f>+'RUTA CRITICA'!C31</f>
        <v>0</v>
      </c>
      <c r="D31" s="27" t="e">
        <f>+IF(B31=0,#N/A,VLOOKUP(B31,COORDENADAS!$A$3:$C$101,2,FALSE))</f>
        <v>#N/A</v>
      </c>
      <c r="E31" s="27" t="e">
        <f>+IF(C31=0,#N/A,VLOOKUP(C31,COORDENADAS!$A$3:$C$101,2,FALSE))</f>
        <v>#N/A</v>
      </c>
      <c r="F31" s="27" t="e">
        <f>+IF(B31=0,#N/A,VLOOKUP(B31,COORDENADAS!$A$3:$C$101,3,FALSE))</f>
        <v>#N/A</v>
      </c>
      <c r="G31" s="27" t="e">
        <f>+IF(C31=0,#N/A,VLOOKUP(C31,COORDENADAS!$A$3:$C$101,3,FALSE))</f>
        <v>#N/A</v>
      </c>
      <c r="H31" s="27"/>
      <c r="I31" s="27"/>
      <c r="J31" s="30">
        <f t="shared" si="0"/>
        <v>0</v>
      </c>
    </row>
    <row r="32" spans="1:10" x14ac:dyDescent="0.25">
      <c r="A32" s="26">
        <v>29</v>
      </c>
      <c r="B32" s="32">
        <f>+'RUTA CRITICA'!B32</f>
        <v>0</v>
      </c>
      <c r="C32" s="32">
        <f>+'RUTA CRITICA'!C32</f>
        <v>0</v>
      </c>
      <c r="D32" s="27" t="e">
        <f>+IF(B32=0,#N/A,VLOOKUP(B32,COORDENADAS!$A$3:$C$101,2,FALSE))</f>
        <v>#N/A</v>
      </c>
      <c r="E32" s="27" t="e">
        <f>+IF(C32=0,#N/A,VLOOKUP(C32,COORDENADAS!$A$3:$C$101,2,FALSE))</f>
        <v>#N/A</v>
      </c>
      <c r="F32" s="27" t="e">
        <f>+IF(B32=0,#N/A,VLOOKUP(B32,COORDENADAS!$A$3:$C$101,3,FALSE))</f>
        <v>#N/A</v>
      </c>
      <c r="G32" s="27" t="e">
        <f>+IF(C32=0,#N/A,VLOOKUP(C32,COORDENADAS!$A$3:$C$101,3,FALSE))</f>
        <v>#N/A</v>
      </c>
      <c r="H32" s="27"/>
      <c r="I32" s="27"/>
      <c r="J32" s="30">
        <f t="shared" si="0"/>
        <v>0</v>
      </c>
    </row>
    <row r="33" spans="1:10" x14ac:dyDescent="0.25">
      <c r="A33" s="26">
        <v>30</v>
      </c>
      <c r="B33" s="32">
        <f>+'RUTA CRITICA'!B33</f>
        <v>0</v>
      </c>
      <c r="C33" s="32">
        <f>+'RUTA CRITICA'!C33</f>
        <v>0</v>
      </c>
      <c r="D33" s="27" t="e">
        <f>+IF(B33=0,#N/A,VLOOKUP(B33,COORDENADAS!$A$3:$C$101,2,FALSE))</f>
        <v>#N/A</v>
      </c>
      <c r="E33" s="27" t="e">
        <f>+IF(C33=0,#N/A,VLOOKUP(C33,COORDENADAS!$A$3:$C$101,2,FALSE))</f>
        <v>#N/A</v>
      </c>
      <c r="F33" s="27" t="e">
        <f>+IF(B33=0,#N/A,VLOOKUP(B33,COORDENADAS!$A$3:$C$101,3,FALSE))</f>
        <v>#N/A</v>
      </c>
      <c r="G33" s="27" t="e">
        <f>+IF(C33=0,#N/A,VLOOKUP(C33,COORDENADAS!$A$3:$C$101,3,FALSE))</f>
        <v>#N/A</v>
      </c>
      <c r="H33" s="27"/>
      <c r="I33" s="27"/>
      <c r="J33" s="30">
        <f t="shared" si="0"/>
        <v>0</v>
      </c>
    </row>
    <row r="34" spans="1:10" x14ac:dyDescent="0.25">
      <c r="A34" s="26">
        <v>31</v>
      </c>
      <c r="B34" s="32">
        <f>+'RUTA CRITICA'!B34</f>
        <v>0</v>
      </c>
      <c r="C34" s="32">
        <f>+'RUTA CRITICA'!C34</f>
        <v>0</v>
      </c>
      <c r="D34" s="27" t="e">
        <f>+IF(B34=0,#N/A,VLOOKUP(B34,COORDENADAS!$A$3:$C$101,2,FALSE))</f>
        <v>#N/A</v>
      </c>
      <c r="E34" s="27" t="e">
        <f>+IF(C34=0,#N/A,VLOOKUP(C34,COORDENADAS!$A$3:$C$101,2,FALSE))</f>
        <v>#N/A</v>
      </c>
      <c r="F34" s="27" t="e">
        <f>+IF(B34=0,#N/A,VLOOKUP(B34,COORDENADAS!$A$3:$C$101,3,FALSE))</f>
        <v>#N/A</v>
      </c>
      <c r="G34" s="27" t="e">
        <f>+IF(C34=0,#N/A,VLOOKUP(C34,COORDENADAS!$A$3:$C$101,3,FALSE))</f>
        <v>#N/A</v>
      </c>
      <c r="H34" s="27"/>
      <c r="I34" s="27"/>
      <c r="J34" s="30">
        <f t="shared" si="0"/>
        <v>0</v>
      </c>
    </row>
    <row r="35" spans="1:10" x14ac:dyDescent="0.25">
      <c r="A35" s="26">
        <v>32</v>
      </c>
      <c r="B35" s="32">
        <f>+'RUTA CRITICA'!B35</f>
        <v>0</v>
      </c>
      <c r="C35" s="32">
        <f>+'RUTA CRITICA'!C35</f>
        <v>0</v>
      </c>
      <c r="D35" s="27" t="e">
        <f>+IF(B35=0,#N/A,VLOOKUP(B35,COORDENADAS!$A$3:$C$101,2,FALSE))</f>
        <v>#N/A</v>
      </c>
      <c r="E35" s="27" t="e">
        <f>+IF(C35=0,#N/A,VLOOKUP(C35,COORDENADAS!$A$3:$C$101,2,FALSE))</f>
        <v>#N/A</v>
      </c>
      <c r="F35" s="27" t="e">
        <f>+IF(B35=0,#N/A,VLOOKUP(B35,COORDENADAS!$A$3:$C$101,3,FALSE))</f>
        <v>#N/A</v>
      </c>
      <c r="G35" s="27" t="e">
        <f>+IF(C35=0,#N/A,VLOOKUP(C35,COORDENADAS!$A$3:$C$101,3,FALSE))</f>
        <v>#N/A</v>
      </c>
      <c r="H35" s="27"/>
      <c r="I35" s="27"/>
      <c r="J35" s="30">
        <f t="shared" si="0"/>
        <v>0</v>
      </c>
    </row>
    <row r="36" spans="1:10" x14ac:dyDescent="0.25">
      <c r="A36" s="26">
        <v>33</v>
      </c>
      <c r="B36" s="32">
        <f>+'RUTA CRITICA'!B36</f>
        <v>0</v>
      </c>
      <c r="C36" s="32">
        <f>+'RUTA CRITICA'!C36</f>
        <v>0</v>
      </c>
      <c r="D36" s="27" t="e">
        <f>+IF(B36=0,#N/A,VLOOKUP(B36,COORDENADAS!$A$3:$C$101,2,FALSE))</f>
        <v>#N/A</v>
      </c>
      <c r="E36" s="27" t="e">
        <f>+IF(C36=0,#N/A,VLOOKUP(C36,COORDENADAS!$A$3:$C$101,2,FALSE))</f>
        <v>#N/A</v>
      </c>
      <c r="F36" s="27" t="e">
        <f>+IF(B36=0,#N/A,VLOOKUP(B36,COORDENADAS!$A$3:$C$101,3,FALSE))</f>
        <v>#N/A</v>
      </c>
      <c r="G36" s="27" t="e">
        <f>+IF(C36=0,#N/A,VLOOKUP(C36,COORDENADAS!$A$3:$C$101,3,FALSE))</f>
        <v>#N/A</v>
      </c>
      <c r="H36" s="27"/>
      <c r="I36" s="27"/>
      <c r="J36" s="30">
        <f t="shared" si="0"/>
        <v>0</v>
      </c>
    </row>
    <row r="37" spans="1:10" x14ac:dyDescent="0.25">
      <c r="A37" s="26">
        <v>34</v>
      </c>
      <c r="B37" s="32">
        <f>+'RUTA CRITICA'!B37</f>
        <v>0</v>
      </c>
      <c r="C37" s="32">
        <f>+'RUTA CRITICA'!C37</f>
        <v>0</v>
      </c>
      <c r="D37" s="27" t="e">
        <f>+IF(B37=0,#N/A,VLOOKUP(B37,COORDENADAS!$A$3:$C$101,2,FALSE))</f>
        <v>#N/A</v>
      </c>
      <c r="E37" s="27" t="e">
        <f>+IF(C37=0,#N/A,VLOOKUP(C37,COORDENADAS!$A$3:$C$101,2,FALSE))</f>
        <v>#N/A</v>
      </c>
      <c r="F37" s="27" t="e">
        <f>+IF(B37=0,#N/A,VLOOKUP(B37,COORDENADAS!$A$3:$C$101,3,FALSE))</f>
        <v>#N/A</v>
      </c>
      <c r="G37" s="27" t="e">
        <f>+IF(C37=0,#N/A,VLOOKUP(C37,COORDENADAS!$A$3:$C$101,3,FALSE))</f>
        <v>#N/A</v>
      </c>
      <c r="H37" s="27"/>
      <c r="I37" s="27"/>
      <c r="J37" s="30">
        <f t="shared" si="0"/>
        <v>0</v>
      </c>
    </row>
    <row r="38" spans="1:10" x14ac:dyDescent="0.25">
      <c r="A38" s="26">
        <v>35</v>
      </c>
      <c r="B38" s="32">
        <f>+'RUTA CRITICA'!B38</f>
        <v>0</v>
      </c>
      <c r="C38" s="32">
        <f>+'RUTA CRITICA'!C38</f>
        <v>0</v>
      </c>
      <c r="D38" s="27" t="e">
        <f>+IF(B38=0,#N/A,VLOOKUP(B38,COORDENADAS!$A$3:$C$101,2,FALSE))</f>
        <v>#N/A</v>
      </c>
      <c r="E38" s="27" t="e">
        <f>+IF(C38=0,#N/A,VLOOKUP(C38,COORDENADAS!$A$3:$C$101,2,FALSE))</f>
        <v>#N/A</v>
      </c>
      <c r="F38" s="27" t="e">
        <f>+IF(B38=0,#N/A,VLOOKUP(B38,COORDENADAS!$A$3:$C$101,3,FALSE))</f>
        <v>#N/A</v>
      </c>
      <c r="G38" s="27" t="e">
        <f>+IF(C38=0,#N/A,VLOOKUP(C38,COORDENADAS!$A$3:$C$101,3,FALSE))</f>
        <v>#N/A</v>
      </c>
      <c r="H38" s="27"/>
      <c r="I38" s="27"/>
      <c r="J38" s="30">
        <f t="shared" si="0"/>
        <v>0</v>
      </c>
    </row>
    <row r="39" spans="1:10" x14ac:dyDescent="0.25">
      <c r="A39" s="26">
        <v>36</v>
      </c>
      <c r="B39" s="32">
        <f>+'RUTA CRITICA'!B39</f>
        <v>0</v>
      </c>
      <c r="C39" s="32">
        <f>+'RUTA CRITICA'!C39</f>
        <v>0</v>
      </c>
      <c r="D39" s="27" t="e">
        <f>+IF(B39=0,#N/A,VLOOKUP(B39,COORDENADAS!$A$3:$C$101,2,FALSE))</f>
        <v>#N/A</v>
      </c>
      <c r="E39" s="27" t="e">
        <f>+IF(C39=0,#N/A,VLOOKUP(C39,COORDENADAS!$A$3:$C$101,2,FALSE))</f>
        <v>#N/A</v>
      </c>
      <c r="F39" s="27" t="e">
        <f>+IF(B39=0,#N/A,VLOOKUP(B39,COORDENADAS!$A$3:$C$101,3,FALSE))</f>
        <v>#N/A</v>
      </c>
      <c r="G39" s="27" t="e">
        <f>+IF(C39=0,#N/A,VLOOKUP(C39,COORDENADAS!$A$3:$C$101,3,FALSE))</f>
        <v>#N/A</v>
      </c>
      <c r="H39" s="27"/>
      <c r="I39" s="27"/>
      <c r="J39" s="30">
        <f t="shared" si="0"/>
        <v>0</v>
      </c>
    </row>
    <row r="40" spans="1:10" x14ac:dyDescent="0.25">
      <c r="A40" s="26">
        <v>37</v>
      </c>
      <c r="B40" s="32">
        <f>+'RUTA CRITICA'!B40</f>
        <v>0</v>
      </c>
      <c r="C40" s="32">
        <f>+'RUTA CRITICA'!C40</f>
        <v>0</v>
      </c>
      <c r="D40" s="27" t="e">
        <f>+IF(B40=0,#N/A,VLOOKUP(B40,COORDENADAS!$A$3:$C$101,2,FALSE))</f>
        <v>#N/A</v>
      </c>
      <c r="E40" s="27" t="e">
        <f>+IF(C40=0,#N/A,VLOOKUP(C40,COORDENADAS!$A$3:$C$101,2,FALSE))</f>
        <v>#N/A</v>
      </c>
      <c r="F40" s="27" t="e">
        <f>+IF(B40=0,#N/A,VLOOKUP(B40,COORDENADAS!$A$3:$C$101,3,FALSE))</f>
        <v>#N/A</v>
      </c>
      <c r="G40" s="27" t="e">
        <f>+IF(C40=0,#N/A,VLOOKUP(C40,COORDENADAS!$A$3:$C$101,3,FALSE))</f>
        <v>#N/A</v>
      </c>
      <c r="H40" s="27"/>
      <c r="I40" s="27"/>
      <c r="J40" s="30">
        <f t="shared" si="0"/>
        <v>0</v>
      </c>
    </row>
    <row r="41" spans="1:10" x14ac:dyDescent="0.25">
      <c r="A41" s="26">
        <v>38</v>
      </c>
      <c r="B41" s="32">
        <f>+'RUTA CRITICA'!B41</f>
        <v>0</v>
      </c>
      <c r="C41" s="32">
        <f>+'RUTA CRITICA'!C41</f>
        <v>0</v>
      </c>
      <c r="D41" s="27" t="e">
        <f>+IF(B41=0,#N/A,VLOOKUP(B41,COORDENADAS!$A$3:$C$101,2,FALSE))</f>
        <v>#N/A</v>
      </c>
      <c r="E41" s="27" t="e">
        <f>+IF(C41=0,#N/A,VLOOKUP(C41,COORDENADAS!$A$3:$C$101,2,FALSE))</f>
        <v>#N/A</v>
      </c>
      <c r="F41" s="27" t="e">
        <f>+IF(B41=0,#N/A,VLOOKUP(B41,COORDENADAS!$A$3:$C$101,3,FALSE))</f>
        <v>#N/A</v>
      </c>
      <c r="G41" s="27" t="e">
        <f>+IF(C41=0,#N/A,VLOOKUP(C41,COORDENADAS!$A$3:$C$101,3,FALSE))</f>
        <v>#N/A</v>
      </c>
      <c r="H41" s="27"/>
      <c r="I41" s="27"/>
      <c r="J41" s="30">
        <f t="shared" si="0"/>
        <v>0</v>
      </c>
    </row>
    <row r="42" spans="1:10" x14ac:dyDescent="0.25">
      <c r="A42" s="26">
        <v>39</v>
      </c>
      <c r="B42" s="32">
        <f>+'RUTA CRITICA'!B43</f>
        <v>0</v>
      </c>
      <c r="C42" s="32">
        <f>+'RUTA CRITICA'!C43</f>
        <v>0</v>
      </c>
      <c r="D42" s="27" t="e">
        <f>+IF(B42=0,#N/A,VLOOKUP(B42,COORDENADAS!$A$3:$C$101,2,FALSE))</f>
        <v>#N/A</v>
      </c>
      <c r="E42" s="27" t="e">
        <f>+IF(C42=0,#N/A,VLOOKUP(C42,COORDENADAS!$A$3:$C$101,2,FALSE))</f>
        <v>#N/A</v>
      </c>
      <c r="F42" s="27" t="e">
        <f>+IF(B42=0,#N/A,VLOOKUP(B42,COORDENADAS!$A$3:$C$101,3,FALSE))</f>
        <v>#N/A</v>
      </c>
      <c r="G42" s="27" t="e">
        <f>+IF(C42=0,#N/A,VLOOKUP(C42,COORDENADAS!$A$3:$C$101,3,FALSE))</f>
        <v>#N/A</v>
      </c>
      <c r="H42" s="27"/>
      <c r="I42" s="27"/>
      <c r="J42" s="30">
        <f t="shared" si="0"/>
        <v>0</v>
      </c>
    </row>
    <row r="43" spans="1:10" x14ac:dyDescent="0.25">
      <c r="A43" s="26">
        <v>40</v>
      </c>
      <c r="B43" s="32">
        <f>+'RUTA CRITICA'!B44</f>
        <v>0</v>
      </c>
      <c r="C43" s="32">
        <f>+'RUTA CRITICA'!C44</f>
        <v>0</v>
      </c>
      <c r="D43" s="27" t="e">
        <f>+IF(B43=0,#N/A,VLOOKUP(B43,COORDENADAS!$A$3:$C$101,2,FALSE))</f>
        <v>#N/A</v>
      </c>
      <c r="E43" s="27" t="e">
        <f>+IF(C43=0,#N/A,VLOOKUP(C43,COORDENADAS!$A$3:$C$101,2,FALSE))</f>
        <v>#N/A</v>
      </c>
      <c r="F43" s="27" t="e">
        <f>+IF(B43=0,#N/A,VLOOKUP(B43,COORDENADAS!$A$3:$C$101,3,FALSE))</f>
        <v>#N/A</v>
      </c>
      <c r="G43" s="27" t="e">
        <f>+IF(C43=0,#N/A,VLOOKUP(C43,COORDENADAS!$A$3:$C$101,3,FALSE))</f>
        <v>#N/A</v>
      </c>
      <c r="H43" s="27"/>
      <c r="I43" s="27"/>
      <c r="J43" s="30">
        <f t="shared" si="0"/>
        <v>0</v>
      </c>
    </row>
    <row r="44" spans="1:10" x14ac:dyDescent="0.25">
      <c r="A44" s="26">
        <v>41</v>
      </c>
      <c r="B44" s="32">
        <f>+'RUTA CRITICA'!B45</f>
        <v>0</v>
      </c>
      <c r="C44" s="32">
        <f>+'RUTA CRITICA'!C45</f>
        <v>0</v>
      </c>
      <c r="D44" s="27" t="e">
        <f>+IF(B44=0,#N/A,VLOOKUP(B44,COORDENADAS!$A$3:$C$101,2,FALSE))</f>
        <v>#N/A</v>
      </c>
      <c r="E44" s="27" t="e">
        <f>+IF(C44=0,#N/A,VLOOKUP(C44,COORDENADAS!$A$3:$C$101,2,FALSE))</f>
        <v>#N/A</v>
      </c>
      <c r="F44" s="27" t="e">
        <f>+IF(B44=0,#N/A,VLOOKUP(B44,COORDENADAS!$A$3:$C$101,3,FALSE))</f>
        <v>#N/A</v>
      </c>
      <c r="G44" s="27" t="e">
        <f>+IF(C44=0,#N/A,VLOOKUP(C44,COORDENADAS!$A$3:$C$101,3,FALSE))</f>
        <v>#N/A</v>
      </c>
      <c r="H44" s="27"/>
      <c r="I44" s="27"/>
      <c r="J44" s="30">
        <f t="shared" si="0"/>
        <v>0</v>
      </c>
    </row>
    <row r="45" spans="1:10" x14ac:dyDescent="0.25">
      <c r="A45" s="26">
        <v>42</v>
      </c>
      <c r="B45" s="32">
        <f>+'RUTA CRITICA'!B46</f>
        <v>0</v>
      </c>
      <c r="C45" s="32">
        <f>+'RUTA CRITICA'!C46</f>
        <v>0</v>
      </c>
      <c r="D45" s="27" t="e">
        <f>+IF(B45=0,#N/A,VLOOKUP(B45,COORDENADAS!$A$3:$C$101,2,FALSE))</f>
        <v>#N/A</v>
      </c>
      <c r="E45" s="27" t="e">
        <f>+IF(C45=0,#N/A,VLOOKUP(C45,COORDENADAS!$A$3:$C$101,2,FALSE))</f>
        <v>#N/A</v>
      </c>
      <c r="F45" s="27" t="e">
        <f>+IF(B45=0,#N/A,VLOOKUP(B45,COORDENADAS!$A$3:$C$101,3,FALSE))</f>
        <v>#N/A</v>
      </c>
      <c r="G45" s="27" t="e">
        <f>+IF(C45=0,#N/A,VLOOKUP(C45,COORDENADAS!$A$3:$C$101,3,FALSE))</f>
        <v>#N/A</v>
      </c>
      <c r="H45" s="27"/>
      <c r="I45" s="27"/>
      <c r="J45" s="30">
        <f t="shared" si="0"/>
        <v>0</v>
      </c>
    </row>
  </sheetData>
  <sheetProtection algorithmName="SHA-512" hashValue="LF5dEPA3LgFlzP48USkv2mWjlbKVkd8nUv9PGodBdPOsU6sHv8ttVPdWRTQKuVQFFBEMH/jzNlkToFDBPCME0Q==" saltValue="1naZctAT/ZGeSifMuAK9Ow==" spinCount="100000" sheet="1" objects="1" scenarios="1" selectLockedCells="1" selectUnlockedCells="1"/>
  <mergeCells count="2">
    <mergeCell ref="B2:C2"/>
    <mergeCell ref="D2:G2"/>
  </mergeCells>
  <pageMargins left="0.7" right="0.7" top="0.75" bottom="0.75" header="0.3" footer="0.3"/>
  <pageSetup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H3"/>
  <sheetViews>
    <sheetView view="pageBreakPreview" zoomScale="115" zoomScaleNormal="101" workbookViewId="0">
      <selection activeCell="J8" sqref="J8"/>
    </sheetView>
  </sheetViews>
  <sheetFormatPr baseColWidth="10" defaultRowHeight="15" x14ac:dyDescent="0.25"/>
  <sheetData>
    <row r="1" spans="2:8" ht="15.75" thickBot="1" x14ac:dyDescent="0.3"/>
    <row r="2" spans="2:8" ht="16.5" thickTop="1" thickBot="1" x14ac:dyDescent="0.3">
      <c r="B2" s="112" t="s">
        <v>153</v>
      </c>
      <c r="C2" s="113"/>
      <c r="D2" s="113"/>
      <c r="E2" s="113"/>
      <c r="F2" s="113"/>
      <c r="G2" s="113"/>
      <c r="H2" s="114"/>
    </row>
    <row r="3" spans="2:8" ht="15.75" thickTop="1" x14ac:dyDescent="0.25"/>
  </sheetData>
  <sheetProtection algorithmName="SHA-512" hashValue="eKorWsdXVf/FBWJXRbjBHT3RxxeW4H9yWZ2HyfA01Smsh2v7a27covAIf6oijyaPag4+vPs0nwMeA3TJkU2MQg==" saltValue="b06ud9PdNrLVbkUdPfLy4Q==" spinCount="100000" sheet="1" objects="1" scenarios="1"/>
  <mergeCells count="1">
    <mergeCell ref="B2:H2"/>
  </mergeCells>
  <pageMargins left="0.7" right="0.7" top="0.75" bottom="0.75" header="0.3" footer="0.3"/>
  <pageSetup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2:H35"/>
  <sheetViews>
    <sheetView view="pageBreakPreview" topLeftCell="A12" zoomScale="87" zoomScaleNormal="100" zoomScaleSheetLayoutView="100" workbookViewId="0">
      <selection activeCell="K29" sqref="K29"/>
    </sheetView>
  </sheetViews>
  <sheetFormatPr baseColWidth="10" defaultRowHeight="15" x14ac:dyDescent="0.25"/>
  <cols>
    <col min="1" max="1" width="6.85546875" style="23" customWidth="1"/>
    <col min="2" max="2" width="11.42578125" style="23"/>
    <col min="3" max="3" width="14.140625" style="23" customWidth="1"/>
    <col min="4" max="4" width="14.42578125" style="23" customWidth="1"/>
    <col min="5" max="5" width="11.42578125" style="23"/>
    <col min="6" max="6" width="16.85546875" style="23" customWidth="1"/>
    <col min="7" max="7" width="15.140625" style="23" customWidth="1"/>
    <col min="8" max="8" width="5.5703125" style="23" customWidth="1"/>
    <col min="9" max="9" width="5.7109375" style="23" customWidth="1"/>
    <col min="10" max="16384" width="11.42578125" style="23"/>
  </cols>
  <sheetData>
    <row r="2" spans="2:8" ht="15.75" thickBot="1" x14ac:dyDescent="0.3"/>
    <row r="3" spans="2:8" ht="16.5" thickTop="1" thickBot="1" x14ac:dyDescent="0.3">
      <c r="C3" s="119" t="s">
        <v>108</v>
      </c>
      <c r="D3" s="129"/>
      <c r="E3" s="129"/>
      <c r="F3" s="129"/>
      <c r="G3" s="129"/>
      <c r="H3" s="120"/>
    </row>
    <row r="4" spans="2:8" ht="16.5" thickTop="1" thickBot="1" x14ac:dyDescent="0.3">
      <c r="C4" s="24"/>
      <c r="D4" s="24"/>
      <c r="E4" s="24"/>
      <c r="F4" s="24"/>
      <c r="G4" s="24"/>
      <c r="H4" s="24"/>
    </row>
    <row r="5" spans="2:8" ht="16.5" thickTop="1" thickBot="1" x14ac:dyDescent="0.3">
      <c r="C5" s="31" t="s">
        <v>45</v>
      </c>
      <c r="D5" s="130">
        <f ca="1">+TODAY()</f>
        <v>44965</v>
      </c>
      <c r="E5" s="131"/>
      <c r="F5" s="24"/>
      <c r="G5" s="24"/>
      <c r="H5" s="24"/>
    </row>
    <row r="6" spans="2:8" ht="15.75" thickTop="1" x14ac:dyDescent="0.25"/>
    <row r="7" spans="2:8" x14ac:dyDescent="0.25">
      <c r="C7" s="23" t="s">
        <v>46</v>
      </c>
      <c r="F7" s="101">
        <v>1</v>
      </c>
    </row>
    <row r="8" spans="2:8" ht="15.75" thickBot="1" x14ac:dyDescent="0.3"/>
    <row r="9" spans="2:8" ht="16.5" thickTop="1" thickBot="1" x14ac:dyDescent="0.3">
      <c r="B9" s="31" t="s">
        <v>47</v>
      </c>
      <c r="C9" s="119" t="s">
        <v>48</v>
      </c>
      <c r="D9" s="120"/>
      <c r="E9" s="31" t="s">
        <v>49</v>
      </c>
      <c r="F9" s="31" t="s">
        <v>50</v>
      </c>
      <c r="G9" s="31" t="s">
        <v>51</v>
      </c>
    </row>
    <row r="10" spans="2:8" ht="15.75" thickTop="1" x14ac:dyDescent="0.25">
      <c r="B10" s="75">
        <v>1</v>
      </c>
      <c r="C10" s="127" t="s">
        <v>52</v>
      </c>
      <c r="D10" s="128"/>
      <c r="E10" s="75" t="s">
        <v>53</v>
      </c>
      <c r="F10" s="76">
        <f>+SUMIF('RUTA CRITICA'!$T$4:$T$43,'CANTIDADES DE OBRA'!C10,'RUTA CRITICA'!$D$4:$D$43)</f>
        <v>2.3729999999993652</v>
      </c>
      <c r="G10" s="77">
        <f>+F10*$F$7</f>
        <v>2.3729999999993652</v>
      </c>
    </row>
    <row r="11" spans="2:8" x14ac:dyDescent="0.25">
      <c r="B11" s="75">
        <v>2</v>
      </c>
      <c r="C11" s="125" t="s">
        <v>27</v>
      </c>
      <c r="D11" s="126"/>
      <c r="E11" s="75" t="s">
        <v>53</v>
      </c>
      <c r="F11" s="76">
        <f>+SUMIF('RUTA CRITICA'!$T$4:$T$43,'CANTIDADES DE OBRA'!C11,'RUTA CRITICA'!$D$4:$D$43)</f>
        <v>0</v>
      </c>
      <c r="G11" s="77">
        <f t="shared" ref="G11:G15" si="0">+F11*$F$7</f>
        <v>0</v>
      </c>
    </row>
    <row r="12" spans="2:8" x14ac:dyDescent="0.25">
      <c r="B12" s="75">
        <v>3</v>
      </c>
      <c r="C12" s="125" t="s">
        <v>28</v>
      </c>
      <c r="D12" s="126"/>
      <c r="E12" s="75" t="s">
        <v>53</v>
      </c>
      <c r="F12" s="76">
        <f>+SUMIF('RUTA CRITICA'!$T$4:$T$43,'CANTIDADES DE OBRA'!C12,'RUTA CRITICA'!$D$4:$D$43)</f>
        <v>1.4559999999999036</v>
      </c>
      <c r="G12" s="77">
        <f t="shared" si="0"/>
        <v>1.4559999999999036</v>
      </c>
    </row>
    <row r="13" spans="2:8" x14ac:dyDescent="0.25">
      <c r="B13" s="75">
        <v>4</v>
      </c>
      <c r="C13" s="125" t="s">
        <v>29</v>
      </c>
      <c r="D13" s="126"/>
      <c r="E13" s="75" t="s">
        <v>53</v>
      </c>
      <c r="F13" s="76">
        <f>+SUMIF('RUTA CRITICA'!$T$4:$T$43,'CANTIDADES DE OBRA'!C13,'RUTA CRITICA'!$D$4:$D$43)</f>
        <v>1.2009999999993397</v>
      </c>
      <c r="G13" s="77">
        <f t="shared" si="0"/>
        <v>1.2009999999993397</v>
      </c>
    </row>
    <row r="14" spans="2:8" x14ac:dyDescent="0.25">
      <c r="B14" s="75">
        <v>5</v>
      </c>
      <c r="C14" s="125" t="s">
        <v>30</v>
      </c>
      <c r="D14" s="126"/>
      <c r="E14" s="75" t="s">
        <v>53</v>
      </c>
      <c r="F14" s="76">
        <f>+SUMIF('RUTA CRITICA'!$T$4:$T$43,'CANTIDADES DE OBRA'!C14,'RUTA CRITICA'!$D$4:$D$43)</f>
        <v>1.9490000000002965</v>
      </c>
      <c r="G14" s="77">
        <f t="shared" si="0"/>
        <v>1.9490000000002965</v>
      </c>
    </row>
    <row r="15" spans="2:8" x14ac:dyDescent="0.25">
      <c r="B15" s="75">
        <v>6</v>
      </c>
      <c r="C15" s="125" t="s">
        <v>31</v>
      </c>
      <c r="D15" s="126"/>
      <c r="E15" s="75" t="s">
        <v>53</v>
      </c>
      <c r="F15" s="76">
        <f>+SUMIF('RUTA CRITICA'!$T$4:$T$43,'CANTIDADES DE OBRA'!C15,'RUTA CRITICA'!$D$4:$D$43)</f>
        <v>0</v>
      </c>
      <c r="G15" s="77">
        <f t="shared" si="0"/>
        <v>0</v>
      </c>
    </row>
    <row r="16" spans="2:8" x14ac:dyDescent="0.25">
      <c r="B16" s="75">
        <v>3</v>
      </c>
      <c r="C16" s="125" t="s">
        <v>54</v>
      </c>
      <c r="D16" s="126"/>
      <c r="E16" s="75" t="s">
        <v>55</v>
      </c>
      <c r="F16" s="78">
        <f>+'RUTA CRITICA'!O4-'CANTIDADES DE OBRA'!F17</f>
        <v>5</v>
      </c>
      <c r="G16" s="75">
        <f t="shared" ref="G16:G31" si="1">+F16*$F$7</f>
        <v>5</v>
      </c>
    </row>
    <row r="17" spans="2:7" x14ac:dyDescent="0.25">
      <c r="B17" s="75">
        <v>4</v>
      </c>
      <c r="C17" s="125" t="s">
        <v>56</v>
      </c>
      <c r="D17" s="126"/>
      <c r="E17" s="75" t="s">
        <v>55</v>
      </c>
      <c r="F17" s="102"/>
      <c r="G17" s="75">
        <f>+F17*F7</f>
        <v>0</v>
      </c>
    </row>
    <row r="18" spans="2:7" x14ac:dyDescent="0.25">
      <c r="B18" s="75">
        <v>5</v>
      </c>
      <c r="C18" s="125" t="str">
        <f>+"MEDIDOR Ø " &amp; 'ACOMETIDA Y MEDIDOR'!C54</f>
        <v>MEDIDOR Ø 15</v>
      </c>
      <c r="D18" s="126"/>
      <c r="E18" s="75" t="s">
        <v>55</v>
      </c>
      <c r="F18" s="102">
        <v>1</v>
      </c>
      <c r="G18" s="75">
        <f t="shared" si="1"/>
        <v>1</v>
      </c>
    </row>
    <row r="19" spans="2:7" x14ac:dyDescent="0.25">
      <c r="B19" s="75">
        <v>6</v>
      </c>
      <c r="C19" s="125" t="s">
        <v>57</v>
      </c>
      <c r="D19" s="126"/>
      <c r="E19" s="75" t="s">
        <v>55</v>
      </c>
      <c r="F19" s="75">
        <f>+SUMIF('RUTA CRITICA'!$T$4:$T$43,'CANTIDADES DE OBRA'!C10,'RUTA CRITICA'!U4:U43)</f>
        <v>0</v>
      </c>
      <c r="G19" s="75">
        <f>+F19*$F$7</f>
        <v>0</v>
      </c>
    </row>
    <row r="20" spans="2:7" x14ac:dyDescent="0.25">
      <c r="B20" s="75">
        <v>7</v>
      </c>
      <c r="C20" s="125" t="s">
        <v>58</v>
      </c>
      <c r="D20" s="126"/>
      <c r="E20" s="75" t="s">
        <v>55</v>
      </c>
      <c r="F20" s="75">
        <f>+SUMIF('RUTA CRITICA'!$T$4:$T$43,'CANTIDADES DE OBRA'!C11,'RUTA CRITICA'!U5:U44)</f>
        <v>0</v>
      </c>
      <c r="G20" s="75">
        <f t="shared" ref="G20:G24" si="2">+F20*$F$7</f>
        <v>0</v>
      </c>
    </row>
    <row r="21" spans="2:7" x14ac:dyDescent="0.25">
      <c r="B21" s="75">
        <v>8</v>
      </c>
      <c r="C21" s="125" t="s">
        <v>111</v>
      </c>
      <c r="D21" s="126"/>
      <c r="E21" s="75" t="s">
        <v>55</v>
      </c>
      <c r="F21" s="75">
        <f>+SUMIF('RUTA CRITICA'!$T$4:$T$43,'CANTIDADES DE OBRA'!C12,'RUTA CRITICA'!U6:U45)</f>
        <v>0</v>
      </c>
      <c r="G21" s="75">
        <f t="shared" si="2"/>
        <v>0</v>
      </c>
    </row>
    <row r="22" spans="2:7" x14ac:dyDescent="0.25">
      <c r="B22" s="75">
        <v>9</v>
      </c>
      <c r="C22" s="125" t="s">
        <v>112</v>
      </c>
      <c r="D22" s="126"/>
      <c r="E22" s="75" t="s">
        <v>55</v>
      </c>
      <c r="F22" s="75">
        <f>+SUMIF('RUTA CRITICA'!$T$4:$T$43,'CANTIDADES DE OBRA'!C13,'RUTA CRITICA'!U7:U46)</f>
        <v>0</v>
      </c>
      <c r="G22" s="75">
        <f t="shared" si="2"/>
        <v>0</v>
      </c>
    </row>
    <row r="23" spans="2:7" x14ac:dyDescent="0.25">
      <c r="B23" s="75">
        <v>10</v>
      </c>
      <c r="C23" s="125" t="s">
        <v>113</v>
      </c>
      <c r="D23" s="126"/>
      <c r="E23" s="75" t="s">
        <v>55</v>
      </c>
      <c r="F23" s="75">
        <f>+SUMIF('RUTA CRITICA'!$T$4:$T$43,'CANTIDADES DE OBRA'!C14,'RUTA CRITICA'!U8:U47)</f>
        <v>0</v>
      </c>
      <c r="G23" s="75">
        <f t="shared" si="2"/>
        <v>0</v>
      </c>
    </row>
    <row r="24" spans="2:7" x14ac:dyDescent="0.25">
      <c r="B24" s="75">
        <v>11</v>
      </c>
      <c r="C24" s="125" t="s">
        <v>114</v>
      </c>
      <c r="D24" s="126"/>
      <c r="E24" s="75" t="s">
        <v>55</v>
      </c>
      <c r="F24" s="75">
        <f>+SUMIF('RUTA CRITICA'!$T$4:$T$43,'CANTIDADES DE OBRA'!C15,'RUTA CRITICA'!U9:U48)</f>
        <v>0</v>
      </c>
      <c r="G24" s="75">
        <f t="shared" si="2"/>
        <v>0</v>
      </c>
    </row>
    <row r="25" spans="2:7" x14ac:dyDescent="0.25">
      <c r="B25" s="75">
        <v>8</v>
      </c>
      <c r="C25" s="125" t="s">
        <v>59</v>
      </c>
      <c r="D25" s="126"/>
      <c r="E25" s="75" t="s">
        <v>55</v>
      </c>
      <c r="F25" s="75">
        <f>+SUMIF('RUTA CRITICA'!$T$4:$T$43,'CANTIDADES DE OBRA'!C10,'RUTA CRITICA'!$Y$4:$Y$43)</f>
        <v>0</v>
      </c>
      <c r="G25" s="75">
        <f>+F25*$F$7</f>
        <v>0</v>
      </c>
    </row>
    <row r="26" spans="2:7" x14ac:dyDescent="0.25">
      <c r="B26" s="75">
        <v>9</v>
      </c>
      <c r="C26" s="125" t="s">
        <v>60</v>
      </c>
      <c r="D26" s="126"/>
      <c r="E26" s="75" t="s">
        <v>55</v>
      </c>
      <c r="F26" s="75">
        <f>+SUMIF('RUTA CRITICA'!$T$4:$T$43,'CANTIDADES DE OBRA'!C11,'RUTA CRITICA'!$Y$4:$Y$43)</f>
        <v>0</v>
      </c>
      <c r="G26" s="75">
        <f t="shared" ref="G26:G29" si="3">+F26*$F$7</f>
        <v>0</v>
      </c>
    </row>
    <row r="27" spans="2:7" x14ac:dyDescent="0.25">
      <c r="B27" s="75">
        <v>10</v>
      </c>
      <c r="C27" s="125" t="s">
        <v>115</v>
      </c>
      <c r="D27" s="126"/>
      <c r="E27" s="75" t="s">
        <v>55</v>
      </c>
      <c r="F27" s="75">
        <f>+SUMIF('RUTA CRITICA'!$T$4:$T$43,'CANTIDADES DE OBRA'!C12,'RUTA CRITICA'!$Y$4:$Y$43)</f>
        <v>0</v>
      </c>
      <c r="G27" s="75">
        <f t="shared" si="3"/>
        <v>0</v>
      </c>
    </row>
    <row r="28" spans="2:7" x14ac:dyDescent="0.25">
      <c r="B28" s="75">
        <v>11</v>
      </c>
      <c r="C28" s="125" t="s">
        <v>116</v>
      </c>
      <c r="D28" s="126"/>
      <c r="E28" s="75" t="s">
        <v>55</v>
      </c>
      <c r="F28" s="75">
        <f>+SUMIF('RUTA CRITICA'!$T$4:$T$43,'CANTIDADES DE OBRA'!C13,'RUTA CRITICA'!$Y$4:$Y$43)</f>
        <v>0</v>
      </c>
      <c r="G28" s="75">
        <f t="shared" si="3"/>
        <v>0</v>
      </c>
    </row>
    <row r="29" spans="2:7" x14ac:dyDescent="0.25">
      <c r="B29" s="75">
        <v>9</v>
      </c>
      <c r="C29" s="125" t="s">
        <v>117</v>
      </c>
      <c r="D29" s="126"/>
      <c r="E29" s="75" t="s">
        <v>55</v>
      </c>
      <c r="F29" s="75">
        <f>+SUMIF('RUTA CRITICA'!$T$4:$T$43,'CANTIDADES DE OBRA'!C14,'RUTA CRITICA'!$Y$4:$Y$43)</f>
        <v>0</v>
      </c>
      <c r="G29" s="75">
        <f t="shared" si="3"/>
        <v>0</v>
      </c>
    </row>
    <row r="30" spans="2:7" x14ac:dyDescent="0.25">
      <c r="B30" s="75">
        <v>10</v>
      </c>
      <c r="C30" s="125" t="s">
        <v>118</v>
      </c>
      <c r="D30" s="126"/>
      <c r="E30" s="75" t="s">
        <v>55</v>
      </c>
      <c r="F30" s="75">
        <f>+SUMIF('RUTA CRITICA'!$T$4:$T$43,'CANTIDADES DE OBRA'!C15,'RUTA CRITICA'!$Y$4:$Y$43)</f>
        <v>0</v>
      </c>
      <c r="G30" s="75">
        <f t="shared" si="1"/>
        <v>0</v>
      </c>
    </row>
    <row r="31" spans="2:7" x14ac:dyDescent="0.25">
      <c r="B31" s="75">
        <v>10</v>
      </c>
      <c r="C31" s="125" t="s">
        <v>61</v>
      </c>
      <c r="D31" s="126"/>
      <c r="E31" s="75" t="s">
        <v>55</v>
      </c>
      <c r="F31" s="102"/>
      <c r="G31" s="75">
        <f t="shared" si="1"/>
        <v>0</v>
      </c>
    </row>
    <row r="32" spans="2:7" x14ac:dyDescent="0.25">
      <c r="B32" s="75">
        <v>11</v>
      </c>
      <c r="C32" s="125" t="s">
        <v>119</v>
      </c>
      <c r="D32" s="126"/>
      <c r="E32" s="75" t="s">
        <v>55</v>
      </c>
      <c r="F32" s="102"/>
      <c r="G32" s="75">
        <f t="shared" ref="G32:G35" si="4">+F32*$F$7</f>
        <v>0</v>
      </c>
    </row>
    <row r="33" spans="2:7" x14ac:dyDescent="0.25">
      <c r="B33" s="75">
        <v>12</v>
      </c>
      <c r="C33" s="125" t="s">
        <v>120</v>
      </c>
      <c r="D33" s="126"/>
      <c r="E33" s="75" t="s">
        <v>55</v>
      </c>
      <c r="F33" s="102"/>
      <c r="G33" s="75">
        <f t="shared" si="4"/>
        <v>0</v>
      </c>
    </row>
    <row r="34" spans="2:7" x14ac:dyDescent="0.25">
      <c r="B34" s="75">
        <v>13</v>
      </c>
      <c r="C34" s="125" t="s">
        <v>121</v>
      </c>
      <c r="D34" s="126"/>
      <c r="E34" s="75" t="s">
        <v>55</v>
      </c>
      <c r="F34" s="102"/>
      <c r="G34" s="75">
        <f t="shared" si="4"/>
        <v>0</v>
      </c>
    </row>
    <row r="35" spans="2:7" x14ac:dyDescent="0.25">
      <c r="B35" s="75">
        <v>14</v>
      </c>
      <c r="C35" s="125" t="s">
        <v>122</v>
      </c>
      <c r="D35" s="126"/>
      <c r="E35" s="75" t="s">
        <v>55</v>
      </c>
      <c r="F35" s="102"/>
      <c r="G35" s="75">
        <f t="shared" si="4"/>
        <v>0</v>
      </c>
    </row>
  </sheetData>
  <sheetProtection algorithmName="SHA-512" hashValue="yOdI9NSmVl0sfzGDbVkrFwsnrc7Oj6AGGYA+PFneoaAcULyVYlxz0cSrx7UyYZfHAZIQDpN6TjOuJyFtGGLZcg==" saltValue="6v/7Z0xUnI6FLPtZ7PqCHw==" spinCount="100000" sheet="1" objects="1" scenarios="1"/>
  <mergeCells count="29">
    <mergeCell ref="C10:D10"/>
    <mergeCell ref="C3:H3"/>
    <mergeCell ref="D5:E5"/>
    <mergeCell ref="C9:D9"/>
    <mergeCell ref="C11:D11"/>
    <mergeCell ref="C16:D16"/>
    <mergeCell ref="C17:D17"/>
    <mergeCell ref="C18:D18"/>
    <mergeCell ref="C19:D19"/>
    <mergeCell ref="C12:D12"/>
    <mergeCell ref="C13:D13"/>
    <mergeCell ref="C14:D14"/>
    <mergeCell ref="C15:D15"/>
    <mergeCell ref="C35:D35"/>
    <mergeCell ref="C20:D20"/>
    <mergeCell ref="C30:D30"/>
    <mergeCell ref="C32:D32"/>
    <mergeCell ref="C33:D33"/>
    <mergeCell ref="C34:D34"/>
    <mergeCell ref="C29:D29"/>
    <mergeCell ref="C31:D31"/>
    <mergeCell ref="C21:D21"/>
    <mergeCell ref="C22:D22"/>
    <mergeCell ref="C23:D23"/>
    <mergeCell ref="C24:D24"/>
    <mergeCell ref="C26:D26"/>
    <mergeCell ref="C27:D27"/>
    <mergeCell ref="C28:D28"/>
    <mergeCell ref="C25:D25"/>
  </mergeCells>
  <pageMargins left="0.7" right="0.7" top="0.75" bottom="0.75" header="0.3" footer="0.3"/>
  <pageSetup scale="85" orientation="portrait" horizont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AA18"/>
  <sheetViews>
    <sheetView view="pageBreakPreview" zoomScale="63" zoomScaleNormal="100" zoomScaleSheetLayoutView="100" workbookViewId="0">
      <selection activeCell="AD11" sqref="AD11"/>
    </sheetView>
  </sheetViews>
  <sheetFormatPr baseColWidth="10" defaultRowHeight="15" x14ac:dyDescent="0.25"/>
  <cols>
    <col min="1" max="1" width="4.28515625" customWidth="1"/>
    <col min="2" max="2" width="12.85546875" customWidth="1"/>
    <col min="3" max="12" width="4.42578125" style="33" customWidth="1"/>
    <col min="13" max="13" width="7.140625" style="33" customWidth="1"/>
    <col min="14" max="14" width="6.5703125" style="33" customWidth="1"/>
    <col min="15" max="15" width="6.5703125" style="33" bestFit="1" customWidth="1"/>
    <col min="16" max="19" width="4.42578125" style="33" customWidth="1"/>
    <col min="20" max="20" width="5.5703125" style="33" customWidth="1"/>
    <col min="21" max="21" width="6.28515625" style="33" customWidth="1"/>
    <col min="22" max="22" width="5" style="33" customWidth="1"/>
    <col min="23" max="23" width="6.140625" style="33" customWidth="1"/>
    <col min="24" max="27" width="5" customWidth="1"/>
    <col min="28" max="28" width="6.5703125" customWidth="1"/>
  </cols>
  <sheetData>
    <row r="1" spans="2:27" s="34" customFormat="1" ht="15.75" thickBot="1" x14ac:dyDescent="0.3"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2:27" s="34" customFormat="1" ht="16.5" thickTop="1" thickBot="1" x14ac:dyDescent="0.3">
      <c r="B2" s="112" t="s">
        <v>156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</row>
    <row r="3" spans="2:27" s="34" customFormat="1" ht="114" customHeight="1" thickTop="1" thickBot="1" x14ac:dyDescent="0.3">
      <c r="B3" s="31" t="s">
        <v>4</v>
      </c>
      <c r="C3" s="44" t="s">
        <v>209</v>
      </c>
      <c r="D3" s="2" t="s">
        <v>6</v>
      </c>
      <c r="E3" s="44" t="s">
        <v>210</v>
      </c>
      <c r="F3" s="2" t="s">
        <v>8</v>
      </c>
      <c r="G3" s="2" t="s">
        <v>41</v>
      </c>
      <c r="H3" s="2" t="s">
        <v>9</v>
      </c>
      <c r="I3" s="2" t="s">
        <v>40</v>
      </c>
      <c r="J3" s="44" t="s">
        <v>39</v>
      </c>
      <c r="K3" s="2" t="s">
        <v>7</v>
      </c>
      <c r="L3" s="68" t="s">
        <v>10</v>
      </c>
      <c r="M3" s="45" t="s">
        <v>212</v>
      </c>
      <c r="N3" s="2" t="s">
        <v>12</v>
      </c>
      <c r="O3" s="45" t="s">
        <v>124</v>
      </c>
      <c r="P3" s="2" t="s">
        <v>13</v>
      </c>
      <c r="Q3" s="45" t="s">
        <v>14</v>
      </c>
      <c r="R3" s="2" t="s">
        <v>125</v>
      </c>
      <c r="S3" s="45" t="s">
        <v>126</v>
      </c>
      <c r="T3" s="2" t="s">
        <v>127</v>
      </c>
      <c r="U3" s="45" t="s">
        <v>128</v>
      </c>
      <c r="V3" s="2" t="s">
        <v>129</v>
      </c>
      <c r="W3" s="45" t="s">
        <v>130</v>
      </c>
      <c r="X3" s="2" t="s">
        <v>131</v>
      </c>
      <c r="Y3" s="45" t="s">
        <v>132</v>
      </c>
      <c r="Z3" s="2" t="s">
        <v>133</v>
      </c>
      <c r="AA3" s="45" t="s">
        <v>134</v>
      </c>
    </row>
    <row r="4" spans="2:27" ht="16.5" thickTop="1" thickBot="1" x14ac:dyDescent="0.3">
      <c r="B4" s="103" t="s">
        <v>135</v>
      </c>
      <c r="C4" s="104">
        <v>1</v>
      </c>
      <c r="D4" s="104">
        <v>1</v>
      </c>
      <c r="E4" s="104">
        <v>1</v>
      </c>
      <c r="F4" s="104">
        <v>1</v>
      </c>
      <c r="G4" s="104">
        <v>1</v>
      </c>
      <c r="H4" s="104">
        <v>1</v>
      </c>
      <c r="I4" s="104">
        <v>1</v>
      </c>
      <c r="J4" s="104">
        <v>1</v>
      </c>
      <c r="K4" s="105">
        <v>1</v>
      </c>
      <c r="L4" s="84">
        <f>+SUM(C4:K4)</f>
        <v>9</v>
      </c>
      <c r="M4" s="84">
        <f>+VLOOKUP($C$3,DATOS!$B$42:$C$51,2,FALSE)*C4+VLOOKUP($D$3,DATOS!$B$42:$C$51,2,FALSE)*D4+VLOOKUP($E$3,DATOS!$B$42:$C$51,2,FALSE)*E4+VLOOKUP($F$3,DATOS!$B$42:$C$51,2,FALSE)*F4+VLOOKUP($G$3,DATOS!$B$42:$C$51,2,FALSE)*G4+VLOOKUP($H$3,DATOS!$B$42:$C$51,2,FALSE)*H4+VLOOKUP($I$3,DATOS!$B$42:$C$51,2,FALSE)*I4+VLOOKUP($J$3,DATOS!$B$42:$C$51,2,FALSE)*J4+VLOOKUP($K$3,DATOS!$B$42:$C$51,2,FALSE)*K4</f>
        <v>3.8176666666666668</v>
      </c>
      <c r="N4" s="85">
        <f>+IF(L4&lt;=1,1,1/SQRT(L4-1))</f>
        <v>0.35355339059327373</v>
      </c>
      <c r="O4" s="85">
        <f>+ROUNDUP(L4*N4,0)</f>
        <v>4</v>
      </c>
      <c r="P4" s="86">
        <f>+N4*M4</f>
        <v>1.3497489941549214</v>
      </c>
      <c r="Q4" s="104">
        <v>4</v>
      </c>
      <c r="R4" s="106">
        <v>0.01</v>
      </c>
      <c r="S4" s="85">
        <f>1000*(1/0.009)*(((VLOOKUP(Q4,TABLAS!$C$10:$F$16,3,FALSE)/1000)/4)^(2/3))*(R4^0.5)*PI()*0.25*(VLOOKUP(Q4,TABLAS!$C$10:$F$16,3,FALSE)/1000)^2</f>
        <v>9.0931827591977807</v>
      </c>
      <c r="T4" s="87">
        <f>+P4/S4</f>
        <v>0.14843526517595243</v>
      </c>
      <c r="U4" s="86">
        <f>(1/0.009)*(((VLOOKUP(Q4,TABLAS!$C$10:$F$16,3,FALSE)/1000)/4)^(2/3))*(R4^0.5)</f>
        <v>0.99814728974916689</v>
      </c>
      <c r="V4" s="86">
        <f>1.0569*U4*T4^0.03002</f>
        <v>0.99622646180671148</v>
      </c>
      <c r="W4" s="88">
        <f>+AA4*R4*1000</f>
        <v>0.18668074485911551</v>
      </c>
      <c r="X4" s="89">
        <f>IF(T4&lt;=0.11,0.3827+0.0645*LN(T4),IF(T4&lt;=0.21,0.60025+0.15471*LN(T4),IF(T4&lt;0.91,0.225+0.6666666667*T4,0)))</f>
        <v>0.30512422305764708</v>
      </c>
      <c r="Y4" s="90">
        <f>2*ACOS(1-2*(X4))</f>
        <v>2.3408690596642021</v>
      </c>
      <c r="Z4" s="91">
        <f>(1/4)*(1-(SIN(Y4))/Y4)</f>
        <v>0.17333402493882591</v>
      </c>
      <c r="AA4" s="91">
        <f>Z4*(VLOOKUP(Q4,TABLAS!$C$10:$F$16,3,FALSE)/1000)</f>
        <v>1.866807448591155E-2</v>
      </c>
    </row>
    <row r="5" spans="2:27" ht="16.5" customHeight="1" thickTop="1" thickBot="1" x14ac:dyDescent="0.3">
      <c r="B5" s="103" t="s">
        <v>136</v>
      </c>
      <c r="C5" s="104"/>
      <c r="D5" s="104"/>
      <c r="E5" s="104"/>
      <c r="F5" s="104"/>
      <c r="G5" s="104"/>
      <c r="H5" s="104"/>
      <c r="I5" s="104"/>
      <c r="J5" s="104"/>
      <c r="K5" s="104"/>
      <c r="L5" s="84">
        <f t="shared" ref="L5:L13" si="0">+SUM(C5:K5)</f>
        <v>0</v>
      </c>
      <c r="M5" s="84">
        <f>+VLOOKUP($C$3,DATOS!$B$42:$C$51,2,FALSE)*C5+VLOOKUP($D$3,DATOS!$B$42:$C$51,2,FALSE)*D5+VLOOKUP($E$3,DATOS!$B$42:$C$51,2,FALSE)*E5+VLOOKUP($F$3,DATOS!$B$42:$C$51,2,FALSE)*F5+VLOOKUP($G$3,DATOS!$B$42:$C$51,2,FALSE)*G5+VLOOKUP($H$3,DATOS!$B$42:$C$51,2,FALSE)*H5+VLOOKUP($I$3,DATOS!$B$42:$C$51,2,FALSE)*I5+VLOOKUP($J$3,DATOS!$B$42:$C$51,2,FALSE)*J5+VLOOKUP($K$3,DATOS!$B$42:$C$51,2,FALSE)*K5</f>
        <v>0</v>
      </c>
      <c r="N5" s="85">
        <f t="shared" ref="N5:N13" si="1">+IF(M5&lt;=1,1,1/SQRT(M5-1))</f>
        <v>1</v>
      </c>
      <c r="O5" s="85">
        <f t="shared" ref="O5:O13" si="2">+ROUNDUP(M5*N5,0)</f>
        <v>0</v>
      </c>
      <c r="P5" s="86">
        <f t="shared" ref="P5:P13" si="3">+N5*M5</f>
        <v>0</v>
      </c>
      <c r="Q5" s="104">
        <v>4</v>
      </c>
      <c r="R5" s="106">
        <v>0.01</v>
      </c>
      <c r="S5" s="85">
        <f>1000*(1/0.009)*(((VLOOKUP(Q5,TABLAS!$C$10:$F$16,3,FALSE)/1000)/4)^(2/3))*(R5^0.5)*PI()*0.25*(VLOOKUP(Q5,TABLAS!$C$10:$F$16,3,FALSE)/1000)^2</f>
        <v>9.0931827591977807</v>
      </c>
      <c r="T5" s="87">
        <f t="shared" ref="T5:T13" si="4">+P5/S5</f>
        <v>0</v>
      </c>
      <c r="U5" s="86">
        <f>(1/0.009)*(((VLOOKUP(Q5,TABLAS!$C$10:$F$16,3,FALSE)/1000)/4)^(2/3))*(R5^0.5)</f>
        <v>0.99814728974916689</v>
      </c>
      <c r="V5" s="86">
        <f t="shared" ref="V5:V13" si="5">1.0569*U5*T5^0.03002</f>
        <v>0</v>
      </c>
      <c r="W5" s="88" t="e">
        <f t="shared" ref="W5:W13" si="6">+AA5*R5*1000</f>
        <v>#NUM!</v>
      </c>
      <c r="X5" s="89" t="e">
        <f>IF(T5&lt;=0.11,0.3827+0.0645*LN(T5),IF(T5&lt;=0.21,0.60025+0.15471*LN(T5),IF(T5&lt;0.91,0.225+0.6666666667*T5,0)))</f>
        <v>#NUM!</v>
      </c>
      <c r="Y5" s="91" t="e">
        <f>2*ACOS(1-2*(X5))</f>
        <v>#NUM!</v>
      </c>
      <c r="Z5" s="91" t="e">
        <f>(1/4)*(1-(SIN(Y5))/Y5)</f>
        <v>#NUM!</v>
      </c>
      <c r="AA5" s="91" t="e">
        <f>Z5*(VLOOKUP(Q5,TABLAS!$C$10:$F$16,3,FALSE)/1000)</f>
        <v>#NUM!</v>
      </c>
    </row>
    <row r="6" spans="2:27" ht="16.5" thickTop="1" thickBot="1" x14ac:dyDescent="0.3">
      <c r="B6" s="103" t="s">
        <v>137</v>
      </c>
      <c r="C6" s="104"/>
      <c r="D6" s="104"/>
      <c r="E6" s="104"/>
      <c r="F6" s="104"/>
      <c r="G6" s="104"/>
      <c r="H6" s="104"/>
      <c r="I6" s="104"/>
      <c r="J6" s="104"/>
      <c r="K6" s="104"/>
      <c r="L6" s="84">
        <f t="shared" si="0"/>
        <v>0</v>
      </c>
      <c r="M6" s="84">
        <f>+VLOOKUP($C$3,DATOS!$B$42:$C$51,2,FALSE)*C6+VLOOKUP($D$3,DATOS!$B$42:$C$51,2,FALSE)*D6+VLOOKUP($E$3,DATOS!$B$42:$C$51,2,FALSE)*E6+VLOOKUP($F$3,DATOS!$B$42:$C$51,2,FALSE)*F6+VLOOKUP($G$3,DATOS!$B$42:$C$51,2,FALSE)*G6+VLOOKUP($H$3,DATOS!$B$42:$C$51,2,FALSE)*H6+VLOOKUP($I$3,DATOS!$B$42:$C$51,2,FALSE)*I6+VLOOKUP($J$3,DATOS!$B$42:$C$51,2,FALSE)*J6+VLOOKUP($K$3,DATOS!$B$42:$C$51,2,FALSE)*K6</f>
        <v>0</v>
      </c>
      <c r="N6" s="85">
        <f t="shared" si="1"/>
        <v>1</v>
      </c>
      <c r="O6" s="85">
        <f t="shared" si="2"/>
        <v>0</v>
      </c>
      <c r="P6" s="86">
        <f t="shared" si="3"/>
        <v>0</v>
      </c>
      <c r="Q6" s="104">
        <v>4</v>
      </c>
      <c r="R6" s="106">
        <v>0.01</v>
      </c>
      <c r="S6" s="85">
        <f>1000*(1/0.009)*(((VLOOKUP(Q6,TABLAS!$C$10:$F$16,3,FALSE)/1000)/4)^(2/3))*(R6^0.5)*PI()*0.25*(VLOOKUP(Q6,TABLAS!$C$10:$F$16,3,FALSE)/1000)^2</f>
        <v>9.0931827591977807</v>
      </c>
      <c r="T6" s="87">
        <f t="shared" si="4"/>
        <v>0</v>
      </c>
      <c r="U6" s="86">
        <f>(1/0.009)*(((VLOOKUP(Q6,TABLAS!$C$10:$F$16,3,FALSE)/1000)/4)^(2/3))*(R6^0.5)</f>
        <v>0.99814728974916689</v>
      </c>
      <c r="V6" s="86">
        <f t="shared" si="5"/>
        <v>0</v>
      </c>
      <c r="W6" s="88" t="e">
        <f t="shared" si="6"/>
        <v>#NUM!</v>
      </c>
      <c r="X6" s="89" t="e">
        <f t="shared" ref="X6:X13" si="7">IF(T6&lt;=0.11,0.3827+0.0645*LN(T6),IF(T6&lt;=0.21,0.60025+0.15471*LN(T6),IF(T6&lt;0.91,0.225+0.6666666667*T6,0)))</f>
        <v>#NUM!</v>
      </c>
      <c r="Y6" s="91" t="e">
        <f t="shared" ref="Y6:Y13" si="8">2*ACOS(1-2*(X6))</f>
        <v>#NUM!</v>
      </c>
      <c r="Z6" s="91" t="e">
        <f t="shared" ref="Z6:Z13" si="9">(1/4)*(1-(SIN(Y6))/Y6)</f>
        <v>#NUM!</v>
      </c>
      <c r="AA6" s="91" t="e">
        <f>Z6*(VLOOKUP(Q6,TABLAS!$C$10:$F$16,3,FALSE)/1000)</f>
        <v>#NUM!</v>
      </c>
    </row>
    <row r="7" spans="2:27" ht="16.5" thickTop="1" thickBot="1" x14ac:dyDescent="0.3">
      <c r="B7" s="103" t="s">
        <v>138</v>
      </c>
      <c r="C7" s="104"/>
      <c r="D7" s="104"/>
      <c r="E7" s="104"/>
      <c r="F7" s="104"/>
      <c r="G7" s="104"/>
      <c r="H7" s="104"/>
      <c r="I7" s="104"/>
      <c r="J7" s="104"/>
      <c r="K7" s="104"/>
      <c r="L7" s="84">
        <f t="shared" si="0"/>
        <v>0</v>
      </c>
      <c r="M7" s="84">
        <f>+VLOOKUP($C$3,DATOS!$B$42:$C$51,2,FALSE)*C7+VLOOKUP($D$3,DATOS!$B$42:$C$51,2,FALSE)*D7+VLOOKUP($E$3,DATOS!$B$42:$C$51,2,FALSE)*E7+VLOOKUP($F$3,DATOS!$B$42:$C$51,2,FALSE)*F7+VLOOKUP($G$3,DATOS!$B$42:$C$51,2,FALSE)*G7+VLOOKUP($H$3,DATOS!$B$42:$C$51,2,FALSE)*H7+VLOOKUP($I$3,DATOS!$B$42:$C$51,2,FALSE)*I7+VLOOKUP($J$3,DATOS!$B$42:$C$51,2,FALSE)*J7+VLOOKUP($K$3,DATOS!$B$42:$C$51,2,FALSE)*K7</f>
        <v>0</v>
      </c>
      <c r="N7" s="85">
        <f t="shared" si="1"/>
        <v>1</v>
      </c>
      <c r="O7" s="85">
        <f t="shared" si="2"/>
        <v>0</v>
      </c>
      <c r="P7" s="86">
        <f t="shared" si="3"/>
        <v>0</v>
      </c>
      <c r="Q7" s="104">
        <v>4</v>
      </c>
      <c r="R7" s="106">
        <v>0.01</v>
      </c>
      <c r="S7" s="85">
        <f>1000*(1/0.009)*(((VLOOKUP(Q7,TABLAS!$C$10:$F$16,3,FALSE)/1000)/4)^(2/3))*(R7^0.5)*PI()*0.25*(VLOOKUP(Q7,TABLAS!$C$10:$F$16,3,FALSE)/1000)^2</f>
        <v>9.0931827591977807</v>
      </c>
      <c r="T7" s="87">
        <f t="shared" si="4"/>
        <v>0</v>
      </c>
      <c r="U7" s="86">
        <f>(1/0.009)*(((VLOOKUP(Q7,TABLAS!$C$10:$F$16,3,FALSE)/1000)/4)^(2/3))*(R7^0.5)</f>
        <v>0.99814728974916689</v>
      </c>
      <c r="V7" s="86">
        <f t="shared" si="5"/>
        <v>0</v>
      </c>
      <c r="W7" s="88" t="e">
        <f>+AA7*R7*1000</f>
        <v>#NUM!</v>
      </c>
      <c r="X7" s="89" t="e">
        <f t="shared" si="7"/>
        <v>#NUM!</v>
      </c>
      <c r="Y7" s="91" t="e">
        <f t="shared" si="8"/>
        <v>#NUM!</v>
      </c>
      <c r="Z7" s="91" t="e">
        <f t="shared" si="9"/>
        <v>#NUM!</v>
      </c>
      <c r="AA7" s="91" t="e">
        <f>Z7*(VLOOKUP(Q7,TABLAS!$C$10:$F$16,3,FALSE)/1000)</f>
        <v>#NUM!</v>
      </c>
    </row>
    <row r="8" spans="2:27" ht="16.5" thickTop="1" thickBot="1" x14ac:dyDescent="0.3">
      <c r="B8" s="103" t="s">
        <v>139</v>
      </c>
      <c r="C8" s="104"/>
      <c r="D8" s="104"/>
      <c r="E8" s="104"/>
      <c r="F8" s="104"/>
      <c r="G8" s="104"/>
      <c r="H8" s="104"/>
      <c r="I8" s="104"/>
      <c r="J8" s="104"/>
      <c r="K8" s="104"/>
      <c r="L8" s="84">
        <f t="shared" si="0"/>
        <v>0</v>
      </c>
      <c r="M8" s="84">
        <f>+VLOOKUP($C$3,DATOS!$B$42:$C$51,2,FALSE)*C8+VLOOKUP($D$3,DATOS!$B$42:$C$51,2,FALSE)*D8+VLOOKUP($E$3,DATOS!$B$42:$C$51,2,FALSE)*E8+VLOOKUP($F$3,DATOS!$B$42:$C$51,2,FALSE)*F8+VLOOKUP($G$3,DATOS!$B$42:$C$51,2,FALSE)*G8+VLOOKUP($H$3,DATOS!$B$42:$C$51,2,FALSE)*H8+VLOOKUP($I$3,DATOS!$B$42:$C$51,2,FALSE)*I8+VLOOKUP($J$3,DATOS!$B$42:$C$51,2,FALSE)*J8+VLOOKUP($K$3,DATOS!$B$42:$C$51,2,FALSE)*K8</f>
        <v>0</v>
      </c>
      <c r="N8" s="85">
        <f t="shared" si="1"/>
        <v>1</v>
      </c>
      <c r="O8" s="85">
        <f t="shared" si="2"/>
        <v>0</v>
      </c>
      <c r="P8" s="86">
        <f t="shared" si="3"/>
        <v>0</v>
      </c>
      <c r="Q8" s="104">
        <v>2</v>
      </c>
      <c r="R8" s="106">
        <v>1.6E-2</v>
      </c>
      <c r="S8" s="85">
        <f>1000*(1/0.009)*(((VLOOKUP(Q8,TABLAS!$C$10:$F$16,3,FALSE)/1000)/4)^(2/3))*(R8^0.5)*PI()*0.25*(VLOOKUP(Q8,TABLAS!$C$10:$F$16,3,FALSE)/1000)^2</f>
        <v>1.8694428373701277</v>
      </c>
      <c r="T8" s="87">
        <f t="shared" si="4"/>
        <v>0</v>
      </c>
      <c r="U8" s="86">
        <f>(1/0.009)*(((VLOOKUP(Q8,TABLAS!$C$10:$F$16,3,FALSE)/1000)/4)^(2/3))*(R8^0.5)</f>
        <v>0.80165719159487303</v>
      </c>
      <c r="V8" s="86">
        <f t="shared" si="5"/>
        <v>0</v>
      </c>
      <c r="W8" s="88" t="e">
        <f t="shared" si="6"/>
        <v>#NUM!</v>
      </c>
      <c r="X8" s="89" t="e">
        <f t="shared" si="7"/>
        <v>#NUM!</v>
      </c>
      <c r="Y8" s="91" t="e">
        <f t="shared" si="8"/>
        <v>#NUM!</v>
      </c>
      <c r="Z8" s="91" t="e">
        <f t="shared" si="9"/>
        <v>#NUM!</v>
      </c>
      <c r="AA8" s="91" t="e">
        <f>Z8*(VLOOKUP(Q8,TABLAS!$C$10:$F$16,3,FALSE)/1000)</f>
        <v>#NUM!</v>
      </c>
    </row>
    <row r="9" spans="2:27" ht="16.5" thickTop="1" thickBot="1" x14ac:dyDescent="0.3">
      <c r="B9" s="103" t="s">
        <v>140</v>
      </c>
      <c r="C9" s="104"/>
      <c r="D9" s="104"/>
      <c r="E9" s="104"/>
      <c r="F9" s="104"/>
      <c r="G9" s="104"/>
      <c r="H9" s="104"/>
      <c r="I9" s="104"/>
      <c r="J9" s="104"/>
      <c r="K9" s="104"/>
      <c r="L9" s="84">
        <f t="shared" si="0"/>
        <v>0</v>
      </c>
      <c r="M9" s="84">
        <f>+VLOOKUP($C$3,DATOS!$B$42:$C$51,2,FALSE)*C9+VLOOKUP($D$3,DATOS!$B$42:$C$51,2,FALSE)*D9+VLOOKUP($E$3,DATOS!$B$42:$C$51,2,FALSE)*E9+VLOOKUP($F$3,DATOS!$B$42:$C$51,2,FALSE)*F9+VLOOKUP($G$3,DATOS!$B$42:$C$51,2,FALSE)*G9+VLOOKUP($H$3,DATOS!$B$42:$C$51,2,FALSE)*H9+VLOOKUP($I$3,DATOS!$B$42:$C$51,2,FALSE)*I9+VLOOKUP($J$3,DATOS!$B$42:$C$51,2,FALSE)*J9+VLOOKUP($K$3,DATOS!$B$42:$C$51,2,FALSE)*K9</f>
        <v>0</v>
      </c>
      <c r="N9" s="85">
        <f t="shared" si="1"/>
        <v>1</v>
      </c>
      <c r="O9" s="85">
        <f t="shared" si="2"/>
        <v>0</v>
      </c>
      <c r="P9" s="86">
        <f t="shared" si="3"/>
        <v>0</v>
      </c>
      <c r="Q9" s="104">
        <v>4</v>
      </c>
      <c r="R9" s="106">
        <v>0.01</v>
      </c>
      <c r="S9" s="85">
        <f>1000*(1/0.009)*(((VLOOKUP(Q9,TABLAS!$C$10:$F$16,3,FALSE)/1000)/4)^(2/3))*(R9^0.5)*PI()*0.25*(VLOOKUP(Q9,TABLAS!$C$10:$F$16,3,FALSE)/1000)^2</f>
        <v>9.0931827591977807</v>
      </c>
      <c r="T9" s="87">
        <f t="shared" si="4"/>
        <v>0</v>
      </c>
      <c r="U9" s="86">
        <f>(1/0.009)*(((VLOOKUP(Q9,TABLAS!$C$10:$F$16,3,FALSE)/1000)/4)^(2/3))*(R9^0.5)</f>
        <v>0.99814728974916689</v>
      </c>
      <c r="V9" s="86">
        <f t="shared" si="5"/>
        <v>0</v>
      </c>
      <c r="W9" s="88" t="e">
        <f t="shared" si="6"/>
        <v>#NUM!</v>
      </c>
      <c r="X9" s="89" t="e">
        <f t="shared" si="7"/>
        <v>#NUM!</v>
      </c>
      <c r="Y9" s="91" t="e">
        <f t="shared" si="8"/>
        <v>#NUM!</v>
      </c>
      <c r="Z9" s="91" t="e">
        <f t="shared" si="9"/>
        <v>#NUM!</v>
      </c>
      <c r="AA9" s="91" t="e">
        <f>Z9*(VLOOKUP(Q9,TABLAS!$C$10:$F$16,3,FALSE)/1000)</f>
        <v>#NUM!</v>
      </c>
    </row>
    <row r="10" spans="2:27" ht="16.5" thickTop="1" thickBot="1" x14ac:dyDescent="0.3">
      <c r="B10" s="103" t="s">
        <v>141</v>
      </c>
      <c r="C10" s="104"/>
      <c r="D10" s="104"/>
      <c r="E10" s="104"/>
      <c r="F10" s="104"/>
      <c r="G10" s="104"/>
      <c r="H10" s="104"/>
      <c r="I10" s="104"/>
      <c r="J10" s="104"/>
      <c r="K10" s="104"/>
      <c r="L10" s="84">
        <f t="shared" si="0"/>
        <v>0</v>
      </c>
      <c r="M10" s="84">
        <f>+VLOOKUP($C$3,DATOS!$B$42:$C$51,2,FALSE)*C10+VLOOKUP($D$3,DATOS!$B$42:$C$51,2,FALSE)*D10+VLOOKUP($E$3,DATOS!$B$42:$C$51,2,FALSE)*E10+VLOOKUP($F$3,DATOS!$B$42:$C$51,2,FALSE)*F10+VLOOKUP($G$3,DATOS!$B$42:$C$51,2,FALSE)*G10+VLOOKUP($H$3,DATOS!$B$42:$C$51,2,FALSE)*H10+VLOOKUP($I$3,DATOS!$B$42:$C$51,2,FALSE)*I10+VLOOKUP($J$3,DATOS!$B$42:$C$51,2,FALSE)*J10+VLOOKUP($K$3,DATOS!$B$42:$C$51,2,FALSE)*K10</f>
        <v>0</v>
      </c>
      <c r="N10" s="85">
        <f t="shared" si="1"/>
        <v>1</v>
      </c>
      <c r="O10" s="85">
        <f t="shared" si="2"/>
        <v>0</v>
      </c>
      <c r="P10" s="86">
        <f t="shared" si="3"/>
        <v>0</v>
      </c>
      <c r="Q10" s="104">
        <v>2</v>
      </c>
      <c r="R10" s="106">
        <v>1.6E-2</v>
      </c>
      <c r="S10" s="85">
        <f>1000*(1/0.009)*(((VLOOKUP(Q10,TABLAS!$C$10:$F$16,3,FALSE)/1000)/4)^(2/3))*(R10^0.5)*PI()*0.25*(VLOOKUP(Q10,TABLAS!$C$10:$F$16,3,FALSE)/1000)^2</f>
        <v>1.8694428373701277</v>
      </c>
      <c r="T10" s="92">
        <f>+P10/S10</f>
        <v>0</v>
      </c>
      <c r="U10" s="86">
        <f>(1/0.009)*(((VLOOKUP(Q10,TABLAS!$C$10:$F$16,3,FALSE)/1000)/4)^(2/3))*(R10^0.5)</f>
        <v>0.80165719159487303</v>
      </c>
      <c r="V10" s="86">
        <f t="shared" si="5"/>
        <v>0</v>
      </c>
      <c r="W10" s="88" t="e">
        <f t="shared" si="6"/>
        <v>#NUM!</v>
      </c>
      <c r="X10" s="89" t="e">
        <f t="shared" si="7"/>
        <v>#NUM!</v>
      </c>
      <c r="Y10" s="91" t="e">
        <f t="shared" si="8"/>
        <v>#NUM!</v>
      </c>
      <c r="Z10" s="91" t="e">
        <f t="shared" si="9"/>
        <v>#NUM!</v>
      </c>
      <c r="AA10" s="91" t="e">
        <f>Z10*(VLOOKUP(Q10,TABLAS!$C$10:$F$16,3,FALSE)/1000)</f>
        <v>#NUM!</v>
      </c>
    </row>
    <row r="11" spans="2:27" ht="16.5" thickTop="1" thickBot="1" x14ac:dyDescent="0.3">
      <c r="B11" s="103" t="s">
        <v>142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84">
        <f t="shared" si="0"/>
        <v>0</v>
      </c>
      <c r="M11" s="84">
        <f>+VLOOKUP($C$3,DATOS!$B$42:$C$51,2,FALSE)*C11+VLOOKUP($D$3,DATOS!$B$42:$C$51,2,FALSE)*D11+VLOOKUP($E$3,DATOS!$B$42:$C$51,2,FALSE)*E11+VLOOKUP($F$3,DATOS!$B$42:$C$51,2,FALSE)*F11+VLOOKUP($G$3,DATOS!$B$42:$C$51,2,FALSE)*G11+VLOOKUP($H$3,DATOS!$B$42:$C$51,2,FALSE)*H11+VLOOKUP($I$3,DATOS!$B$42:$C$51,2,FALSE)*I11+VLOOKUP($J$3,DATOS!$B$42:$C$51,2,FALSE)*J11+VLOOKUP($K$3,DATOS!$B$42:$C$51,2,FALSE)*K11</f>
        <v>0</v>
      </c>
      <c r="N11" s="85">
        <f t="shared" si="1"/>
        <v>1</v>
      </c>
      <c r="O11" s="85">
        <f t="shared" si="2"/>
        <v>0</v>
      </c>
      <c r="P11" s="86">
        <f t="shared" si="3"/>
        <v>0</v>
      </c>
      <c r="Q11" s="104">
        <v>2</v>
      </c>
      <c r="R11" s="106">
        <v>1.4999999999999999E-2</v>
      </c>
      <c r="S11" s="85">
        <f>1000*(1/0.009)*(((VLOOKUP(Q11,TABLAS!$C$10:$F$16,3,FALSE)/1000)/4)^(2/3))*(R11^0.5)*PI()*0.25*(VLOOKUP(Q11,TABLAS!$C$10:$F$16,3,FALSE)/1000)^2</f>
        <v>1.8100802439553112</v>
      </c>
      <c r="T11" s="92">
        <f t="shared" si="4"/>
        <v>0</v>
      </c>
      <c r="U11" s="86">
        <f>(1/0.009)*(((VLOOKUP(Q11,TABLAS!$C$10:$F$16,3,FALSE)/1000)/4)^(2/3))*(R11^0.5)</f>
        <v>0.77620123810358799</v>
      </c>
      <c r="V11" s="86">
        <f t="shared" si="5"/>
        <v>0</v>
      </c>
      <c r="W11" s="88" t="e">
        <f t="shared" si="6"/>
        <v>#NUM!</v>
      </c>
      <c r="X11" s="89" t="e">
        <f t="shared" si="7"/>
        <v>#NUM!</v>
      </c>
      <c r="Y11" s="91" t="e">
        <f t="shared" si="8"/>
        <v>#NUM!</v>
      </c>
      <c r="Z11" s="91" t="e">
        <f t="shared" si="9"/>
        <v>#NUM!</v>
      </c>
      <c r="AA11" s="91" t="e">
        <f>Z11*(VLOOKUP(Q11,TABLAS!$C$10:$F$16,3,FALSE)/1000)</f>
        <v>#NUM!</v>
      </c>
    </row>
    <row r="12" spans="2:27" ht="16.5" thickTop="1" thickBot="1" x14ac:dyDescent="0.3">
      <c r="B12" s="103" t="s">
        <v>143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84">
        <f t="shared" si="0"/>
        <v>0</v>
      </c>
      <c r="M12" s="84">
        <f>+VLOOKUP($C$3,DATOS!$B$42:$C$51,2,FALSE)*C12+VLOOKUP($D$3,DATOS!$B$42:$C$51,2,FALSE)*D12+VLOOKUP($E$3,DATOS!$B$42:$C$51,2,FALSE)*E12+VLOOKUP($F$3,DATOS!$B$42:$C$51,2,FALSE)*F12+VLOOKUP($G$3,DATOS!$B$42:$C$51,2,FALSE)*G12+VLOOKUP($H$3,DATOS!$B$42:$C$51,2,FALSE)*H12+VLOOKUP($I$3,DATOS!$B$42:$C$51,2,FALSE)*I12+VLOOKUP($J$3,DATOS!$B$42:$C$51,2,FALSE)*J12+VLOOKUP($K$3,DATOS!$B$42:$C$51,2,FALSE)*K12</f>
        <v>0</v>
      </c>
      <c r="N12" s="85">
        <f t="shared" si="1"/>
        <v>1</v>
      </c>
      <c r="O12" s="85">
        <f t="shared" si="2"/>
        <v>0</v>
      </c>
      <c r="P12" s="86">
        <f t="shared" si="3"/>
        <v>0</v>
      </c>
      <c r="Q12" s="104">
        <v>2</v>
      </c>
      <c r="R12" s="106">
        <v>1.4999999999999999E-2</v>
      </c>
      <c r="S12" s="85">
        <f>1000*(1/0.009)*(((VLOOKUP(Q12,TABLAS!$C$10:$F$16,3,FALSE)/1000)/4)^(2/3))*(R12^0.5)*PI()*0.25*(VLOOKUP(Q12,TABLAS!$C$10:$F$16,3,FALSE)/1000)^2</f>
        <v>1.8100802439553112</v>
      </c>
      <c r="T12" s="92">
        <f t="shared" si="4"/>
        <v>0</v>
      </c>
      <c r="U12" s="86">
        <f>(1/0.009)*(((VLOOKUP(Q12,TABLAS!$C$10:$F$16,3,FALSE)/1000)/4)^(2/3))*(R12^0.5)</f>
        <v>0.77620123810358799</v>
      </c>
      <c r="V12" s="86">
        <f t="shared" si="5"/>
        <v>0</v>
      </c>
      <c r="W12" s="88" t="e">
        <f t="shared" si="6"/>
        <v>#NUM!</v>
      </c>
      <c r="X12" s="89" t="e">
        <f t="shared" si="7"/>
        <v>#NUM!</v>
      </c>
      <c r="Y12" s="91" t="e">
        <f t="shared" si="8"/>
        <v>#NUM!</v>
      </c>
      <c r="Z12" s="91" t="e">
        <f t="shared" si="9"/>
        <v>#NUM!</v>
      </c>
      <c r="AA12" s="91" t="e">
        <f>Z12*(VLOOKUP(Q12,TABLAS!$C$10:$F$16,3,FALSE)/1000)</f>
        <v>#NUM!</v>
      </c>
    </row>
    <row r="13" spans="2:27" ht="16.5" thickTop="1" thickBot="1" x14ac:dyDescent="0.3">
      <c r="B13" s="103" t="s">
        <v>144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84">
        <f t="shared" si="0"/>
        <v>0</v>
      </c>
      <c r="M13" s="84">
        <f>+VLOOKUP($C$3,DATOS!$B$42:$C$51,2,FALSE)*C13+VLOOKUP($D$3,DATOS!$B$42:$C$51,2,FALSE)*D13+VLOOKUP($E$3,DATOS!$B$42:$C$51,2,FALSE)*E13+VLOOKUP($F$3,DATOS!$B$42:$C$51,2,FALSE)*F13+VLOOKUP($G$3,DATOS!$B$42:$C$51,2,FALSE)*G13+VLOOKUP($H$3,DATOS!$B$42:$C$51,2,FALSE)*H13+VLOOKUP($I$3,DATOS!$B$42:$C$51,2,FALSE)*I13+VLOOKUP($J$3,DATOS!$B$42:$C$51,2,FALSE)*J13+VLOOKUP($K$3,DATOS!$B$42:$C$51,2,FALSE)*K13</f>
        <v>0</v>
      </c>
      <c r="N13" s="85">
        <f t="shared" si="1"/>
        <v>1</v>
      </c>
      <c r="O13" s="85">
        <f t="shared" si="2"/>
        <v>0</v>
      </c>
      <c r="P13" s="86">
        <f t="shared" si="3"/>
        <v>0</v>
      </c>
      <c r="Q13" s="104">
        <v>4</v>
      </c>
      <c r="R13" s="106">
        <v>0.01</v>
      </c>
      <c r="S13" s="85">
        <f>1000*(1/0.009)*(((VLOOKUP(Q13,TABLAS!$C$10:$F$16,3,FALSE)/1000)/4)^(2/3))*(R13^0.5)*PI()*0.25*(VLOOKUP(Q13,TABLAS!$C$10:$F$16,3,FALSE)/1000)^2</f>
        <v>9.0931827591977807</v>
      </c>
      <c r="T13" s="92">
        <f t="shared" si="4"/>
        <v>0</v>
      </c>
      <c r="U13" s="86">
        <f>(1/0.009)*(((VLOOKUP(Q13,TABLAS!$C$10:$F$16,3,FALSE)/1000)/4)^(2/3))*(R13^0.5)</f>
        <v>0.99814728974916689</v>
      </c>
      <c r="V13" s="86">
        <f t="shared" si="5"/>
        <v>0</v>
      </c>
      <c r="W13" s="88" t="e">
        <f t="shared" si="6"/>
        <v>#NUM!</v>
      </c>
      <c r="X13" s="89" t="e">
        <f t="shared" si="7"/>
        <v>#NUM!</v>
      </c>
      <c r="Y13" s="91" t="e">
        <f t="shared" si="8"/>
        <v>#NUM!</v>
      </c>
      <c r="Z13" s="91" t="e">
        <f t="shared" si="9"/>
        <v>#NUM!</v>
      </c>
      <c r="AA13" s="91" t="e">
        <f>Z13*(VLOOKUP(Q13,TABLAS!$C$10:$F$16,3,FALSE)/1000)</f>
        <v>#NUM!</v>
      </c>
    </row>
    <row r="14" spans="2:27" ht="15.75" thickTop="1" x14ac:dyDescent="0.25"/>
    <row r="18" spans="17:17" x14ac:dyDescent="0.25">
      <c r="Q18" s="69"/>
    </row>
  </sheetData>
  <sheetProtection algorithmName="SHA-512" hashValue="2w/nCtMuFg4MCY8tXWRHVdaB9ZzY4CMqeQ3ERymskqBCi72/8Y7bQclaFSnDWW6w7UyywK0pIbjdAfG5LqyRqw==" saltValue="fuTAk9sBxoeiWcCdWXsGSA==" spinCount="100000" sheet="1" objects="1" scenarios="1"/>
  <mergeCells count="1">
    <mergeCell ref="B2:AA2"/>
  </mergeCells>
  <pageMargins left="1.1023622047244095" right="0.70866141732283472" top="0.86614173228346458" bottom="0.74803149606299213" header="0.31496062992125984" footer="0.31496062992125984"/>
  <pageSetup scale="57" orientation="portrait" r:id="rId1"/>
  <headerFooter>
    <oddHeader>&amp;R&amp;"AR BERKLEY,Normal"Sistema de  desagües internos</oddHeader>
    <oddFooter>&amp;LCALLCULO: ING. RAFAEL TORRES MONTES
M.P.  05237-256270 ANT.&amp;R&amp;P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G22"/>
  <sheetViews>
    <sheetView view="pageBreakPreview" zoomScale="56" zoomScaleNormal="100" zoomScaleSheetLayoutView="115" workbookViewId="0">
      <selection activeCell="D11" sqref="D11"/>
    </sheetView>
  </sheetViews>
  <sheetFormatPr baseColWidth="10" defaultRowHeight="15" x14ac:dyDescent="0.25"/>
  <cols>
    <col min="2" max="2" width="33" bestFit="1" customWidth="1"/>
    <col min="3" max="3" width="18.28515625" bestFit="1" customWidth="1"/>
    <col min="4" max="4" width="15.85546875" customWidth="1"/>
    <col min="5" max="5" width="15.140625" customWidth="1"/>
    <col min="6" max="6" width="21.7109375" bestFit="1" customWidth="1"/>
  </cols>
  <sheetData>
    <row r="1" spans="2:7" ht="15.75" thickBot="1" x14ac:dyDescent="0.3"/>
    <row r="2" spans="2:7" ht="16.5" thickTop="1" thickBot="1" x14ac:dyDescent="0.3">
      <c r="B2" s="112" t="s">
        <v>166</v>
      </c>
      <c r="C2" s="113"/>
      <c r="D2" s="113"/>
      <c r="E2" s="113"/>
      <c r="F2" s="114"/>
      <c r="G2" s="51"/>
    </row>
    <row r="3" spans="2:7" ht="16.5" thickTop="1" thickBot="1" x14ac:dyDescent="0.3"/>
    <row r="4" spans="2:7" ht="16.5" thickTop="1" thickBot="1" x14ac:dyDescent="0.3">
      <c r="B4" s="43" t="s">
        <v>192</v>
      </c>
      <c r="C4" s="93">
        <v>150</v>
      </c>
    </row>
    <row r="5" spans="2:7" ht="16.5" thickTop="1" thickBot="1" x14ac:dyDescent="0.3">
      <c r="B5" s="43" t="s">
        <v>194</v>
      </c>
      <c r="C5" s="93">
        <v>0.9</v>
      </c>
    </row>
    <row r="6" spans="2:7" ht="16.5" thickTop="1" thickBot="1" x14ac:dyDescent="0.3"/>
    <row r="7" spans="2:7" ht="15.75" thickTop="1" x14ac:dyDescent="0.25">
      <c r="B7" s="132" t="s">
        <v>186</v>
      </c>
      <c r="C7" s="132" t="s">
        <v>187</v>
      </c>
      <c r="D7" s="132" t="s">
        <v>188</v>
      </c>
      <c r="E7" s="132" t="s">
        <v>189</v>
      </c>
      <c r="F7" s="132" t="s">
        <v>190</v>
      </c>
    </row>
    <row r="8" spans="2:7" ht="15.75" thickBot="1" x14ac:dyDescent="0.3">
      <c r="B8" s="133"/>
      <c r="C8" s="133"/>
      <c r="D8" s="133"/>
      <c r="E8" s="133"/>
      <c r="F8" s="133"/>
    </row>
    <row r="9" spans="2:7" ht="16.5" thickTop="1" x14ac:dyDescent="0.25">
      <c r="B9" s="48"/>
      <c r="C9" s="49"/>
      <c r="D9" s="50"/>
      <c r="E9" s="49"/>
      <c r="F9" s="49"/>
    </row>
    <row r="10" spans="2:7" ht="15.75" x14ac:dyDescent="0.25">
      <c r="B10" s="107">
        <v>1</v>
      </c>
      <c r="C10" s="108">
        <v>166.22</v>
      </c>
      <c r="D10" s="79">
        <f>C10*($C$4/3600)*$C$5</f>
        <v>6.23325</v>
      </c>
      <c r="E10" s="80">
        <f>+(D10^(3/8))*(1/((1.754^(3/8)*(7/24)^(5/8))))*25.4</f>
        <v>88.264553058466689</v>
      </c>
      <c r="F10" s="81" t="str">
        <f>+IF(ROUND((E10/25.4),0)&gt;3,ROUND((E10/25.4),0),"3")</f>
        <v>3</v>
      </c>
    </row>
    <row r="11" spans="2:7" ht="15.75" x14ac:dyDescent="0.25">
      <c r="B11" s="107">
        <v>2</v>
      </c>
      <c r="C11" s="108">
        <v>57.68</v>
      </c>
      <c r="D11" s="79">
        <f t="shared" ref="D11:D13" si="0">C11*($C$4/3600)*$C$5</f>
        <v>2.1630000000000003</v>
      </c>
      <c r="E11" s="80">
        <f>+(D11^(3/8))*(1/((1.754^(3/8)*(7/24)^(5/8))))*25.4</f>
        <v>59.349158640158478</v>
      </c>
      <c r="F11" s="81" t="str">
        <f t="shared" ref="F11:F13" si="1">+IF(ROUND((E11/25.4),0)&gt;3,ROUND((E11/25.4),0),"3")</f>
        <v>3</v>
      </c>
    </row>
    <row r="12" spans="2:7" ht="15.75" x14ac:dyDescent="0.25">
      <c r="B12" s="107">
        <v>3</v>
      </c>
      <c r="C12" s="108">
        <v>79.849999999999994</v>
      </c>
      <c r="D12" s="79">
        <f t="shared" si="0"/>
        <v>2.9943749999999998</v>
      </c>
      <c r="E12" s="80">
        <f>+(D12^(3/8))*(1/((1.754^(3/8)*(7/24)^(5/8))))*25.4</f>
        <v>67.047593157339691</v>
      </c>
      <c r="F12" s="81" t="str">
        <f t="shared" si="1"/>
        <v>3</v>
      </c>
    </row>
    <row r="13" spans="2:7" ht="15.75" x14ac:dyDescent="0.25">
      <c r="B13" s="107">
        <v>4</v>
      </c>
      <c r="C13" s="108">
        <v>38.049999999999997</v>
      </c>
      <c r="D13" s="79">
        <f t="shared" si="0"/>
        <v>1.4268749999999999</v>
      </c>
      <c r="E13" s="80">
        <f>+(D13^(3/8))*(1/((1.754^(3/8)*(7/24)^(5/8))))*25.4</f>
        <v>50.776538962691063</v>
      </c>
      <c r="F13" s="81" t="str">
        <f t="shared" si="1"/>
        <v>3</v>
      </c>
    </row>
    <row r="14" spans="2:7" ht="15.75" thickBot="1" x14ac:dyDescent="0.3"/>
    <row r="15" spans="2:7" ht="17.25" thickTop="1" thickBot="1" x14ac:dyDescent="0.3">
      <c r="B15" s="43" t="s">
        <v>191</v>
      </c>
      <c r="C15" s="82">
        <f>+SUM(C10:C13)</f>
        <v>341.8</v>
      </c>
      <c r="D15" s="79">
        <f>C15*($C$4/3600)*0.9</f>
        <v>12.817500000000001</v>
      </c>
      <c r="E15" s="80">
        <f>+(D15^(3/8))*(1/((1.754^(3/8)*(7/24)^(5/8))))*25.4</f>
        <v>115.6630443413203</v>
      </c>
    </row>
    <row r="16" spans="2:7" ht="16.5" thickTop="1" thickBot="1" x14ac:dyDescent="0.3"/>
    <row r="17" spans="2:4" ht="16.5" thickTop="1" thickBot="1" x14ac:dyDescent="0.3">
      <c r="B17" s="43" t="s">
        <v>157</v>
      </c>
      <c r="C17" s="83">
        <f>+D15</f>
        <v>12.817500000000001</v>
      </c>
      <c r="D17" s="70"/>
    </row>
    <row r="18" spans="2:4" ht="16.5" thickTop="1" thickBot="1" x14ac:dyDescent="0.3">
      <c r="B18" s="43" t="s">
        <v>158</v>
      </c>
      <c r="C18" s="70" t="s">
        <v>193</v>
      </c>
      <c r="D18" s="70" t="s">
        <v>159</v>
      </c>
    </row>
    <row r="19" spans="2:4" ht="16.5" thickTop="1" thickBot="1" x14ac:dyDescent="0.3">
      <c r="B19" s="43" t="s">
        <v>160</v>
      </c>
      <c r="C19" s="70" t="s">
        <v>161</v>
      </c>
      <c r="D19" s="70"/>
    </row>
    <row r="20" spans="2:4" ht="16.5" thickTop="1" thickBot="1" x14ac:dyDescent="0.3">
      <c r="B20" s="43" t="s">
        <v>162</v>
      </c>
      <c r="C20" s="70">
        <f>+C4</f>
        <v>150</v>
      </c>
      <c r="D20" s="70" t="s">
        <v>163</v>
      </c>
    </row>
    <row r="21" spans="2:4" ht="16.5" thickTop="1" thickBot="1" x14ac:dyDescent="0.3">
      <c r="B21" s="43" t="s">
        <v>164</v>
      </c>
      <c r="C21" s="70">
        <f>+C15</f>
        <v>341.8</v>
      </c>
      <c r="D21" s="70" t="s">
        <v>165</v>
      </c>
    </row>
    <row r="22" spans="2:4" ht="15.75" thickTop="1" x14ac:dyDescent="0.25"/>
  </sheetData>
  <sheetProtection algorithmName="SHA-512" hashValue="9ZMF4JIL4eIC2y/9IEVaQHTeNrP9RK6q7mkKE9SYd5jrjSG1kEY4BVrtnoWmUyFRvrpjsOhe7oHtzsUtwgbSFA==" saltValue="28LumQPtl6gDeJmHQllgog==" spinCount="100000" sheet="1" objects="1" scenarios="1"/>
  <mergeCells count="6">
    <mergeCell ref="B2:F2"/>
    <mergeCell ref="B7:B8"/>
    <mergeCell ref="C7:C8"/>
    <mergeCell ref="D7:D8"/>
    <mergeCell ref="E7:E8"/>
    <mergeCell ref="F7:F8"/>
  </mergeCells>
  <pageMargins left="0.7" right="0.7" top="0.75" bottom="0.75" header="0.3" footer="0.3"/>
  <pageSetup scale="7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K15"/>
  <sheetViews>
    <sheetView tabSelected="1" view="pageBreakPreview" zoomScale="60" zoomScaleNormal="100" workbookViewId="0">
      <selection activeCell="K22" sqref="K22"/>
    </sheetView>
  </sheetViews>
  <sheetFormatPr baseColWidth="10" defaultRowHeight="15" x14ac:dyDescent="0.25"/>
  <cols>
    <col min="4" max="4" width="15.85546875" customWidth="1"/>
    <col min="8" max="8" width="14.28515625" bestFit="1" customWidth="1"/>
    <col min="9" max="9" width="14.140625" bestFit="1" customWidth="1"/>
  </cols>
  <sheetData>
    <row r="1" spans="2:11" ht="15.75" thickBot="1" x14ac:dyDescent="0.3"/>
    <row r="2" spans="2:11" ht="16.5" thickTop="1" thickBot="1" x14ac:dyDescent="0.3">
      <c r="B2" s="112" t="s">
        <v>185</v>
      </c>
      <c r="C2" s="113"/>
      <c r="D2" s="113"/>
      <c r="E2" s="113"/>
      <c r="F2" s="113"/>
      <c r="G2" s="113"/>
      <c r="H2" s="113"/>
      <c r="I2" s="113"/>
      <c r="J2" s="113"/>
      <c r="K2" s="113"/>
    </row>
    <row r="3" spans="2:11" ht="16.5" thickTop="1" thickBot="1" x14ac:dyDescent="0.3"/>
    <row r="4" spans="2:11" ht="16.5" customHeight="1" thickTop="1" thickBot="1" x14ac:dyDescent="0.3">
      <c r="B4" s="119" t="s">
        <v>4</v>
      </c>
      <c r="C4" s="120"/>
      <c r="D4" s="132" t="s">
        <v>195</v>
      </c>
      <c r="E4" s="43" t="s">
        <v>21</v>
      </c>
      <c r="F4" s="43" t="s">
        <v>167</v>
      </c>
      <c r="G4" s="43" t="s">
        <v>168</v>
      </c>
      <c r="H4" s="43" t="s">
        <v>169</v>
      </c>
      <c r="I4" s="43" t="s">
        <v>170</v>
      </c>
      <c r="J4" s="43" t="s">
        <v>171</v>
      </c>
      <c r="K4" s="43" t="s">
        <v>172</v>
      </c>
    </row>
    <row r="5" spans="2:11" ht="16.5" thickTop="1" thickBot="1" x14ac:dyDescent="0.3">
      <c r="B5" s="43" t="s">
        <v>98</v>
      </c>
      <c r="C5" s="43" t="s">
        <v>99</v>
      </c>
      <c r="D5" s="133"/>
      <c r="E5" s="43" t="s">
        <v>173</v>
      </c>
      <c r="F5" s="43" t="s">
        <v>174</v>
      </c>
      <c r="G5" s="43" t="s">
        <v>175</v>
      </c>
      <c r="H5" s="43" t="s">
        <v>159</v>
      </c>
      <c r="I5" s="43" t="s">
        <v>176</v>
      </c>
      <c r="J5" s="43"/>
      <c r="K5" s="43" t="s">
        <v>177</v>
      </c>
    </row>
    <row r="6" spans="2:11" ht="15.75" thickTop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2:11" ht="15.75" x14ac:dyDescent="0.25">
      <c r="B7" s="93" t="s">
        <v>178</v>
      </c>
      <c r="C7" s="93">
        <v>1</v>
      </c>
      <c r="D7" s="93">
        <v>79.849999999999994</v>
      </c>
      <c r="E7" s="79">
        <f>+D7*('AGUAS LLUVIAS'!$C$4/3600)*'AGUAS LLUVIAS'!$C$5</f>
        <v>2.9943749999999998</v>
      </c>
      <c r="F7" s="93">
        <v>4</v>
      </c>
      <c r="G7" s="93">
        <v>1</v>
      </c>
      <c r="H7" s="70">
        <f>ROUND(I7*PI()*(F7*0.0254/2)^2*1000,2)</f>
        <v>7.78</v>
      </c>
      <c r="I7" s="70">
        <f>ROUND(((F7*0.0254/4)^(2/3))/0.009*(G7/100)^(1/2),2)</f>
        <v>0.96</v>
      </c>
      <c r="J7" s="70">
        <f>ROUND(E7/H7,2)</f>
        <v>0.38</v>
      </c>
      <c r="K7" s="93"/>
    </row>
    <row r="8" spans="2:11" ht="15.75" x14ac:dyDescent="0.25">
      <c r="B8" s="93" t="s">
        <v>179</v>
      </c>
      <c r="C8" s="93">
        <v>1</v>
      </c>
      <c r="D8" s="93">
        <v>57.68</v>
      </c>
      <c r="E8" s="79">
        <f>+D8*('AGUAS LLUVIAS'!$C$4/3600)*'AGUAS LLUVIAS'!$C$5</f>
        <v>2.1630000000000003</v>
      </c>
      <c r="F8" s="93">
        <v>4</v>
      </c>
      <c r="G8" s="93">
        <v>1</v>
      </c>
      <c r="H8" s="70">
        <f t="shared" ref="H8:H13" si="0">ROUND(I8*PI()*(F8*0.0254/2)^2*1000,2)</f>
        <v>7.78</v>
      </c>
      <c r="I8" s="70">
        <f t="shared" ref="I8:I12" si="1">ROUND(((F8*0.0254/4)^(2/3))/0.009*(G8/100)^(1/2),2)</f>
        <v>0.96</v>
      </c>
      <c r="J8" s="70">
        <f t="shared" ref="J8:J13" si="2">ROUND(E8/H8,2)</f>
        <v>0.28000000000000003</v>
      </c>
      <c r="K8" s="93"/>
    </row>
    <row r="9" spans="2:11" ht="15.75" x14ac:dyDescent="0.25">
      <c r="B9" s="93">
        <v>1</v>
      </c>
      <c r="C9" s="93">
        <v>2</v>
      </c>
      <c r="D9" s="93">
        <v>137.53</v>
      </c>
      <c r="E9" s="79">
        <f>+D9*('AGUAS LLUVIAS'!$C$4/3600)*'AGUAS LLUVIAS'!$C$5</f>
        <v>5.157375</v>
      </c>
      <c r="F9" s="93">
        <v>4</v>
      </c>
      <c r="G9" s="93">
        <v>1</v>
      </c>
      <c r="H9" s="70">
        <f t="shared" si="0"/>
        <v>7.78</v>
      </c>
      <c r="I9" s="70">
        <f t="shared" si="1"/>
        <v>0.96</v>
      </c>
      <c r="J9" s="70">
        <f t="shared" si="2"/>
        <v>0.66</v>
      </c>
      <c r="K9" s="93"/>
    </row>
    <row r="10" spans="2:11" ht="15.75" x14ac:dyDescent="0.25">
      <c r="B10" s="93" t="s">
        <v>180</v>
      </c>
      <c r="C10" s="93" t="s">
        <v>181</v>
      </c>
      <c r="D10" s="93">
        <v>166.22</v>
      </c>
      <c r="E10" s="79">
        <f>+D10*('AGUAS LLUVIAS'!$C$4/3600)*'AGUAS LLUVIAS'!$C$5</f>
        <v>6.23325</v>
      </c>
      <c r="F10" s="93">
        <v>4</v>
      </c>
      <c r="G10" s="93">
        <v>1</v>
      </c>
      <c r="H10" s="70">
        <f t="shared" si="0"/>
        <v>7.78</v>
      </c>
      <c r="I10" s="70">
        <f t="shared" si="1"/>
        <v>0.96</v>
      </c>
      <c r="J10" s="70">
        <f t="shared" si="2"/>
        <v>0.8</v>
      </c>
      <c r="K10" s="93"/>
    </row>
    <row r="11" spans="2:11" ht="15.75" x14ac:dyDescent="0.25">
      <c r="B11" s="93" t="s">
        <v>182</v>
      </c>
      <c r="C11" s="93">
        <v>2</v>
      </c>
      <c r="D11" s="93">
        <v>38.049999999999997</v>
      </c>
      <c r="E11" s="79">
        <f>+D11*('AGUAS LLUVIAS'!$C$4/3600)*'AGUAS LLUVIAS'!$C$5</f>
        <v>1.4268749999999999</v>
      </c>
      <c r="F11" s="93">
        <v>4</v>
      </c>
      <c r="G11" s="93">
        <v>1</v>
      </c>
      <c r="H11" s="70">
        <f t="shared" si="0"/>
        <v>7.78</v>
      </c>
      <c r="I11" s="70">
        <f t="shared" si="1"/>
        <v>0.96</v>
      </c>
      <c r="J11" s="70">
        <f t="shared" si="2"/>
        <v>0.18</v>
      </c>
      <c r="K11" s="93"/>
    </row>
    <row r="12" spans="2:11" ht="15.75" x14ac:dyDescent="0.25">
      <c r="B12" s="93">
        <v>2</v>
      </c>
      <c r="C12" s="93" t="s">
        <v>181</v>
      </c>
      <c r="D12" s="93">
        <v>175.57999999999998</v>
      </c>
      <c r="E12" s="79">
        <f>+D12*('AGUAS LLUVIAS'!$C$4/3600)*'AGUAS LLUVIAS'!$C$5</f>
        <v>6.584249999999999</v>
      </c>
      <c r="F12" s="93">
        <v>4</v>
      </c>
      <c r="G12" s="93">
        <v>1</v>
      </c>
      <c r="H12" s="70">
        <f t="shared" si="0"/>
        <v>7.78</v>
      </c>
      <c r="I12" s="70">
        <f t="shared" si="1"/>
        <v>0.96</v>
      </c>
      <c r="J12" s="70">
        <f t="shared" si="2"/>
        <v>0.85</v>
      </c>
      <c r="K12" s="93"/>
    </row>
    <row r="13" spans="2:11" ht="15.75" x14ac:dyDescent="0.25">
      <c r="B13" s="93" t="s">
        <v>183</v>
      </c>
      <c r="C13" s="93" t="s">
        <v>184</v>
      </c>
      <c r="D13" s="93">
        <v>341.79999999999995</v>
      </c>
      <c r="E13" s="79">
        <f>+D13*('AGUAS LLUVIAS'!$C$4/3600)*'AGUAS LLUVIAS'!$C$5</f>
        <v>12.817499999999997</v>
      </c>
      <c r="F13" s="93">
        <v>4</v>
      </c>
      <c r="G13" s="93">
        <v>1</v>
      </c>
      <c r="H13" s="70">
        <f t="shared" si="0"/>
        <v>7.78</v>
      </c>
      <c r="I13" s="70">
        <f>ROUND(((F13*0.0254/4)^(2/3))/0.009*(G13/100)^(1/2),2)</f>
        <v>0.96</v>
      </c>
      <c r="J13" s="70">
        <f t="shared" si="2"/>
        <v>1.65</v>
      </c>
      <c r="K13" s="93"/>
    </row>
    <row r="15" spans="2:11" x14ac:dyDescent="0.25">
      <c r="B15" s="52"/>
    </row>
  </sheetData>
  <sheetProtection algorithmName="SHA-512" hashValue="Gz/aDVCE1Gw3yki4Laozrmp2lAgB+mBgpc9PP/js6Tok8vJSjR4xbJmPpKxhzMV6cgZ2/34smdYWyvQg28qnEQ==" saltValue="kV8RKDCcPqA8l35eyS2OBw==" spinCount="100000" sheet="1" objects="1" scenarios="1"/>
  <mergeCells count="3">
    <mergeCell ref="B2:K2"/>
    <mergeCell ref="B4:C4"/>
    <mergeCell ref="D4:D5"/>
  </mergeCells>
  <pageMargins left="0.7" right="0.7" top="0.75" bottom="0.75" header="0.3" footer="0.3"/>
  <pageSetup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6:F28"/>
  <sheetViews>
    <sheetView topLeftCell="A19" workbookViewId="0">
      <selection activeCell="I36" sqref="I36"/>
    </sheetView>
  </sheetViews>
  <sheetFormatPr baseColWidth="10" defaultRowHeight="15" x14ac:dyDescent="0.25"/>
  <sheetData>
    <row r="6" spans="3:6" x14ac:dyDescent="0.25">
      <c r="D6" t="s">
        <v>150</v>
      </c>
    </row>
    <row r="8" spans="3:6" x14ac:dyDescent="0.25">
      <c r="C8" s="111" t="s">
        <v>145</v>
      </c>
      <c r="D8" s="111"/>
      <c r="E8" s="111"/>
      <c r="F8" s="111"/>
    </row>
    <row r="9" spans="3:6" ht="15.75" x14ac:dyDescent="0.25">
      <c r="C9" s="37" t="s">
        <v>146</v>
      </c>
      <c r="D9" s="37" t="s">
        <v>147</v>
      </c>
      <c r="E9" s="37" t="s">
        <v>148</v>
      </c>
      <c r="F9" s="37" t="s">
        <v>149</v>
      </c>
    </row>
    <row r="10" spans="3:6" ht="15.75" x14ac:dyDescent="0.25">
      <c r="C10" s="37">
        <v>1.5</v>
      </c>
      <c r="D10" s="37">
        <v>48.26</v>
      </c>
      <c r="E10" s="37">
        <f>+D10-2*F10</f>
        <v>42.68</v>
      </c>
      <c r="F10" s="38">
        <v>2.79</v>
      </c>
    </row>
    <row r="11" spans="3:6" ht="15.75" x14ac:dyDescent="0.25">
      <c r="C11" s="37">
        <v>2</v>
      </c>
      <c r="D11" s="37">
        <v>60.33</v>
      </c>
      <c r="E11" s="37">
        <f>+D11-2*F11</f>
        <v>54.489999999999995</v>
      </c>
      <c r="F11" s="38">
        <v>2.92</v>
      </c>
    </row>
    <row r="12" spans="3:6" ht="15.75" x14ac:dyDescent="0.25">
      <c r="C12" s="37">
        <v>3</v>
      </c>
      <c r="D12" s="37">
        <v>82.56</v>
      </c>
      <c r="E12" s="37">
        <f>+D12-2*F12</f>
        <v>76.2</v>
      </c>
      <c r="F12" s="38">
        <v>3.18</v>
      </c>
    </row>
    <row r="13" spans="3:6" ht="15.75" x14ac:dyDescent="0.25">
      <c r="C13" s="37">
        <v>4</v>
      </c>
      <c r="D13" s="37">
        <v>114.3</v>
      </c>
      <c r="E13" s="37">
        <f>+D13-2*F13</f>
        <v>107.7</v>
      </c>
      <c r="F13" s="38">
        <v>3.3</v>
      </c>
    </row>
    <row r="14" spans="3:6" ht="15.75" x14ac:dyDescent="0.25">
      <c r="C14" s="37">
        <v>6</v>
      </c>
      <c r="D14" s="37">
        <v>168.28</v>
      </c>
      <c r="E14" s="37">
        <f>+D14-2*F14</f>
        <v>160.04</v>
      </c>
      <c r="F14" s="38">
        <v>4.12</v>
      </c>
    </row>
    <row r="15" spans="3:6" ht="15.75" x14ac:dyDescent="0.25">
      <c r="C15" s="37">
        <v>8</v>
      </c>
      <c r="D15" s="37">
        <f>+C15*25</f>
        <v>200</v>
      </c>
      <c r="E15" s="39">
        <v>208.42</v>
      </c>
      <c r="F15" s="38">
        <v>219.08</v>
      </c>
    </row>
    <row r="16" spans="3:6" ht="15.75" x14ac:dyDescent="0.25">
      <c r="C16" s="37">
        <v>10</v>
      </c>
      <c r="D16" s="37">
        <f>+C16*25</f>
        <v>250</v>
      </c>
      <c r="E16" s="39">
        <v>259.73</v>
      </c>
      <c r="F16" s="38">
        <v>273.05</v>
      </c>
    </row>
    <row r="18" spans="3:6" x14ac:dyDescent="0.25">
      <c r="D18" t="s">
        <v>151</v>
      </c>
    </row>
    <row r="19" spans="3:6" x14ac:dyDescent="0.25">
      <c r="C19" s="111" t="s">
        <v>145</v>
      </c>
      <c r="D19" s="111"/>
      <c r="E19" s="111"/>
      <c r="F19" s="111"/>
    </row>
    <row r="20" spans="3:6" ht="15.75" x14ac:dyDescent="0.25">
      <c r="C20" s="37" t="s">
        <v>146</v>
      </c>
      <c r="D20" s="37" t="s">
        <v>147</v>
      </c>
      <c r="E20" s="37" t="s">
        <v>148</v>
      </c>
      <c r="F20" s="37" t="s">
        <v>149</v>
      </c>
    </row>
    <row r="21" spans="3:6" ht="15.75" x14ac:dyDescent="0.25">
      <c r="C21" s="42">
        <v>0.5</v>
      </c>
      <c r="D21" s="37"/>
      <c r="E21" s="36">
        <v>16.600000000000001</v>
      </c>
      <c r="F21" s="38"/>
    </row>
    <row r="22" spans="3:6" ht="15.75" x14ac:dyDescent="0.25">
      <c r="C22" s="42">
        <v>0.75</v>
      </c>
      <c r="D22" s="37"/>
      <c r="E22" s="36">
        <v>23.63</v>
      </c>
      <c r="F22" s="38"/>
    </row>
    <row r="23" spans="3:6" ht="15.75" x14ac:dyDescent="0.25">
      <c r="C23" s="42">
        <v>1</v>
      </c>
      <c r="D23" s="37"/>
      <c r="E23" s="36">
        <v>30.2</v>
      </c>
      <c r="F23" s="38"/>
    </row>
    <row r="24" spans="3:6" ht="15.75" x14ac:dyDescent="0.25">
      <c r="C24" s="42">
        <v>1.25</v>
      </c>
      <c r="D24" s="37"/>
      <c r="E24" s="15">
        <v>38.14</v>
      </c>
      <c r="F24" s="38"/>
    </row>
    <row r="25" spans="3:6" ht="15.75" x14ac:dyDescent="0.25">
      <c r="C25" s="42">
        <v>1.5</v>
      </c>
      <c r="D25" s="37"/>
      <c r="E25" s="15">
        <v>43.68</v>
      </c>
      <c r="F25" s="38"/>
    </row>
    <row r="26" spans="3:6" ht="15.75" x14ac:dyDescent="0.25">
      <c r="C26" s="42">
        <v>2</v>
      </c>
      <c r="D26" s="37"/>
      <c r="E26" s="15">
        <v>54.58</v>
      </c>
      <c r="F26" s="38"/>
    </row>
    <row r="27" spans="3:6" ht="15.75" x14ac:dyDescent="0.25">
      <c r="C27" s="42">
        <v>2.5</v>
      </c>
      <c r="D27" s="37"/>
      <c r="E27" s="15">
        <v>66.069999999999993</v>
      </c>
      <c r="F27" s="38"/>
    </row>
    <row r="28" spans="3:6" x14ac:dyDescent="0.25">
      <c r="C28" s="42">
        <v>3</v>
      </c>
      <c r="E28" s="15">
        <v>80.42</v>
      </c>
    </row>
  </sheetData>
  <sheetProtection algorithmName="SHA-512" hashValue="nAQ6qyKmBN7+Zbjg12mk3f+7ncn3UMDH94sRIOfciI6DA7fSdgqRhCmQeDlcVXCW6jmuIa48UiXgin2qs0nsPg==" saltValue="XysKiiFsjGkmGD0ClgIpgw==" spinCount="100000" sheet="1" objects="1" scenarios="1"/>
  <mergeCells count="2">
    <mergeCell ref="C8:F8"/>
    <mergeCell ref="C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COORDENADAS</vt:lpstr>
      <vt:lpstr>RUTA CRITICA</vt:lpstr>
      <vt:lpstr>ACOMETIDA Y MEDIDOR</vt:lpstr>
      <vt:lpstr>PLANO1</vt:lpstr>
      <vt:lpstr>CANTIDADES DE OBRA</vt:lpstr>
      <vt:lpstr>COLECTORES INTERNOS</vt:lpstr>
      <vt:lpstr>AGUAS LLUVIAS</vt:lpstr>
      <vt:lpstr>COLECTORES LLUVIAS</vt:lpstr>
      <vt:lpstr>'ACOMETIDA Y MEDIDOR'!Área_de_impresión</vt:lpstr>
      <vt:lpstr>'AGUAS LLUVIAS'!Área_de_impresión</vt:lpstr>
      <vt:lpstr>'CANTIDADES DE OBRA'!Área_de_impresión</vt:lpstr>
      <vt:lpstr>'COLECTORES INTERNOS'!Área_de_impresión</vt:lpstr>
      <vt:lpstr>'COLECTORES LLUVIAS'!Área_de_impresión</vt:lpstr>
      <vt:lpstr>PLANO1!Área_de_impresión</vt:lpstr>
      <vt:lpstr>'RUTA CRITICA'!Área_de_impresión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MAURICIO</cp:lastModifiedBy>
  <cp:lastPrinted>2022-11-07T20:43:29Z</cp:lastPrinted>
  <dcterms:created xsi:type="dcterms:W3CDTF">2022-08-14T01:48:12Z</dcterms:created>
  <dcterms:modified xsi:type="dcterms:W3CDTF">2023-02-09T00:56:24Z</dcterms:modified>
</cp:coreProperties>
</file>