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PROYECTO FINAL PRÁCTICA ACADÉMICA\"/>
    </mc:Choice>
  </mc:AlternateContent>
  <xr:revisionPtr revIDLastSave="0" documentId="8_{C31E8AA9-7A76-43E6-A487-2D313DEB7FE1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Evaluación técnica" sheetId="1" r:id="rId1"/>
    <sheet name="Instructivo E.T" sheetId="5" r:id="rId2"/>
    <sheet name="Evaluación clinica" sheetId="2" r:id="rId3"/>
    <sheet name="Instructivo E.C" sheetId="6" r:id="rId4"/>
    <sheet name="Evaluación economica" sheetId="3" r:id="rId5"/>
    <sheet name="Instructivo E.E" sheetId="8" r:id="rId6"/>
    <sheet name="Calificación final" sheetId="4" r:id="rId7"/>
  </sheets>
  <definedNames>
    <definedName name="_xlnm.Print_Area" localSheetId="2">'Evaluación clinica'!$A$1:$AH$33</definedName>
    <definedName name="_xlnm.Print_Area" localSheetId="4">'Evaluación economica'!$A$1:$AH$32</definedName>
    <definedName name="_xlnm.Print_Area" localSheetId="0">'Evaluación técnica'!$A$1:$AH$38</definedName>
    <definedName name="_xlnm.Print_Area" localSheetId="1">'Instructivo E.T'!$A$1:$AH$199</definedName>
    <definedName name="E.C">'Evaluación clinica'!$A$1:$AH$33</definedName>
    <definedName name="E.E">'Evaluación economica'!$A$1:$AH$32</definedName>
    <definedName name="E.T">'Evaluación técnica'!$A$1:$AH$38</definedName>
    <definedName name="marca">'Evaluación técnica'!$P$7</definedName>
    <definedName name="modelo">'Evaluación técnica'!$Z$7</definedName>
    <definedName name="nombre">'Evaluación técnica'!$D$7</definedName>
    <definedName name="nombre1">'Evaluación técnica'!$A$7</definedName>
    <definedName name="nombre2">'Evaluación técnica'!$A$8</definedName>
    <definedName name="nombre3">'Evaluación técnica'!$A$9</definedName>
    <definedName name="proveedor">'Evaluación técnica'!$AF$7</definedName>
    <definedName name="Puntaje_final_EC">'Evaluación clinica'!$A$26</definedName>
    <definedName name="Puntaje_final_EE">'Evaluación economica'!$A$25</definedName>
    <definedName name="Puntaje_final_ET">'Evaluación técnica'!$A$31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F8" i="3"/>
  <c r="AF7" i="3"/>
  <c r="Z9" i="3"/>
  <c r="Z8" i="3"/>
  <c r="Z7" i="3"/>
  <c r="P9" i="3"/>
  <c r="P8" i="3"/>
  <c r="P7" i="3"/>
  <c r="D9" i="3"/>
  <c r="D8" i="3"/>
  <c r="D7" i="3"/>
  <c r="AF9" i="2"/>
  <c r="AF8" i="2"/>
  <c r="AF7" i="2"/>
  <c r="Z9" i="2"/>
  <c r="Z8" i="2"/>
  <c r="Z7" i="2"/>
  <c r="P9" i="2"/>
  <c r="P8" i="2"/>
  <c r="P7" i="2"/>
  <c r="D9" i="2"/>
  <c r="D8" i="2"/>
  <c r="D7" i="2"/>
  <c r="P31" i="1"/>
  <c r="X31" i="1"/>
  <c r="AE25" i="3"/>
  <c r="AE9" i="4" s="1"/>
  <c r="X25" i="3"/>
  <c r="X9" i="4" s="1"/>
  <c r="P25" i="3"/>
  <c r="AE26" i="2"/>
  <c r="X26" i="2"/>
  <c r="X8" i="4" s="1"/>
  <c r="P26" i="2"/>
  <c r="Q8" i="4" s="1"/>
  <c r="Q9" i="4"/>
  <c r="Q7" i="4"/>
  <c r="AE31" i="1"/>
  <c r="AE7" i="4"/>
  <c r="AE8" i="4"/>
  <c r="X7" i="4"/>
  <c r="X10" i="4" l="1"/>
  <c r="AE10" i="4"/>
  <c r="Q10" i="4"/>
</calcChain>
</file>

<file path=xl/sharedStrings.xml><?xml version="1.0" encoding="utf-8"?>
<sst xmlns="http://schemas.openxmlformats.org/spreadsheetml/2006/main" count="530" uniqueCount="271">
  <si>
    <t>SISTEMA INTEGRADO DE GESTIÓN Y CALIDAD</t>
  </si>
  <si>
    <t xml:space="preserve">Página </t>
  </si>
  <si>
    <t xml:space="preserve">Versión: </t>
  </si>
  <si>
    <t xml:space="preserve">Vigente a partir de : </t>
  </si>
  <si>
    <t>ITEM</t>
  </si>
  <si>
    <t>NOMBRE DEL EQUIPO</t>
  </si>
  <si>
    <t>MARCA</t>
  </si>
  <si>
    <t>MODELO</t>
  </si>
  <si>
    <t xml:space="preserve">PROVEEDOR </t>
  </si>
  <si>
    <t>ESPECIFICACIONES TÉCNICAS</t>
  </si>
  <si>
    <t xml:space="preserve">DESCRIPCIÓN </t>
  </si>
  <si>
    <t>PROVEEDOR 1</t>
  </si>
  <si>
    <t>OBSERVACIONES</t>
  </si>
  <si>
    <t>PROVEEDOR 2</t>
  </si>
  <si>
    <t>PROVEEDOR 3</t>
  </si>
  <si>
    <t xml:space="preserve">Facilidad en modo de uso </t>
  </si>
  <si>
    <t xml:space="preserve">Batería </t>
  </si>
  <si>
    <t>Requerimiento eléctrico</t>
  </si>
  <si>
    <t>Alarmas</t>
  </si>
  <si>
    <t xml:space="preserve">Área de instalación </t>
  </si>
  <si>
    <t>Puesta en marcha del equipo</t>
  </si>
  <si>
    <t>Vida útil del equipo</t>
  </si>
  <si>
    <t xml:space="preserve">Cubrimiento de garantía </t>
  </si>
  <si>
    <t>Tiempo promedio de respuesta del proveedor (repuestos)</t>
  </si>
  <si>
    <t>Tiempo promedio de respuesta del proveedor (servicio técnico) 5 AÑOS</t>
  </si>
  <si>
    <t xml:space="preserve">Servicio técnico del proveedor </t>
  </si>
  <si>
    <t>Manuales e instructivos(físico/virtual)</t>
  </si>
  <si>
    <t>Guía rápida del equipo</t>
  </si>
  <si>
    <t>Nivel del riesgo</t>
  </si>
  <si>
    <t xml:space="preserve">Facilidad de operación </t>
  </si>
  <si>
    <t>Visibilidad de controles e interfaz</t>
  </si>
  <si>
    <t>Sistema de alarmas</t>
  </si>
  <si>
    <t>Facilidad de limpieza</t>
  </si>
  <si>
    <t xml:space="preserve">Cumplimiento de la necesidad </t>
  </si>
  <si>
    <t>Reducción de uso de consumibles respecto a otros equipos</t>
  </si>
  <si>
    <t>El personal está familiarizado con la tecnologia</t>
  </si>
  <si>
    <t>El personal presenta una posición positiva respecto a la implementación de la tecnología</t>
  </si>
  <si>
    <t>Experiencia de instituciones en el país con la tecnologiía</t>
  </si>
  <si>
    <t xml:space="preserve">Funcionalidad del equipo para el servicio </t>
  </si>
  <si>
    <t>Eficacia y Efciencia</t>
  </si>
  <si>
    <t>Periodicidad de uso</t>
  </si>
  <si>
    <t xml:space="preserve">Costo unitario del equipo </t>
  </si>
  <si>
    <t>Descuentos</t>
  </si>
  <si>
    <t xml:space="preserve">Condiciones de entrega respecto al pago </t>
  </si>
  <si>
    <t xml:space="preserve">Costo consumibles e insumos </t>
  </si>
  <si>
    <t>Costo de manteniemiento preventivo</t>
  </si>
  <si>
    <t>Costo de mantenimiento correctivo</t>
  </si>
  <si>
    <t>Costo de mantenimiento vs. Costo adquisición</t>
  </si>
  <si>
    <t>Precio de venta /servicio prestado</t>
  </si>
  <si>
    <t>Gastos de instalación y puesta en marcha 
(adecuaciones)</t>
  </si>
  <si>
    <t>Pago de licencias o software</t>
  </si>
  <si>
    <t xml:space="preserve">PONDERADO FINAL </t>
  </si>
  <si>
    <t xml:space="preserve">Puntaje final </t>
  </si>
  <si>
    <r>
      <t>Código:</t>
    </r>
    <r>
      <rPr>
        <sz val="10"/>
        <color indexed="8"/>
        <rFont val="Tahoma"/>
        <family val="2"/>
      </rPr>
      <t xml:space="preserve"> </t>
    </r>
  </si>
  <si>
    <t>FIRMA Y/O SELLO DE RESPONSABLE DEL EQUIPO</t>
  </si>
  <si>
    <t xml:space="preserve">FORMATO PARA LA ADQUISICIÓN DE TECNOLOGÍA BIOMÉDICA
</t>
  </si>
  <si>
    <t>Puntaje final</t>
  </si>
  <si>
    <t xml:space="preserve">FIRMA Y/O SELLO DEL RESPONSABLE DE LA EVALUACIÓN </t>
  </si>
  <si>
    <t>TECNOLOGÍA</t>
  </si>
  <si>
    <t>CALIFICACIÓN</t>
  </si>
  <si>
    <t>EXPLICACIÓN</t>
  </si>
  <si>
    <t xml:space="preserve">El equipo presenta una interfaz que permite entender las opciones de funcionamiento </t>
  </si>
  <si>
    <t xml:space="preserve">El equipo cumple con las medidas y se puede ubicar correctamente en el sitio estipulado </t>
  </si>
  <si>
    <t xml:space="preserve">El equipo no cumple con las medidas y no es posible la adaptación en infraestructura </t>
  </si>
  <si>
    <t xml:space="preserve">El equipo no cumple con las medidas y se requiere adaptación en infraestructura </t>
  </si>
  <si>
    <t>El equipo cumple con los estandares de seguridad requeridos</t>
  </si>
  <si>
    <t>Requerimiento eléctrico: cumplimiento de la norma de seguridad básica y rendimiento esencial de equipos y dispositivos médicos</t>
  </si>
  <si>
    <t xml:space="preserve">El equipo requiere adaptaciones para cumplir con los estandares de seguridad </t>
  </si>
  <si>
    <t>El equipo no cumple con los estandares de seguridad requeridos</t>
  </si>
  <si>
    <t xml:space="preserve">El equipo cumple con las condiciones dadas por la institución </t>
  </si>
  <si>
    <t xml:space="preserve">El equipo no cumple con las condiciones dadas por la institución </t>
  </si>
  <si>
    <t xml:space="preserve">El equipo cumple con algunas de las condiciones dadas por la institución </t>
  </si>
  <si>
    <t xml:space="preserve">El tiempo de garantía es el más extenso dentro de las propuestas de los proveedores </t>
  </si>
  <si>
    <t xml:space="preserve">El tiempo de garantía está en el intermedio dentro de las propuestas de los proveedores </t>
  </si>
  <si>
    <t xml:space="preserve">El tiempo de garantía es el menos extenso dentro de las propuestas de los proveedores </t>
  </si>
  <si>
    <t>La batería tiene una duración intermedia dentro de las propuestas de los proveedores</t>
  </si>
  <si>
    <t>La batería tiene una duración baja dentro de las propuestas de los proveedores</t>
  </si>
  <si>
    <t>El tiempo de respuesta es mayor de 24 horas</t>
  </si>
  <si>
    <t xml:space="preserve">El tiempo de respuesta es inmediato </t>
  </si>
  <si>
    <t xml:space="preserve">Servicio técnico del proveedor: ayuda técnica via telefonica y/o presencial  </t>
  </si>
  <si>
    <t>El tiempo de respuesta es tardío</t>
  </si>
  <si>
    <t>El tiempo de respuesta es menor a 24 horas</t>
  </si>
  <si>
    <t>El tiempo de respuesta es inmediato</t>
  </si>
  <si>
    <t>El tiempo de respuesta es de manera inmediata</t>
  </si>
  <si>
    <t xml:space="preserve">El tiempo de respuesta es intermedio </t>
  </si>
  <si>
    <t>El tiempo de respuesta es inmediata pero los repuestos requieren mayor tiempo de entrega al ser importados (menor a 60 días)</t>
  </si>
  <si>
    <t>El tiempo de respuesta es inmediata pero los repuestos requieren mayor tiempo de entrega al ser importados (mayor a 60 días)</t>
  </si>
  <si>
    <t xml:space="preserve">Disponibilidad de repuestos, accesorios o insumos </t>
  </si>
  <si>
    <t>El proovedor cuenta con repuestos dentro de su inventario para entrega inmediata</t>
  </si>
  <si>
    <t xml:space="preserve">El proovedor cuenta con repuestos que pueden presentar demora en entrega debido a su ubicación a nivel nacional  </t>
  </si>
  <si>
    <t>El provvedor no cuenta con los respuestos y debe importarlos</t>
  </si>
  <si>
    <t>El proveedor entrega manuales e instructivos de forma fisico y digital en español</t>
  </si>
  <si>
    <t xml:space="preserve">El proveedor entrega manuales e instructivos de forma fisico y digital en inglés u otro idioma </t>
  </si>
  <si>
    <t>El proveedor no entrega manuales</t>
  </si>
  <si>
    <t>Guia ráida del equipo</t>
  </si>
  <si>
    <t>El proveedor entrega guía ráida</t>
  </si>
  <si>
    <t>El proveedor no entrega guía ráida</t>
  </si>
  <si>
    <t>El equipo no cuenta con alarmas médicas</t>
  </si>
  <si>
    <t>El equipo cuenta con alarmas médicas no graves que requieran retiro del mercado</t>
  </si>
  <si>
    <t xml:space="preserve">El equipo cuenta con alarmas médicas graves </t>
  </si>
  <si>
    <t>Riesgo alto</t>
  </si>
  <si>
    <t>Riesgo medio</t>
  </si>
  <si>
    <t>Riesgo bajo</t>
  </si>
  <si>
    <t xml:space="preserve">El personal asistencial comprende de manera fácil y en su totalidad el funcionamiento del equipo </t>
  </si>
  <si>
    <t xml:space="preserve">El personal asistencial no comprende de manera fácil y en su totalidad el funcionamiento del equipo </t>
  </si>
  <si>
    <t xml:space="preserve">El personal asistencial comprende parcialmente el funcionamiento del equipo </t>
  </si>
  <si>
    <t xml:space="preserve">Accesorios de fácil conexión, reconocimiento y manejo </t>
  </si>
  <si>
    <t>La conexión de los accesorios es complicada y puede presentar daños en los accesorios</t>
  </si>
  <si>
    <t xml:space="preserve">El equipo cumple con los requerimientos del personal asistencial y presenta ventajas respecto a otras tecnologias  </t>
  </si>
  <si>
    <t>La tecnologia no requiere mayor uso de consumibles comparado con las propuestas de los otros proveedores</t>
  </si>
  <si>
    <t>La tecnologia requiere igual uso de consumibles comparado con las propuestas de los otros proveedores</t>
  </si>
  <si>
    <t>La tecnologia requiere mayor uso de consumibles comparado con las propuestas de los otros proveedores</t>
  </si>
  <si>
    <t>El personal está familiarizado con la tecnología y con su uso</t>
  </si>
  <si>
    <t xml:space="preserve">El personal está unicamente familiarizado con la tecnología </t>
  </si>
  <si>
    <t>El personal no está familiarizado con la tecnología ni con su uso</t>
  </si>
  <si>
    <t>El personal presenta una posición positiva respecto a la implementación del equipo</t>
  </si>
  <si>
    <t>El personal presenta una posición neutra respecto a la implementación del equipo</t>
  </si>
  <si>
    <t>El personal presenta una posición negativa respecto a la implementación del equipo</t>
  </si>
  <si>
    <t xml:space="preserve">La experiencia de instituciones en el país con la tecnologiía es positiva </t>
  </si>
  <si>
    <t>La experiencia de instituciones en el país con la tecnologiía es positiva pero son pocas las instituciones que han implementado la tecnología</t>
  </si>
  <si>
    <t>La experiencia de instituciones en el país con la tecnologiía es negativa</t>
  </si>
  <si>
    <t>La tecnología es ampliamente funcional y requerida por el personal</t>
  </si>
  <si>
    <t>La tecnología es funcional y requerida por el personal</t>
  </si>
  <si>
    <t xml:space="preserve">La tecnología no es necesaria para el servicio debido a la presencia de otras tecnologías similares </t>
  </si>
  <si>
    <t>Se considera eficaz y eficiente respecto al impacto, recursos usados y funcionalidad dentro del servicio</t>
  </si>
  <si>
    <t>No se considera eficaz y eficiente respecto al impacto, recursos usados y funcionalidad dentro del servicio</t>
  </si>
  <si>
    <t>El equipo requiere de uso constantemente</t>
  </si>
  <si>
    <t>El equipo se usa con frecuencia</t>
  </si>
  <si>
    <t>El equipo no se usa regularmente</t>
  </si>
  <si>
    <t>Costo unitario del equipo más baja</t>
  </si>
  <si>
    <t>Costo unitario del equipo más alta</t>
  </si>
  <si>
    <t>Costo unitario del equipo intermedio</t>
  </si>
  <si>
    <t>El proveedor realiza descuento</t>
  </si>
  <si>
    <t>El proveedor no realiza descuento</t>
  </si>
  <si>
    <t xml:space="preserve">Las condiciones de entrega y pago se ajustan a los requerimientos establecidos por la institución </t>
  </si>
  <si>
    <t xml:space="preserve">Las condiciones de entrega y pago no se ajustan a los requerimientos establecidos por la institución </t>
  </si>
  <si>
    <t>Costo de consumibles e insumos más baja</t>
  </si>
  <si>
    <t>Costo de consumibles e insumos intermedio</t>
  </si>
  <si>
    <t>Costo de consumibles e insumos más alta</t>
  </si>
  <si>
    <t>DESCRIPCIÓN</t>
  </si>
  <si>
    <t>Costo de mantenimiento preventivo más baja</t>
  </si>
  <si>
    <t>Costo de mantenimiento preventivo intermedio</t>
  </si>
  <si>
    <t>Costo de mantenimiento preventivo más alta</t>
  </si>
  <si>
    <t>Costo de manteniemiento correctivo</t>
  </si>
  <si>
    <t>Costo de mantenimiento correctivo más baja</t>
  </si>
  <si>
    <t>Costo de mantenimiento correctivo intermedio</t>
  </si>
  <si>
    <t>Costo de mantenimiento correctivo más alta</t>
  </si>
  <si>
    <t>Análisis costo-efectividad</t>
  </si>
  <si>
    <t>Análisis costo-beneficio</t>
  </si>
  <si>
    <t xml:space="preserve">Área de instalación: adaptación del equipo al área o infraestructura del servicio estipulada para su funcionamiento  </t>
  </si>
  <si>
    <t>El equipo es intuitivo y por lo tanto permite reconocer los controles y entender lo que requiere para poner en funcionamiento la tecnología</t>
  </si>
  <si>
    <t>El equipo es muy intuitivo y por lo tanto permite reconocer de manera fácil los controles y entender lo que requiere para poner en funcionamiento la tecnología</t>
  </si>
  <si>
    <t>El equipo no permite su uso de manera fácil, los controles e interfaz no son fáciles de reconocer para poner en funcionamiento la tecnología</t>
  </si>
  <si>
    <t xml:space="preserve">El equipo cumple con algunas de las solicitudes hechas por la institución para poner en marcha el equipo </t>
  </si>
  <si>
    <t>La limpieza del equipo es fácil y se puede realizar con los elementos encontrados en la institución (meliseptol)</t>
  </si>
  <si>
    <t>La limpieza requiere de líquidos y cuidados especiales</t>
  </si>
  <si>
    <t>La conexión es de manera fácil permitiendo un manejo rápido y seguro</t>
  </si>
  <si>
    <t xml:space="preserve">El equipo cumple con los requerimientos del personal asistencial pero no presenta ventajas respecto a otras tecnologias en el servicio  </t>
  </si>
  <si>
    <t xml:space="preserve">El equipo no cumple con los requerimientos del personal asistencial  </t>
  </si>
  <si>
    <t>Costo de mantenimiento vs. Costo adquisición (RMA)</t>
  </si>
  <si>
    <t>Resultados</t>
  </si>
  <si>
    <t>Puntaje</t>
  </si>
  <si>
    <t>RMA≤10%</t>
  </si>
  <si>
    <t>10%&lt;RMA≤30%</t>
  </si>
  <si>
    <t>INSTRUCTIVO PARA EL DILIGENCIAMIENTO DEL MODELO DE EVALUACIÓN ECONÓMICA (40%)</t>
  </si>
  <si>
    <t>INSTRUCTIVO PARA EL DILIGENCIAMIENTO DEL MODELO DE EVALUACIÓN CLINICA (30%)</t>
  </si>
  <si>
    <t>INSTRUCTIVO PARA EL DILIGENCIAMIENTO DEL MODELO DE EVALUACIÓN TÉCNICA (30%)</t>
  </si>
  <si>
    <t xml:space="preserve">La inversión beneficia a la entidad porque los recursos consumidos no superan los recursos producidos </t>
  </si>
  <si>
    <t xml:space="preserve">La inversión no beneficia a la entidad porque los recursos consumidos superan los recursos producidos </t>
  </si>
  <si>
    <t>Relación del costo de mantenimiento vs el costo de adquisición es mayor a 30%</t>
  </si>
  <si>
    <r>
      <t>RMA</t>
    </r>
    <r>
      <rPr>
        <sz val="11"/>
        <color theme="1"/>
        <rFont val="Calibri"/>
        <family val="2"/>
      </rPr>
      <t>&gt;</t>
    </r>
    <r>
      <rPr>
        <sz val="11"/>
        <color theme="1"/>
        <rFont val="Trebuchet MS"/>
        <family val="2"/>
      </rPr>
      <t>30%</t>
    </r>
  </si>
  <si>
    <t>Relación del costo de mantenimiento vs el costo de adquisición es menor a 10% y mayor e igual a 30%</t>
  </si>
  <si>
    <t>Relación del costo de mantenimiento vs el costo de adquisición es menor e igual a 10%</t>
  </si>
  <si>
    <t xml:space="preserve">Facilidad en modo de uso: especificaciones en el modo de operación y software (dependiendo de la complejidad del equipo) </t>
  </si>
  <si>
    <t xml:space="preserve">Batería: reemplazo de batería o tiempo de vida util de la misma dentro de las condiciones dadas en el manual </t>
  </si>
  <si>
    <t>Alarmas: tipos de alarmas configurables, visuales y/o sonoras que puedan presentarse y den aviso sobre problemas durante su uso, además del historial de alarmas</t>
  </si>
  <si>
    <t>El volumen y la visualización de las alarmas es adecuado y permite comprender la razón de la alarma, es posible manejar las alarmas y determinar los rangos</t>
  </si>
  <si>
    <t>El volumen y la visualización de las alarmas es adecuado y permite comprender la razón de la alarma, no es posible manejar las alarmas y por lo tanto no se puede determinar los rangos</t>
  </si>
  <si>
    <t>Análisis costo-efectividad: comparación de los costos reales de funcionamiento y del ciclo de vida con las previsiones para comprobar que no hay que realizar demasiadas reparaciones</t>
  </si>
  <si>
    <t xml:space="preserve">El equipo no excede sus costos de mantenimiento y reparaciones al compararlo con el costo de la compra </t>
  </si>
  <si>
    <t xml:space="preserve">El equipo excede sus costos de mantenimiento y reparaciones al compararlo con el costo de la compra </t>
  </si>
  <si>
    <t xml:space="preserve">La tecnología requiere de menor gasto en cuanto a la instalación y adecuaciones </t>
  </si>
  <si>
    <t xml:space="preserve">La tecnología requiere de mayorr gasto en cuanto a la instalación y adecuaciones </t>
  </si>
  <si>
    <t>El equipo no requiere de instalación de licencias, el proveedor incluye las licencias  o software</t>
  </si>
  <si>
    <t>El equipo requiere de instalación de licencias, el proveedor incluye las licencias  o software</t>
  </si>
  <si>
    <t>FACILIDAD EN MODO DE USO</t>
  </si>
  <si>
    <t>BATERÍA</t>
  </si>
  <si>
    <t>REQUERIMIENTO ELÉCTRICO</t>
  </si>
  <si>
    <t>ALARMAS</t>
  </si>
  <si>
    <t>ÁREA DE INSTALACIÓN</t>
  </si>
  <si>
    <t>PUESTA EN MARCHA DEL EQUIPO</t>
  </si>
  <si>
    <t>Puesta en marcha del equipo: requerimientos necesarios hechos por la institución para poner en funcionamiento el equipo</t>
  </si>
  <si>
    <t>CUMPLIMIENTO DE ESPECIFICACIONES TÉCNICAS</t>
  </si>
  <si>
    <t>VIDA ÚTIL DEL EQUIPO</t>
  </si>
  <si>
    <t>CUBRIMIENTO DE LA GARANTÍA</t>
  </si>
  <si>
    <t xml:space="preserve">Vida útil del equipo: tiempo que podría funcionar el equipo en la institución además de la capacidad para soportar condiciones físicas y químicas a las que está expuesto el equipo  </t>
  </si>
  <si>
    <t>El tiempo de vida útil está en el intermedio dentro de las propuestas de los proveedores, equipo presenta un material medianamente resistente</t>
  </si>
  <si>
    <t>TIEMPO PROMEDIO DE RESPUESTA DEL PROVEEDOR (SERVICIO TÉCNICO)</t>
  </si>
  <si>
    <t>SERVICIO TÉCNICO DEL PROVEEDOR</t>
  </si>
  <si>
    <t>Tiempo promedio de respuesta del proveedor para el servicio técnico requerido por la institución (requerido por al menos 5 años después de la instalación)</t>
  </si>
  <si>
    <t xml:space="preserve">Tiempo promedio de respuesta del proveedor para los repuesto en caso de algún daño </t>
  </si>
  <si>
    <t>TIEMPO PROMEDIO DE RESPUESTA DEL PROVEEDOR (REPUESTOS)</t>
  </si>
  <si>
    <t>DISPONIBILIDAD DE REPUESTOS</t>
  </si>
  <si>
    <t>MANUALES E INSTRUCTIVOS</t>
  </si>
  <si>
    <t>Entrega de manuales e instructivos(físico/virtual) por parte del proveedor</t>
  </si>
  <si>
    <t xml:space="preserve">GUÍA RÁPIDA </t>
  </si>
  <si>
    <t>REGISTRO INVIMA</t>
  </si>
  <si>
    <t>NIVEL DE RIESGO</t>
  </si>
  <si>
    <t>FACILIDAD DE OPERACIÓN</t>
  </si>
  <si>
    <t>VISIBILIDAD DE CONTROLES E INTERFAZ</t>
  </si>
  <si>
    <t xml:space="preserve">Facilidad de operación: capacidad del personal para manipular el equipo </t>
  </si>
  <si>
    <t>Visibilidad de controles e interfaz: capacidad del personal para reconocer los controles e interfaz del equipo</t>
  </si>
  <si>
    <t>Sistema de alarmas necesario para comprender la razón de la alarma</t>
  </si>
  <si>
    <t>FACILIDAD DE LIMPIEZA</t>
  </si>
  <si>
    <t xml:space="preserve">Facilidad de limpieza: capacidad del personal para realizar limpieza del equipo </t>
  </si>
  <si>
    <t xml:space="preserve">ACCESORIOS DE FÁCIL MANEJO </t>
  </si>
  <si>
    <t>CUMPLIIENTO DE LA NECESIDAD</t>
  </si>
  <si>
    <t>Cumplimiento de la necesidad: efecto del equipo sobre el servicio en el cual será instalado</t>
  </si>
  <si>
    <t>REDUCCIÓN DE CONSUMIBLES</t>
  </si>
  <si>
    <t>FAMILIARIZACIÓN DEL PERSONAL CON LA TECNOLOGÍA</t>
  </si>
  <si>
    <t>POSICIÓN DEL PERSONAL CON LA TECNOLOGÍA</t>
  </si>
  <si>
    <t>EXPERIENCIA DE INSTITUCIONES CON LA TECNOLOGÍA</t>
  </si>
  <si>
    <t>FUNCIONALIDAD DEL EQUIPO</t>
  </si>
  <si>
    <t>EFICACIA Y EFICIENCIA</t>
  </si>
  <si>
    <t>Eficacia y Efciencia: efecto del equipo dentro del servicio y funcionalidad</t>
  </si>
  <si>
    <t xml:space="preserve">PERIODICIDAD DE USO </t>
  </si>
  <si>
    <t>Periodicidad de uso: tiempo estimado de uso dentro del servicio</t>
  </si>
  <si>
    <t xml:space="preserve">COSTO UNITARIO </t>
  </si>
  <si>
    <t>CONDICIEONES DE ENTREGA</t>
  </si>
  <si>
    <t>COSTO CONSUMIBLES</t>
  </si>
  <si>
    <t xml:space="preserve">COSTO MANTENIMIENTO PREVENTIVO </t>
  </si>
  <si>
    <t>COSTO MANTENIMIENTO CORRECTIVO</t>
  </si>
  <si>
    <t xml:space="preserve">COSTO DE MANTENIMINETO VS. COSTO DE ADQUISICIÓN </t>
  </si>
  <si>
    <t xml:space="preserve">PRECIO DE VENTA/SERVICIO PRESTADO </t>
  </si>
  <si>
    <t>COSTO-EFECTIVIDAD</t>
  </si>
  <si>
    <t>COSTO-BENEFICIO</t>
  </si>
  <si>
    <t>GASTOS DE INSTALACIÓN Y PUESTA EN MARCHA</t>
  </si>
  <si>
    <t>PAGO DE LICENCIAS O SOFTWARE</t>
  </si>
  <si>
    <t xml:space="preserve">DESCUENTOS </t>
  </si>
  <si>
    <t xml:space="preserve">Descuentos hechos por el proveedor </t>
  </si>
  <si>
    <t>Valor monetario para la adquisición de un equipo o servicio, precio de venta/servicio recibido. Si la compra del producto incluye 1 o más servicios, el costo del producto se divide por el número correspondiente a los servicios incluidos.</t>
  </si>
  <si>
    <t xml:space="preserve">Precio de venta/servicio más alto </t>
  </si>
  <si>
    <t xml:space="preserve">Precio de venta/servicio más bajo </t>
  </si>
  <si>
    <t>TOTAL</t>
  </si>
  <si>
    <t>El equipo presenta una interfaz que permite entender con mayor facilidad las opciones de funcionamiento, ya que permite que sea fácil su mantenimiento, tiempo en capacitación, entre otras.</t>
  </si>
  <si>
    <t>El equipo presenta una interfaz de dificil entendimiento y por lo tanto su mantenimiento se hace complejo</t>
  </si>
  <si>
    <t>La batería tiene una duración más extensa dentro de las propuestas de los proveedores</t>
  </si>
  <si>
    <t>El equipo cuenta con alarmas visuales o sonoras pero no permite tener de manera fácil control sobre los parámetros críticos pero no presenta historial de alarmas</t>
  </si>
  <si>
    <t>El equipo cuenta con alarmas visuales y sonoras que permitan tener control sobre los parámetros críticos, además presenta historial de alarmas</t>
  </si>
  <si>
    <t>El equipo no cuenta con alarmas que permitan tener control sobre los parámetros críticos y tampoco presenta historial de alarmas</t>
  </si>
  <si>
    <t xml:space="preserve">El equipo cumple con los documentos requeridos en la recepción técnica y solicitudes hechas por la institución para poner en marcha el equipo </t>
  </si>
  <si>
    <t xml:space="preserve">El equipo no  cumple con los documentos requeridos en la recepción técnica y solicitudes hechas por la institución para poner en marcha el equipo </t>
  </si>
  <si>
    <t xml:space="preserve">Cumplimiento de especificaciones técnicas: condiciones técnicas no especificadas en los anteriores ítems y que son especificas para cada equipo y su nivel de complejidad </t>
  </si>
  <si>
    <t>El tiempo de vida útil es el más extenso dentro de las propuestas de los proveedores, equipo resistente a uso, impactos, medio ambiente y tiempo</t>
  </si>
  <si>
    <t xml:space="preserve">El tiempo de vida útil es el menos extenso dentro de las propuestas de los proveedores, equipo frágil a la manipulación </t>
  </si>
  <si>
    <t xml:space="preserve">OBSERVACIONES: </t>
  </si>
  <si>
    <t>Evaluación tecnica (30%)</t>
  </si>
  <si>
    <t>Evaluación clinica (30%)</t>
  </si>
  <si>
    <t>Evaluación economica (40%)</t>
  </si>
  <si>
    <t>PROVEEDOR</t>
  </si>
  <si>
    <t>Registro invima: alertas medicas de los últimos años</t>
  </si>
  <si>
    <t>EVALUACIÓN ECONOMICA (40%)</t>
  </si>
  <si>
    <t>EVALUACIÓN CLINICA (30%)</t>
  </si>
  <si>
    <t>EVALUACIÓN TÉCNICA (30%)</t>
  </si>
  <si>
    <t>Capacitación del personal asistencial</t>
  </si>
  <si>
    <t xml:space="preserve">CAPACITACIÓN DEL PERSONAL </t>
  </si>
  <si>
    <t xml:space="preserve">El proveedor se compromete a realizar capacitaciones al personal biomédico y asistencial </t>
  </si>
  <si>
    <t xml:space="preserve">El proveedor no se compromete a realizar capacitaciones al personal biomédico y asistencial </t>
  </si>
  <si>
    <t>Experiencia de instituciones en el país con la tecnoloiía</t>
  </si>
  <si>
    <t xml:space="preserve">Cumplimiento de especificaciones técnicas </t>
  </si>
  <si>
    <t>Registro Invima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</si>
</sst>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charset val="134"/>
    </font>
    <font>
      <sz val="9"/>
      <color theme="1"/>
      <name val="Tahoma"/>
      <charset val="134"/>
    </font>
    <font>
      <b/>
      <sz val="12"/>
      <name val="Tahoma"/>
      <family val="2"/>
    </font>
    <font>
      <sz val="10"/>
      <color rgb="FF000000"/>
      <name val="Tahoma"/>
      <family val="2"/>
    </font>
    <font>
      <sz val="10"/>
      <color indexed="8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rebuchet MS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 hidden="1"/>
    </xf>
    <xf numFmtId="0" fontId="13" fillId="4" borderId="7" xfId="0" applyFont="1" applyFill="1" applyBorder="1" applyAlignment="1" applyProtection="1">
      <alignment horizontal="center" vertical="center"/>
      <protection locked="0"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25" xfId="0" applyFill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locked="0" hidden="1"/>
    </xf>
    <xf numFmtId="0" fontId="0" fillId="4" borderId="25" xfId="0" applyFill="1" applyBorder="1" applyAlignment="1" applyProtection="1">
      <alignment horizontal="center"/>
      <protection locked="0" hidden="1"/>
    </xf>
    <xf numFmtId="0" fontId="0" fillId="4" borderId="26" xfId="0" applyFill="1" applyBorder="1" applyAlignment="1" applyProtection="1">
      <alignment horizontal="center"/>
      <protection locked="0" hidden="1"/>
    </xf>
    <xf numFmtId="0" fontId="0" fillId="4" borderId="40" xfId="0" applyFill="1" applyBorder="1" applyAlignment="1" applyProtection="1">
      <alignment horizontal="center"/>
      <protection locked="0" hidden="1"/>
    </xf>
    <xf numFmtId="0" fontId="4" fillId="0" borderId="53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4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2" fillId="0" borderId="3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4" xfId="0" applyFont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4" fillId="5" borderId="53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40" xfId="0" applyFont="1" applyFill="1" applyBorder="1" applyAlignment="1" applyProtection="1">
      <alignment horizontal="center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6" fillId="11" borderId="6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9" fillId="0" borderId="49" xfId="0" applyFont="1" applyBorder="1" applyAlignment="1" applyProtection="1">
      <alignment horizontal="left" vertical="center" wrapText="1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/>
      <protection hidden="1"/>
    </xf>
    <xf numFmtId="0" fontId="1" fillId="4" borderId="45" xfId="0" applyFont="1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hidden="1"/>
    </xf>
    <xf numFmtId="0" fontId="0" fillId="4" borderId="47" xfId="0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ED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21430</xdr:colOff>
      <xdr:row>0</xdr:row>
      <xdr:rowOff>57150</xdr:rowOff>
    </xdr:from>
    <xdr:to>
      <xdr:col>5</xdr:col>
      <xdr:colOff>42662</xdr:colOff>
      <xdr:row>3</xdr:row>
      <xdr:rowOff>109537</xdr:rowOff>
    </xdr:to>
    <xdr:pic>
      <xdr:nvPicPr>
        <xdr:cNvPr id="2" name="5 Imagen" descr="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26243" y="57150"/>
          <a:ext cx="628450" cy="659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57150</xdr:rowOff>
    </xdr:from>
    <xdr:to>
      <xdr:col>5</xdr:col>
      <xdr:colOff>78381</xdr:colOff>
      <xdr:row>3</xdr:row>
      <xdr:rowOff>171450</xdr:rowOff>
    </xdr:to>
    <xdr:pic>
      <xdr:nvPicPr>
        <xdr:cNvPr id="6" name="5 Imagen" descr="1.png">
          <a:extLst>
            <a:ext uri="{FF2B5EF4-FFF2-40B4-BE49-F238E27FC236}">
              <a16:creationId xmlns:a16="http://schemas.microsoft.com/office/drawing/2014/main" id="{15F45B27-97BD-40E4-A226-18BD2C46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61962" y="57150"/>
          <a:ext cx="628450" cy="72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57150</xdr:rowOff>
    </xdr:from>
    <xdr:to>
      <xdr:col>5</xdr:col>
      <xdr:colOff>78381</xdr:colOff>
      <xdr:row>3</xdr:row>
      <xdr:rowOff>135731</xdr:rowOff>
    </xdr:to>
    <xdr:pic>
      <xdr:nvPicPr>
        <xdr:cNvPr id="7" name="5 Imagen" descr="1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56565" y="57150"/>
          <a:ext cx="6216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21430</xdr:colOff>
      <xdr:row>0</xdr:row>
      <xdr:rowOff>0</xdr:rowOff>
    </xdr:from>
    <xdr:to>
      <xdr:col>5</xdr:col>
      <xdr:colOff>42662</xdr:colOff>
      <xdr:row>3</xdr:row>
      <xdr:rowOff>154781</xdr:rowOff>
    </xdr:to>
    <xdr:pic>
      <xdr:nvPicPr>
        <xdr:cNvPr id="5" name="5 Imagen" descr="1.png">
          <a:extLst>
            <a:ext uri="{FF2B5EF4-FFF2-40B4-BE49-F238E27FC236}">
              <a16:creationId xmlns:a16="http://schemas.microsoft.com/office/drawing/2014/main" id="{ACCF0608-2524-4E14-B449-060D075F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26243" y="0"/>
          <a:ext cx="628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57150</xdr:rowOff>
    </xdr:from>
    <xdr:to>
      <xdr:col>5</xdr:col>
      <xdr:colOff>78381</xdr:colOff>
      <xdr:row>3</xdr:row>
      <xdr:rowOff>135731</xdr:rowOff>
    </xdr:to>
    <xdr:pic>
      <xdr:nvPicPr>
        <xdr:cNvPr id="3" name="5 Imagen" descr="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56565" y="57150"/>
          <a:ext cx="6216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21430</xdr:colOff>
      <xdr:row>0</xdr:row>
      <xdr:rowOff>0</xdr:rowOff>
    </xdr:from>
    <xdr:to>
      <xdr:col>5</xdr:col>
      <xdr:colOff>42662</xdr:colOff>
      <xdr:row>3</xdr:row>
      <xdr:rowOff>183356</xdr:rowOff>
    </xdr:to>
    <xdr:pic>
      <xdr:nvPicPr>
        <xdr:cNvPr id="3" name="5 Imagen" descr="1.png">
          <a:extLst>
            <a:ext uri="{FF2B5EF4-FFF2-40B4-BE49-F238E27FC236}">
              <a16:creationId xmlns:a16="http://schemas.microsoft.com/office/drawing/2014/main" id="{649AC9FC-489D-4141-81F4-15C7287F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26243" y="0"/>
          <a:ext cx="628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28</xdr:col>
      <xdr:colOff>227409</xdr:colOff>
      <xdr:row>74</xdr:row>
      <xdr:rowOff>132159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04560B-5E56-E183-7896-5A00110558D8}"/>
            </a:ext>
          </a:extLst>
        </xdr:cNvPr>
        <xdr:cNvSpPr txBox="1"/>
      </xdr:nvSpPr>
      <xdr:spPr>
        <a:xfrm>
          <a:off x="7811690" y="142886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35</xdr:col>
      <xdr:colOff>144063</xdr:colOff>
      <xdr:row>68</xdr:row>
      <xdr:rowOff>71437</xdr:rowOff>
    </xdr:from>
    <xdr:ext cx="2844405" cy="3852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A4AEA2B-2AC3-3E2F-0F2E-AEE99E3C876F}"/>
                </a:ext>
              </a:extLst>
            </xdr:cNvPr>
            <xdr:cNvSpPr txBox="1"/>
          </xdr:nvSpPr>
          <xdr:spPr>
            <a:xfrm>
              <a:off x="11585969" y="13084968"/>
              <a:ext cx="2844405" cy="3852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CO" sz="1600" b="0" i="1">
                      <a:latin typeface="Cambria Math" panose="02040503050406030204" pitchFamily="18" charset="0"/>
                    </a:rPr>
                    <m:t>𝑅𝑀𝐴</m:t>
                  </m:r>
                  <m:r>
                    <a:rPr lang="es-CO" sz="16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CO" sz="16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600" b="0" i="1">
                          <a:latin typeface="Cambria Math" panose="02040503050406030204" pitchFamily="18" charset="0"/>
                        </a:rPr>
                        <m:t>𝑐𝑜𝑠𝑡𝑜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𝑚𝑎𝑛𝑡𝑒𝑛𝑖𝑚𝑖𝑒𝑛𝑡𝑜</m:t>
                      </m:r>
                    </m:num>
                    <m:den>
                      <m:r>
                        <a:rPr lang="es-CO" sz="1600" b="0" i="1">
                          <a:latin typeface="Cambria Math" panose="02040503050406030204" pitchFamily="18" charset="0"/>
                        </a:rPr>
                        <m:t>𝑐𝑜𝑠𝑡𝑜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𝑎𝑑𝑞𝑢𝑖𝑠𝑖𝑐𝑖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ó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es-CO" sz="1600" b="0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</m:oMath>
              </a14:m>
              <a:r>
                <a:rPr lang="es-CO" sz="1600" i="1">
                  <a:latin typeface="Trebuchet MS" panose="020B0603020202020204" pitchFamily="34" charset="0"/>
                </a:rPr>
                <a:t>x100%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A4AEA2B-2AC3-3E2F-0F2E-AEE99E3C876F}"/>
                </a:ext>
              </a:extLst>
            </xdr:cNvPr>
            <xdr:cNvSpPr txBox="1"/>
          </xdr:nvSpPr>
          <xdr:spPr>
            <a:xfrm>
              <a:off x="11585969" y="13084968"/>
              <a:ext cx="2844405" cy="3852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600" b="0" i="0">
                  <a:latin typeface="Cambria Math" panose="02040503050406030204" pitchFamily="18" charset="0"/>
                </a:rPr>
                <a:t>𝑅𝑀𝐴=(𝑐𝑜𝑠𝑡𝑜 𝑚𝑎𝑛𝑡𝑒𝑛𝑖𝑚𝑖𝑒𝑛𝑡𝑜)/(𝑐𝑜𝑠𝑡𝑜 𝑎𝑑𝑞𝑢𝑖𝑠𝑖𝑐𝑖ó𝑛 )</a:t>
              </a:r>
              <a:r>
                <a:rPr lang="es-CO" sz="1600" i="1">
                  <a:latin typeface="Trebuchet MS" panose="020B0603020202020204" pitchFamily="34" charset="0"/>
                </a:rPr>
                <a:t>x100%</a:t>
              </a: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57150</xdr:rowOff>
    </xdr:from>
    <xdr:to>
      <xdr:col>5</xdr:col>
      <xdr:colOff>78381</xdr:colOff>
      <xdr:row>3</xdr:row>
      <xdr:rowOff>161925</xdr:rowOff>
    </xdr:to>
    <xdr:pic>
      <xdr:nvPicPr>
        <xdr:cNvPr id="3" name="5 Imagen" descr="1.png">
          <a:extLst>
            <a:ext uri="{FF2B5EF4-FFF2-40B4-BE49-F238E27FC236}">
              <a16:creationId xmlns:a16="http://schemas.microsoft.com/office/drawing/2014/main" id="{17BE1DAF-688F-4FFE-B2BA-4DA4D1D0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49" r="19913" b="19820"/>
        <a:stretch>
          <a:fillRect/>
        </a:stretch>
      </xdr:blipFill>
      <xdr:spPr>
        <a:xfrm>
          <a:off x="457199" y="57150"/>
          <a:ext cx="62130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zoomScale="80" zoomScaleNormal="80" workbookViewId="0">
      <selection activeCell="AM8" sqref="AM8"/>
    </sheetView>
  </sheetViews>
  <sheetFormatPr baseColWidth="10" defaultColWidth="11" defaultRowHeight="15"/>
  <cols>
    <col min="1" max="7" width="3" style="3" customWidth="1"/>
    <col min="8" max="15" width="4.28515625" style="3" customWidth="1"/>
    <col min="16" max="19" width="3.7109375" style="3" customWidth="1"/>
    <col min="20" max="23" width="5.28515625" style="3" customWidth="1"/>
    <col min="24" max="27" width="3.7109375" style="3" customWidth="1"/>
    <col min="28" max="32" width="6.7109375" style="3" customWidth="1"/>
    <col min="33" max="34" width="9.7109375" style="3" customWidth="1"/>
    <col min="35" max="37" width="11" style="3"/>
    <col min="38" max="38" width="12.85546875" style="3"/>
    <col min="39" max="16384" width="11" style="3"/>
  </cols>
  <sheetData>
    <row r="1" spans="1:36" ht="15.75" thickBot="1">
      <c r="A1" s="19"/>
      <c r="B1" s="20"/>
      <c r="C1" s="20"/>
      <c r="D1" s="20"/>
      <c r="E1" s="20"/>
      <c r="F1" s="21"/>
      <c r="G1" s="22"/>
      <c r="H1" s="31" t="s">
        <v>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6" t="s">
        <v>53</v>
      </c>
      <c r="AE1" s="7"/>
      <c r="AF1" s="7"/>
      <c r="AG1" s="7"/>
      <c r="AH1" s="8"/>
      <c r="AI1" s="4">
        <v>5</v>
      </c>
      <c r="AJ1" s="5">
        <v>5</v>
      </c>
    </row>
    <row r="2" spans="1:36" ht="15.75" thickBot="1">
      <c r="A2" s="23"/>
      <c r="B2" s="24"/>
      <c r="C2" s="24"/>
      <c r="D2" s="24"/>
      <c r="E2" s="24"/>
      <c r="F2" s="25"/>
      <c r="G2" s="26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6" t="s">
        <v>1</v>
      </c>
      <c r="AE2" s="7"/>
      <c r="AF2" s="7"/>
      <c r="AG2" s="7"/>
      <c r="AH2" s="8"/>
      <c r="AI2" s="4">
        <v>3</v>
      </c>
      <c r="AJ2" s="5">
        <v>1</v>
      </c>
    </row>
    <row r="3" spans="1:36" ht="15.75" customHeight="1" thickBot="1">
      <c r="A3" s="23"/>
      <c r="B3" s="24"/>
      <c r="C3" s="24"/>
      <c r="D3" s="24"/>
      <c r="E3" s="24"/>
      <c r="F3" s="25"/>
      <c r="G3" s="26"/>
      <c r="H3" s="37" t="s">
        <v>55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6" t="s">
        <v>2</v>
      </c>
      <c r="AE3" s="7"/>
      <c r="AF3" s="7"/>
      <c r="AG3" s="7"/>
      <c r="AH3" s="8"/>
      <c r="AI3" s="4">
        <v>1</v>
      </c>
      <c r="AJ3" s="5"/>
    </row>
    <row r="4" spans="1:36" ht="15.75" customHeight="1" thickBot="1">
      <c r="A4" s="27"/>
      <c r="B4" s="28"/>
      <c r="C4" s="28"/>
      <c r="D4" s="28"/>
      <c r="E4" s="28"/>
      <c r="F4" s="29"/>
      <c r="G4" s="3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6" t="s">
        <v>3</v>
      </c>
      <c r="AE4" s="7"/>
      <c r="AF4" s="7"/>
      <c r="AG4" s="7"/>
      <c r="AH4" s="8"/>
    </row>
    <row r="5" spans="1:36" ht="33.950000000000003" customHeight="1" thickBot="1">
      <c r="A5" s="9" t="s">
        <v>263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</row>
    <row r="6" spans="1:36">
      <c r="A6" s="12" t="s">
        <v>4</v>
      </c>
      <c r="B6" s="13"/>
      <c r="C6" s="13"/>
      <c r="D6" s="13" t="s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6</v>
      </c>
      <c r="Q6" s="13"/>
      <c r="R6" s="13"/>
      <c r="S6" s="13"/>
      <c r="T6" s="13"/>
      <c r="U6" s="13"/>
      <c r="V6" s="13"/>
      <c r="W6" s="13"/>
      <c r="X6" s="13"/>
      <c r="Y6" s="13"/>
      <c r="Z6" s="14" t="s">
        <v>7</v>
      </c>
      <c r="AA6" s="15"/>
      <c r="AB6" s="15"/>
      <c r="AC6" s="15"/>
      <c r="AD6" s="15"/>
      <c r="AE6" s="16"/>
      <c r="AF6" s="17" t="s">
        <v>259</v>
      </c>
      <c r="AG6" s="17"/>
      <c r="AH6" s="18"/>
    </row>
    <row r="7" spans="1:36">
      <c r="A7" s="43">
        <v>1</v>
      </c>
      <c r="B7" s="4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  <c r="AA7" s="47"/>
      <c r="AB7" s="47"/>
      <c r="AC7" s="47"/>
      <c r="AD7" s="47"/>
      <c r="AE7" s="48"/>
      <c r="AF7" s="45"/>
      <c r="AG7" s="45"/>
      <c r="AH7" s="49"/>
    </row>
    <row r="8" spans="1:36">
      <c r="A8" s="43">
        <v>2</v>
      </c>
      <c r="B8" s="44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7"/>
      <c r="AB8" s="47"/>
      <c r="AC8" s="47"/>
      <c r="AD8" s="47"/>
      <c r="AE8" s="48"/>
      <c r="AF8" s="45"/>
      <c r="AG8" s="45"/>
      <c r="AH8" s="49"/>
    </row>
    <row r="9" spans="1:36">
      <c r="A9" s="43">
        <v>3</v>
      </c>
      <c r="B9" s="44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47"/>
      <c r="AB9" s="47"/>
      <c r="AC9" s="47"/>
      <c r="AD9" s="47"/>
      <c r="AE9" s="48"/>
      <c r="AF9" s="45"/>
      <c r="AG9" s="45"/>
      <c r="AH9" s="49"/>
    </row>
    <row r="10" spans="1:36">
      <c r="A10" s="5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9"/>
    </row>
    <row r="11" spans="1:36">
      <c r="A11" s="51" t="s">
        <v>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6">
      <c r="A12" s="43" t="s">
        <v>10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54" t="s">
        <v>11</v>
      </c>
      <c r="Q12" s="54"/>
      <c r="R12" s="54"/>
      <c r="S12" s="54"/>
      <c r="T12" s="44" t="s">
        <v>12</v>
      </c>
      <c r="U12" s="44"/>
      <c r="V12" s="44"/>
      <c r="W12" s="44"/>
      <c r="X12" s="44" t="s">
        <v>13</v>
      </c>
      <c r="Y12" s="44"/>
      <c r="Z12" s="44"/>
      <c r="AA12" s="44"/>
      <c r="AB12" s="55" t="s">
        <v>12</v>
      </c>
      <c r="AC12" s="56"/>
      <c r="AD12" s="57"/>
      <c r="AE12" s="44" t="s">
        <v>14</v>
      </c>
      <c r="AF12" s="44"/>
      <c r="AG12" s="44" t="s">
        <v>12</v>
      </c>
      <c r="AH12" s="58"/>
    </row>
    <row r="13" spans="1:36" ht="15" customHeight="1">
      <c r="A13" s="43" t="s">
        <v>15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5"/>
      <c r="Q13" s="56"/>
      <c r="R13" s="56"/>
      <c r="S13" s="57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58"/>
    </row>
    <row r="14" spans="1:36">
      <c r="A14" s="43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58"/>
    </row>
    <row r="15" spans="1:36">
      <c r="A15" s="43" t="s">
        <v>17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58"/>
    </row>
    <row r="16" spans="1:36">
      <c r="A16" s="59" t="s">
        <v>18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58"/>
    </row>
    <row r="17" spans="1:34">
      <c r="A17" s="59" t="s">
        <v>19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58"/>
    </row>
    <row r="18" spans="1:34">
      <c r="A18" s="43" t="s">
        <v>20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58"/>
    </row>
    <row r="19" spans="1:34">
      <c r="A19" s="60" t="s">
        <v>269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55"/>
      <c r="Q19" s="56"/>
      <c r="R19" s="56"/>
      <c r="S19" s="57"/>
      <c r="T19" s="55"/>
      <c r="U19" s="56"/>
      <c r="V19" s="56"/>
      <c r="W19" s="57"/>
      <c r="X19" s="55"/>
      <c r="Y19" s="56"/>
      <c r="Z19" s="56"/>
      <c r="AA19" s="57"/>
      <c r="AB19" s="55"/>
      <c r="AC19" s="56"/>
      <c r="AD19" s="57"/>
      <c r="AE19" s="55"/>
      <c r="AF19" s="57"/>
      <c r="AG19" s="55"/>
      <c r="AH19" s="61"/>
    </row>
    <row r="20" spans="1:34">
      <c r="A20" s="43" t="s">
        <v>21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58"/>
    </row>
    <row r="21" spans="1:34">
      <c r="A21" s="43" t="s">
        <v>22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58"/>
    </row>
    <row r="22" spans="1:34" ht="23.1" customHeight="1">
      <c r="A22" s="62" t="s">
        <v>23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58"/>
    </row>
    <row r="23" spans="1:34" ht="30" customHeight="1">
      <c r="A23" s="62" t="s">
        <v>24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58"/>
    </row>
    <row r="24" spans="1:34">
      <c r="A24" s="43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58"/>
    </row>
    <row r="25" spans="1:34">
      <c r="A25" s="43" t="s">
        <v>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58"/>
    </row>
    <row r="26" spans="1:34">
      <c r="A26" s="43" t="s">
        <v>264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58"/>
    </row>
    <row r="27" spans="1:34">
      <c r="A27" s="43" t="s">
        <v>26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58"/>
    </row>
    <row r="28" spans="1:34">
      <c r="A28" s="43" t="s">
        <v>27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58"/>
    </row>
    <row r="29" spans="1:34">
      <c r="A29" s="43" t="s">
        <v>270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64"/>
      <c r="Q29" s="65"/>
      <c r="R29" s="65"/>
      <c r="S29" s="66"/>
      <c r="T29" s="44"/>
      <c r="U29" s="44"/>
      <c r="V29" s="44"/>
      <c r="W29" s="44"/>
      <c r="X29" s="64"/>
      <c r="Y29" s="65"/>
      <c r="Z29" s="65"/>
      <c r="AA29" s="66"/>
      <c r="AB29" s="44"/>
      <c r="AC29" s="44"/>
      <c r="AD29" s="44"/>
      <c r="AE29" s="44"/>
      <c r="AF29" s="44"/>
      <c r="AG29" s="44"/>
      <c r="AH29" s="58"/>
    </row>
    <row r="30" spans="1:34">
      <c r="A30" s="60" t="s">
        <v>28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64"/>
      <c r="Q30" s="65"/>
      <c r="R30" s="65"/>
      <c r="S30" s="66"/>
      <c r="T30" s="64"/>
      <c r="U30" s="65"/>
      <c r="V30" s="65"/>
      <c r="W30" s="66"/>
      <c r="X30" s="64"/>
      <c r="Y30" s="65"/>
      <c r="Z30" s="65"/>
      <c r="AA30" s="66"/>
      <c r="AB30" s="64"/>
      <c r="AC30" s="65"/>
      <c r="AD30" s="66"/>
      <c r="AE30" s="64"/>
      <c r="AF30" s="66"/>
      <c r="AG30" s="64"/>
      <c r="AH30" s="67"/>
    </row>
    <row r="31" spans="1:34">
      <c r="A31" s="68" t="s">
        <v>52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>
        <f>SUM(P13:S30)</f>
        <v>0</v>
      </c>
      <c r="Q31" s="71"/>
      <c r="R31" s="71"/>
      <c r="S31" s="72"/>
      <c r="T31" s="73"/>
      <c r="U31" s="74"/>
      <c r="V31" s="74"/>
      <c r="W31" s="75"/>
      <c r="X31" s="70">
        <f>SUM(X13:AA30)</f>
        <v>0</v>
      </c>
      <c r="Y31" s="71"/>
      <c r="Z31" s="71"/>
      <c r="AA31" s="72"/>
      <c r="AB31" s="73"/>
      <c r="AC31" s="74"/>
      <c r="AD31" s="75"/>
      <c r="AE31" s="70">
        <f>SUM(AE13:AF30)</f>
        <v>0</v>
      </c>
      <c r="AF31" s="72"/>
      <c r="AG31" s="73"/>
      <c r="AH31" s="76"/>
    </row>
    <row r="32" spans="1:34">
      <c r="A32" s="77" t="s">
        <v>57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89" t="s">
        <v>54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1"/>
    </row>
    <row r="33" spans="1:34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92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93"/>
    </row>
    <row r="34" spans="1:3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9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95"/>
    </row>
    <row r="35" spans="1:3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9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95"/>
    </row>
    <row r="36" spans="1:3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9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95"/>
    </row>
    <row r="37" spans="1:34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9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95"/>
    </row>
    <row r="38" spans="1:34" ht="14.25" customHeight="1" thickBo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8"/>
      <c r="V38" s="96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97"/>
    </row>
  </sheetData>
  <mergeCells count="174">
    <mergeCell ref="A31:O31"/>
    <mergeCell ref="P31:S31"/>
    <mergeCell ref="T31:W31"/>
    <mergeCell ref="X31:AA31"/>
    <mergeCell ref="AB31:AD31"/>
    <mergeCell ref="AE31:AF31"/>
    <mergeCell ref="AG31:AH31"/>
    <mergeCell ref="A32:U32"/>
    <mergeCell ref="A33:U38"/>
    <mergeCell ref="V32:AH32"/>
    <mergeCell ref="V33:AH38"/>
    <mergeCell ref="A29:O29"/>
    <mergeCell ref="P28:S28"/>
    <mergeCell ref="T29:W29"/>
    <mergeCell ref="X28:AA28"/>
    <mergeCell ref="AB29:AD29"/>
    <mergeCell ref="AE29:AF29"/>
    <mergeCell ref="AG29:AH29"/>
    <mergeCell ref="A30:O30"/>
    <mergeCell ref="P30:S30"/>
    <mergeCell ref="T30:W30"/>
    <mergeCell ref="X30:AA30"/>
    <mergeCell ref="AB30:AD30"/>
    <mergeCell ref="AE30:AF30"/>
    <mergeCell ref="AG30:AH30"/>
    <mergeCell ref="P29:S29"/>
    <mergeCell ref="X29:AA29"/>
    <mergeCell ref="A27:O27"/>
    <mergeCell ref="P27:S27"/>
    <mergeCell ref="T27:W27"/>
    <mergeCell ref="X27:AA27"/>
    <mergeCell ref="AB27:AD27"/>
    <mergeCell ref="AE27:AF27"/>
    <mergeCell ref="AG27:AH27"/>
    <mergeCell ref="A28:O28"/>
    <mergeCell ref="T28:W28"/>
    <mergeCell ref="AB28:AD28"/>
    <mergeCell ref="AE28:AF28"/>
    <mergeCell ref="AG28:AH28"/>
    <mergeCell ref="A25:O25"/>
    <mergeCell ref="P25:S25"/>
    <mergeCell ref="T25:W25"/>
    <mergeCell ref="X25:AA25"/>
    <mergeCell ref="AB25:AD25"/>
    <mergeCell ref="AE25:AF25"/>
    <mergeCell ref="AG25:AH25"/>
    <mergeCell ref="A26:O26"/>
    <mergeCell ref="P26:S26"/>
    <mergeCell ref="T26:W26"/>
    <mergeCell ref="X26:AA26"/>
    <mergeCell ref="AB26:AD26"/>
    <mergeCell ref="AE26:AF26"/>
    <mergeCell ref="AG26:AH26"/>
    <mergeCell ref="A23:O23"/>
    <mergeCell ref="P23:S23"/>
    <mergeCell ref="T23:W23"/>
    <mergeCell ref="X23:AA23"/>
    <mergeCell ref="AB23:AD23"/>
    <mergeCell ref="AE23:AF23"/>
    <mergeCell ref="AG23:AH23"/>
    <mergeCell ref="A24:O24"/>
    <mergeCell ref="P24:S24"/>
    <mergeCell ref="T24:W24"/>
    <mergeCell ref="X24:AA24"/>
    <mergeCell ref="AB24:AD24"/>
    <mergeCell ref="AE24:AF24"/>
    <mergeCell ref="AG24:AH24"/>
    <mergeCell ref="A21:O21"/>
    <mergeCell ref="P21:S21"/>
    <mergeCell ref="T21:W21"/>
    <mergeCell ref="X21:AA21"/>
    <mergeCell ref="AB21:AD21"/>
    <mergeCell ref="AE21:AF21"/>
    <mergeCell ref="AG21:AH21"/>
    <mergeCell ref="A22:O22"/>
    <mergeCell ref="P22:S22"/>
    <mergeCell ref="T22:W22"/>
    <mergeCell ref="X22:AA22"/>
    <mergeCell ref="AB22:AD22"/>
    <mergeCell ref="AE22:AF22"/>
    <mergeCell ref="AG22:AH22"/>
    <mergeCell ref="A19:O19"/>
    <mergeCell ref="P19:S19"/>
    <mergeCell ref="T19:W19"/>
    <mergeCell ref="X19:AA19"/>
    <mergeCell ref="AB19:AD19"/>
    <mergeCell ref="AE19:AF19"/>
    <mergeCell ref="AG19:AH19"/>
    <mergeCell ref="A20:O20"/>
    <mergeCell ref="P20:S20"/>
    <mergeCell ref="T20:W20"/>
    <mergeCell ref="X20:AA20"/>
    <mergeCell ref="AB20:AD20"/>
    <mergeCell ref="AE20:AF20"/>
    <mergeCell ref="AG20:AH20"/>
    <mergeCell ref="A17:O17"/>
    <mergeCell ref="P17:S17"/>
    <mergeCell ref="T17:W17"/>
    <mergeCell ref="X17:AA17"/>
    <mergeCell ref="AB17:AD17"/>
    <mergeCell ref="AE17:AF17"/>
    <mergeCell ref="AG17:AH17"/>
    <mergeCell ref="A18:O18"/>
    <mergeCell ref="P18:S18"/>
    <mergeCell ref="T18:W18"/>
    <mergeCell ref="X18:AA18"/>
    <mergeCell ref="AB18:AD18"/>
    <mergeCell ref="AE18:AF18"/>
    <mergeCell ref="AG18:AH18"/>
    <mergeCell ref="A15:O15"/>
    <mergeCell ref="P15:S15"/>
    <mergeCell ref="T15:W15"/>
    <mergeCell ref="X15:AA15"/>
    <mergeCell ref="AB15:AD15"/>
    <mergeCell ref="AE15:AF15"/>
    <mergeCell ref="AG15:AH15"/>
    <mergeCell ref="A16:O16"/>
    <mergeCell ref="P16:S16"/>
    <mergeCell ref="T16:W16"/>
    <mergeCell ref="X16:AA16"/>
    <mergeCell ref="AB16:AD16"/>
    <mergeCell ref="AE16:AF16"/>
    <mergeCell ref="AG16:AH16"/>
    <mergeCell ref="A13:O13"/>
    <mergeCell ref="P13:S13"/>
    <mergeCell ref="T13:W13"/>
    <mergeCell ref="X13:AA13"/>
    <mergeCell ref="AB13:AD13"/>
    <mergeCell ref="AE13:AF13"/>
    <mergeCell ref="AG13:AH13"/>
    <mergeCell ref="A14:O14"/>
    <mergeCell ref="P14:S14"/>
    <mergeCell ref="T14:W14"/>
    <mergeCell ref="X14:AA14"/>
    <mergeCell ref="AB14:AD14"/>
    <mergeCell ref="AE14:AF14"/>
    <mergeCell ref="AG14:AH14"/>
    <mergeCell ref="A9:C9"/>
    <mergeCell ref="D9:O9"/>
    <mergeCell ref="P9:Y9"/>
    <mergeCell ref="Z9:AE9"/>
    <mergeCell ref="AF9:AH9"/>
    <mergeCell ref="A10:AH10"/>
    <mergeCell ref="A11:AH11"/>
    <mergeCell ref="A12:O12"/>
    <mergeCell ref="P12:S12"/>
    <mergeCell ref="T12:W12"/>
    <mergeCell ref="X12:AA12"/>
    <mergeCell ref="AB12:AD12"/>
    <mergeCell ref="AE12:AF12"/>
    <mergeCell ref="AG12:AH12"/>
    <mergeCell ref="A7:C7"/>
    <mergeCell ref="D7:O7"/>
    <mergeCell ref="P7:Y7"/>
    <mergeCell ref="Z7:AE7"/>
    <mergeCell ref="AF7:AH7"/>
    <mergeCell ref="A8:C8"/>
    <mergeCell ref="D8:O8"/>
    <mergeCell ref="P8:Y8"/>
    <mergeCell ref="Z8:AE8"/>
    <mergeCell ref="AF8:AH8"/>
    <mergeCell ref="AD1:AH1"/>
    <mergeCell ref="AD2:AH2"/>
    <mergeCell ref="AD3:AH3"/>
    <mergeCell ref="AD4:AH4"/>
    <mergeCell ref="A5:AH5"/>
    <mergeCell ref="A6:C6"/>
    <mergeCell ref="D6:O6"/>
    <mergeCell ref="P6:Y6"/>
    <mergeCell ref="Z6:AE6"/>
    <mergeCell ref="AF6:AH6"/>
    <mergeCell ref="A1:G4"/>
    <mergeCell ref="H1:AC2"/>
    <mergeCell ref="H3:AC4"/>
  </mergeCells>
  <dataValidations count="2">
    <dataValidation type="list" allowBlank="1" showInputMessage="1" showErrorMessage="1" sqref="X27:AA28 P30:S30 AE27:AF27 X30:AA30 AE29:AF30 AE13:AF25 X13:AA25 P13:S25 P27:S28 P29:S29 X29:AA29" xr:uid="{FFEF85AD-0C37-475F-BEFF-47E430C9412F}">
      <formula1>$AI$1:$AI$3</formula1>
    </dataValidation>
    <dataValidation type="list" allowBlank="1" showInputMessage="1" showErrorMessage="1" sqref="AE28:AF28 P26:S26 X26:AA26 AE26:AF26" xr:uid="{B6421FD7-DAF4-49F3-82E7-38066CD18CA5}">
      <formula1>$AJ$1:$AJ$2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99"/>
  <sheetViews>
    <sheetView topLeftCell="A178" zoomScale="80" zoomScaleNormal="80" workbookViewId="0">
      <selection activeCell="AJ66" sqref="AJ66"/>
    </sheetView>
  </sheetViews>
  <sheetFormatPr baseColWidth="10" defaultColWidth="9.140625" defaultRowHeight="15"/>
  <cols>
    <col min="1" max="7" width="3" customWidth="1"/>
    <col min="8" max="15" width="4.28515625" customWidth="1"/>
    <col min="16" max="19" width="3.7109375" customWidth="1"/>
    <col min="20" max="23" width="5.28515625" customWidth="1"/>
    <col min="24" max="27" width="3.7109375" customWidth="1"/>
    <col min="28" max="32" width="6.7109375" customWidth="1"/>
    <col min="33" max="33" width="9.7109375" customWidth="1"/>
    <col min="34" max="34" width="11.140625" customWidth="1"/>
  </cols>
  <sheetData>
    <row r="1" spans="1:35" ht="15.75" thickBot="1">
      <c r="A1" s="133"/>
      <c r="B1" s="134"/>
      <c r="C1" s="134"/>
      <c r="D1" s="134"/>
      <c r="E1" s="134"/>
      <c r="F1" s="135"/>
      <c r="G1" s="136"/>
      <c r="H1" s="145" t="s">
        <v>0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/>
      <c r="AD1" s="151" t="s">
        <v>53</v>
      </c>
      <c r="AE1" s="152"/>
      <c r="AF1" s="152"/>
      <c r="AG1" s="152"/>
      <c r="AH1" s="153"/>
    </row>
    <row r="2" spans="1:35" ht="15.75" thickBot="1">
      <c r="A2" s="137"/>
      <c r="B2" s="138"/>
      <c r="C2" s="138"/>
      <c r="D2" s="138"/>
      <c r="E2" s="138"/>
      <c r="F2" s="139"/>
      <c r="G2" s="140"/>
      <c r="H2" s="148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50"/>
      <c r="AD2" s="151" t="s">
        <v>1</v>
      </c>
      <c r="AE2" s="152"/>
      <c r="AF2" s="152"/>
      <c r="AG2" s="152"/>
      <c r="AH2" s="153"/>
    </row>
    <row r="3" spans="1:35" ht="15.75" thickBot="1">
      <c r="A3" s="137"/>
      <c r="B3" s="138"/>
      <c r="C3" s="138"/>
      <c r="D3" s="138"/>
      <c r="E3" s="138"/>
      <c r="F3" s="139"/>
      <c r="G3" s="140"/>
      <c r="H3" s="154" t="s">
        <v>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  <c r="AD3" s="151" t="s">
        <v>2</v>
      </c>
      <c r="AE3" s="152"/>
      <c r="AF3" s="152"/>
      <c r="AG3" s="152"/>
      <c r="AH3" s="153"/>
    </row>
    <row r="4" spans="1:35" ht="15.75" thickBot="1">
      <c r="A4" s="141"/>
      <c r="B4" s="142"/>
      <c r="C4" s="142"/>
      <c r="D4" s="142"/>
      <c r="E4" s="142"/>
      <c r="F4" s="143"/>
      <c r="G4" s="144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9"/>
      <c r="AD4" s="151" t="s">
        <v>3</v>
      </c>
      <c r="AE4" s="152"/>
      <c r="AF4" s="152"/>
      <c r="AG4" s="152"/>
      <c r="AH4" s="153"/>
    </row>
    <row r="5" spans="1:35" ht="15.75" thickBot="1">
      <c r="A5" s="130" t="s">
        <v>166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2"/>
    </row>
    <row r="6" spans="1:35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2"/>
    </row>
    <row r="7" spans="1:35">
      <c r="A7" s="121" t="s">
        <v>58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 t="s">
        <v>185</v>
      </c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I7" s="2"/>
    </row>
    <row r="8" spans="1:35">
      <c r="A8" s="98" t="s">
        <v>10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  <c r="V8" s="112" t="s">
        <v>173</v>
      </c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</row>
    <row r="9" spans="1:35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3"/>
    </row>
    <row r="10" spans="1:35" ht="23.25" customHeight="1">
      <c r="A10" s="106" t="s">
        <v>59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9" t="s">
        <v>60</v>
      </c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10"/>
    </row>
    <row r="11" spans="1:35" ht="20.100000000000001" customHeight="1">
      <c r="A11" s="111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12" t="s">
        <v>244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</row>
    <row r="12" spans="1:35" ht="20.100000000000001" customHeight="1">
      <c r="A12" s="11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5" ht="15" customHeight="1">
      <c r="A13" s="111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12" t="s">
        <v>61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5" ht="15" customHeight="1">
      <c r="A14" s="111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</row>
    <row r="15" spans="1:35" ht="15" customHeight="1">
      <c r="A15" s="111">
        <v>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12" t="s">
        <v>245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</row>
    <row r="16" spans="1:35" ht="15" customHeight="1">
      <c r="A16" s="11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3"/>
    </row>
    <row r="17" spans="1:3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5">
      <c r="A18" s="121" t="s">
        <v>58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 t="s">
        <v>186</v>
      </c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  <c r="AI18" s="2"/>
    </row>
    <row r="19" spans="1:35">
      <c r="A19" s="98" t="s">
        <v>10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112" t="s">
        <v>174</v>
      </c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</row>
    <row r="20" spans="1:3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</row>
    <row r="21" spans="1:35" ht="23.1" customHeight="1">
      <c r="A21" s="106" t="s">
        <v>59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 t="s">
        <v>60</v>
      </c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</row>
    <row r="22" spans="1:35" ht="15" customHeight="1">
      <c r="A22" s="111">
        <v>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12" t="s">
        <v>246</v>
      </c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3"/>
    </row>
    <row r="23" spans="1:35" ht="15" customHeight="1">
      <c r="A23" s="111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3"/>
    </row>
    <row r="24" spans="1:35" ht="15" customHeight="1">
      <c r="A24" s="111">
        <v>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12" t="s">
        <v>75</v>
      </c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35" ht="15" customHeight="1">
      <c r="A25" s="111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</row>
    <row r="26" spans="1:35" ht="15" customHeight="1">
      <c r="A26" s="111">
        <v>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12" t="s">
        <v>76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</row>
    <row r="27" spans="1:35" ht="15" customHeight="1">
      <c r="A27" s="1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</row>
    <row r="28" spans="1:3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20"/>
    </row>
    <row r="29" spans="1:35">
      <c r="A29" s="121" t="s">
        <v>58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 t="s">
        <v>187</v>
      </c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3"/>
    </row>
    <row r="30" spans="1:35">
      <c r="A30" s="98" t="s">
        <v>10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0"/>
      <c r="V30" s="112" t="s">
        <v>66</v>
      </c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3"/>
    </row>
    <row r="31" spans="1:3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3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</row>
    <row r="32" spans="1:35">
      <c r="A32" s="106" t="s">
        <v>59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 t="s">
        <v>60</v>
      </c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0"/>
    </row>
    <row r="33" spans="1:35" ht="15" customHeight="1">
      <c r="A33" s="111">
        <v>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 t="s">
        <v>65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5"/>
    </row>
    <row r="34" spans="1:35" ht="15" customHeight="1">
      <c r="A34" s="1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5"/>
    </row>
    <row r="35" spans="1:35" ht="15" customHeight="1">
      <c r="A35" s="111">
        <v>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 t="s">
        <v>67</v>
      </c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5"/>
    </row>
    <row r="36" spans="1:35" ht="15" customHeight="1">
      <c r="A36" s="1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5"/>
    </row>
    <row r="37" spans="1:35" ht="15" customHeight="1">
      <c r="A37" s="111">
        <v>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 t="s">
        <v>68</v>
      </c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5"/>
    </row>
    <row r="38" spans="1:35" ht="15" customHeight="1">
      <c r="A38" s="111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5"/>
    </row>
    <row r="39" spans="1:35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0"/>
    </row>
    <row r="40" spans="1:35">
      <c r="A40" s="121" t="s">
        <v>58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 t="s">
        <v>188</v>
      </c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  <c r="AI40" s="2"/>
    </row>
    <row r="41" spans="1:35" ht="20.100000000000001" customHeight="1">
      <c r="A41" s="98" t="s">
        <v>10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100"/>
      <c r="V41" s="112" t="s">
        <v>175</v>
      </c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3"/>
    </row>
    <row r="42" spans="1:35" ht="20.100000000000001" customHeight="1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3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</row>
    <row r="43" spans="1:35">
      <c r="A43" s="106" t="s">
        <v>59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 t="s">
        <v>60</v>
      </c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10"/>
    </row>
    <row r="44" spans="1:35">
      <c r="A44" s="111">
        <v>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12" t="s">
        <v>248</v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3"/>
    </row>
    <row r="45" spans="1:35">
      <c r="A45" s="111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3"/>
    </row>
    <row r="46" spans="1:35" ht="20.100000000000001" customHeight="1">
      <c r="A46" s="111">
        <v>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12" t="s">
        <v>247</v>
      </c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3"/>
    </row>
    <row r="47" spans="1:35" ht="20.100000000000001" customHeight="1">
      <c r="A47" s="111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</row>
    <row r="48" spans="1:35">
      <c r="A48" s="111">
        <v>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12" t="s">
        <v>249</v>
      </c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</row>
    <row r="49" spans="1:34">
      <c r="A49" s="111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</row>
    <row r="50" spans="1:34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1:34">
      <c r="A51" s="121" t="s">
        <v>58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 t="s">
        <v>189</v>
      </c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1:34">
      <c r="A52" s="98" t="s">
        <v>10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00"/>
      <c r="V52" s="112" t="s">
        <v>149</v>
      </c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3"/>
    </row>
    <row r="53" spans="1:34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3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3"/>
    </row>
    <row r="54" spans="1:34">
      <c r="A54" s="106" t="s">
        <v>59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8" t="s">
        <v>60</v>
      </c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10"/>
    </row>
    <row r="55" spans="1:34">
      <c r="A55" s="111">
        <v>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2" t="s">
        <v>62</v>
      </c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3"/>
    </row>
    <row r="56" spans="1:34">
      <c r="A56" s="111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3"/>
    </row>
    <row r="57" spans="1:34" ht="15" customHeight="1">
      <c r="A57" s="111">
        <v>3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2" t="s">
        <v>64</v>
      </c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3"/>
    </row>
    <row r="58" spans="1:34">
      <c r="A58" s="111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3"/>
    </row>
    <row r="59" spans="1:34">
      <c r="A59" s="111">
        <v>1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2" t="s">
        <v>63</v>
      </c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3"/>
    </row>
    <row r="60" spans="1:34">
      <c r="A60" s="111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3"/>
    </row>
    <row r="61" spans="1:34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20"/>
    </row>
    <row r="62" spans="1:34">
      <c r="A62" s="121" t="s">
        <v>58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 t="s">
        <v>190</v>
      </c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3"/>
    </row>
    <row r="63" spans="1:34">
      <c r="A63" s="98" t="s">
        <v>10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100"/>
      <c r="V63" s="112" t="s">
        <v>191</v>
      </c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3"/>
    </row>
    <row r="64" spans="1:34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3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3"/>
    </row>
    <row r="65" spans="1:34">
      <c r="A65" s="106" t="s">
        <v>59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8" t="s">
        <v>60</v>
      </c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10"/>
    </row>
    <row r="66" spans="1:34">
      <c r="A66" s="111">
        <v>5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12" t="s">
        <v>250</v>
      </c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3"/>
    </row>
    <row r="67" spans="1:34">
      <c r="A67" s="111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3"/>
    </row>
    <row r="68" spans="1:34">
      <c r="A68" s="111">
        <v>3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12" t="s">
        <v>153</v>
      </c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3"/>
    </row>
    <row r="69" spans="1:34">
      <c r="A69" s="111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3"/>
    </row>
    <row r="70" spans="1:34">
      <c r="A70" s="111">
        <v>1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12" t="s">
        <v>251</v>
      </c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3"/>
    </row>
    <row r="71" spans="1:34">
      <c r="A71" s="111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3"/>
    </row>
    <row r="72" spans="1:34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0"/>
    </row>
    <row r="73" spans="1:34">
      <c r="A73" s="121" t="s">
        <v>58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 t="s">
        <v>192</v>
      </c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3"/>
    </row>
    <row r="74" spans="1:34" ht="20.100000000000001" customHeight="1">
      <c r="A74" s="98" t="s">
        <v>10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100"/>
      <c r="V74" s="124" t="s">
        <v>252</v>
      </c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6"/>
    </row>
    <row r="75" spans="1:34" ht="20.100000000000001" customHeight="1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3"/>
      <c r="V75" s="127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9"/>
    </row>
    <row r="76" spans="1:34">
      <c r="A76" s="106" t="s">
        <v>59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8" t="s">
        <v>60</v>
      </c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0"/>
    </row>
    <row r="77" spans="1:34">
      <c r="A77" s="111">
        <v>5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 t="s">
        <v>69</v>
      </c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5"/>
    </row>
    <row r="78" spans="1:34">
      <c r="A78" s="111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5"/>
    </row>
    <row r="79" spans="1:34">
      <c r="A79" s="111">
        <v>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 t="s">
        <v>71</v>
      </c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5"/>
    </row>
    <row r="80" spans="1:34">
      <c r="A80" s="111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5"/>
    </row>
    <row r="81" spans="1:34">
      <c r="A81" s="111">
        <v>1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 t="s">
        <v>70</v>
      </c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5"/>
    </row>
    <row r="82" spans="1:34">
      <c r="A82" s="111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5"/>
    </row>
    <row r="83" spans="1:34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20"/>
    </row>
    <row r="84" spans="1:34">
      <c r="A84" s="121" t="s">
        <v>58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 t="s">
        <v>193</v>
      </c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3"/>
    </row>
    <row r="85" spans="1:34" ht="20.100000000000001" customHeight="1">
      <c r="A85" s="98" t="s">
        <v>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100"/>
      <c r="V85" s="112" t="s">
        <v>195</v>
      </c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3"/>
    </row>
    <row r="86" spans="1:34" ht="20.100000000000001" customHeight="1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3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</row>
    <row r="87" spans="1:34">
      <c r="A87" s="106" t="s">
        <v>59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8" t="s">
        <v>60</v>
      </c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0"/>
    </row>
    <row r="88" spans="1:34">
      <c r="A88" s="111">
        <v>5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12" t="s">
        <v>253</v>
      </c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3"/>
    </row>
    <row r="89" spans="1:34">
      <c r="A89" s="111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3"/>
    </row>
    <row r="90" spans="1:34">
      <c r="A90" s="111">
        <v>3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12" t="s">
        <v>196</v>
      </c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3"/>
    </row>
    <row r="91" spans="1:34">
      <c r="A91" s="111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3"/>
    </row>
    <row r="92" spans="1:34">
      <c r="A92" s="111">
        <v>1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12" t="s">
        <v>254</v>
      </c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3"/>
    </row>
    <row r="93" spans="1:34">
      <c r="A93" s="111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3"/>
    </row>
    <row r="94" spans="1:34">
      <c r="A94" s="118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20"/>
    </row>
    <row r="95" spans="1:34">
      <c r="A95" s="121" t="s">
        <v>58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 t="s">
        <v>194</v>
      </c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3"/>
    </row>
    <row r="96" spans="1:34">
      <c r="A96" s="98" t="s">
        <v>10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100"/>
      <c r="V96" s="104" t="s">
        <v>22</v>
      </c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5"/>
    </row>
    <row r="97" spans="1:34">
      <c r="A97" s="101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3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5"/>
    </row>
    <row r="98" spans="1:34">
      <c r="A98" s="106" t="s">
        <v>59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8" t="s">
        <v>60</v>
      </c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0"/>
    </row>
    <row r="99" spans="1:34">
      <c r="A99" s="111">
        <v>5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12" t="s">
        <v>72</v>
      </c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3"/>
    </row>
    <row r="100" spans="1:34">
      <c r="A100" s="111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3"/>
    </row>
    <row r="101" spans="1:34">
      <c r="A101" s="111">
        <v>3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12" t="s">
        <v>73</v>
      </c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3"/>
    </row>
    <row r="102" spans="1:34">
      <c r="A102" s="111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3"/>
    </row>
    <row r="103" spans="1:34">
      <c r="A103" s="111">
        <v>1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12" t="s">
        <v>74</v>
      </c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3"/>
    </row>
    <row r="104" spans="1:34">
      <c r="A104" s="111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3"/>
    </row>
    <row r="105" spans="1:34">
      <c r="A105" s="118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20"/>
    </row>
    <row r="106" spans="1:34">
      <c r="A106" s="121" t="s">
        <v>58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 t="s">
        <v>201</v>
      </c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3"/>
    </row>
    <row r="107" spans="1:34">
      <c r="A107" s="98" t="s">
        <v>10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00"/>
      <c r="V107" s="112" t="s">
        <v>200</v>
      </c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3"/>
    </row>
    <row r="108" spans="1:34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3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3"/>
    </row>
    <row r="109" spans="1:34">
      <c r="A109" s="106" t="s">
        <v>59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 t="s">
        <v>60</v>
      </c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10"/>
    </row>
    <row r="110" spans="1:34">
      <c r="A110" s="111">
        <v>5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12" t="s">
        <v>83</v>
      </c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3"/>
    </row>
    <row r="111" spans="1:34">
      <c r="A111" s="111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3"/>
    </row>
    <row r="112" spans="1:34">
      <c r="A112" s="111">
        <v>3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12" t="s">
        <v>85</v>
      </c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3"/>
    </row>
    <row r="113" spans="1:34">
      <c r="A113" s="111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3"/>
    </row>
    <row r="114" spans="1:34">
      <c r="A114" s="111">
        <v>1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12" t="s">
        <v>86</v>
      </c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3"/>
    </row>
    <row r="115" spans="1:34">
      <c r="A115" s="111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3"/>
    </row>
    <row r="116" spans="1:34">
      <c r="A116" s="118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20"/>
    </row>
    <row r="117" spans="1:34">
      <c r="A117" s="121" t="s">
        <v>58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 t="s">
        <v>197</v>
      </c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3"/>
    </row>
    <row r="118" spans="1:34">
      <c r="A118" s="98" t="s">
        <v>10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100"/>
      <c r="V118" s="112" t="s">
        <v>199</v>
      </c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3"/>
    </row>
    <row r="119" spans="1:34">
      <c r="A119" s="101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3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3"/>
    </row>
    <row r="120" spans="1:34">
      <c r="A120" s="106" t="s">
        <v>59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8" t="s">
        <v>60</v>
      </c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10"/>
    </row>
    <row r="121" spans="1:34">
      <c r="A121" s="111">
        <v>5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12" t="s">
        <v>78</v>
      </c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3"/>
    </row>
    <row r="122" spans="1:34">
      <c r="A122" s="111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3"/>
    </row>
    <row r="123" spans="1:34">
      <c r="A123" s="111">
        <v>3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12" t="s">
        <v>84</v>
      </c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3"/>
    </row>
    <row r="124" spans="1:34">
      <c r="A124" s="111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3"/>
    </row>
    <row r="125" spans="1:34">
      <c r="A125" s="111">
        <v>1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12" t="s">
        <v>80</v>
      </c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3"/>
    </row>
    <row r="126" spans="1:34">
      <c r="A126" s="111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3"/>
    </row>
    <row r="127" spans="1:34">
      <c r="A127" s="118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20"/>
    </row>
    <row r="128" spans="1:34">
      <c r="A128" s="121" t="s">
        <v>58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 t="s">
        <v>198</v>
      </c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3"/>
    </row>
    <row r="129" spans="1:34">
      <c r="A129" s="98" t="s">
        <v>10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100"/>
      <c r="V129" s="104" t="s">
        <v>79</v>
      </c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5"/>
    </row>
    <row r="130" spans="1:34">
      <c r="A130" s="101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3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5"/>
    </row>
    <row r="131" spans="1:34">
      <c r="A131" s="106" t="s">
        <v>59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8" t="s">
        <v>60</v>
      </c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10"/>
    </row>
    <row r="132" spans="1:34">
      <c r="A132" s="111">
        <v>5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12" t="s">
        <v>82</v>
      </c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3"/>
    </row>
    <row r="133" spans="1:34">
      <c r="A133" s="111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3"/>
    </row>
    <row r="134" spans="1:34">
      <c r="A134" s="111">
        <v>3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12" t="s">
        <v>81</v>
      </c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3"/>
    </row>
    <row r="135" spans="1:34">
      <c r="A135" s="111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3"/>
    </row>
    <row r="136" spans="1:34">
      <c r="A136" s="111">
        <v>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12" t="s">
        <v>77</v>
      </c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3"/>
    </row>
    <row r="137" spans="1:34">
      <c r="A137" s="111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3"/>
    </row>
    <row r="138" spans="1:34">
      <c r="A138" s="118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20"/>
    </row>
    <row r="139" spans="1:34">
      <c r="A139" s="121" t="s">
        <v>58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 t="s">
        <v>202</v>
      </c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3"/>
    </row>
    <row r="140" spans="1:34">
      <c r="A140" s="98" t="s">
        <v>10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100"/>
      <c r="V140" s="104" t="s">
        <v>87</v>
      </c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5"/>
    </row>
    <row r="141" spans="1:34">
      <c r="A141" s="101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3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5"/>
    </row>
    <row r="142" spans="1:34">
      <c r="A142" s="106" t="s">
        <v>59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8" t="s">
        <v>60</v>
      </c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10"/>
    </row>
    <row r="143" spans="1:34">
      <c r="A143" s="111">
        <v>5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12" t="s">
        <v>88</v>
      </c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3"/>
    </row>
    <row r="144" spans="1:34">
      <c r="A144" s="111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3"/>
    </row>
    <row r="145" spans="1:34">
      <c r="A145" s="111">
        <v>3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12" t="s">
        <v>89</v>
      </c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3"/>
    </row>
    <row r="146" spans="1:34">
      <c r="A146" s="111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3"/>
    </row>
    <row r="147" spans="1:34">
      <c r="A147" s="111">
        <v>1</v>
      </c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12" t="s">
        <v>90</v>
      </c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3"/>
    </row>
    <row r="148" spans="1:34">
      <c r="A148" s="111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3"/>
    </row>
    <row r="149" spans="1:34">
      <c r="A149" s="118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20"/>
    </row>
    <row r="150" spans="1:34">
      <c r="A150" s="121" t="s">
        <v>58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 t="s">
        <v>265</v>
      </c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3"/>
    </row>
    <row r="151" spans="1:34">
      <c r="A151" s="98" t="s">
        <v>10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100"/>
      <c r="V151" s="104" t="s">
        <v>264</v>
      </c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5"/>
    </row>
    <row r="152" spans="1:34">
      <c r="A152" s="101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3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5"/>
    </row>
    <row r="153" spans="1:34">
      <c r="A153" s="106" t="s">
        <v>59</v>
      </c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8" t="s">
        <v>60</v>
      </c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10"/>
    </row>
    <row r="154" spans="1:34" ht="15" customHeight="1">
      <c r="A154" s="111">
        <v>5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12" t="s">
        <v>266</v>
      </c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3"/>
    </row>
    <row r="155" spans="1:34">
      <c r="A155" s="111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3"/>
    </row>
    <row r="156" spans="1:34" ht="15" customHeight="1">
      <c r="A156" s="111">
        <v>1</v>
      </c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12" t="s">
        <v>267</v>
      </c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3"/>
    </row>
    <row r="157" spans="1:34">
      <c r="A157" s="111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3"/>
    </row>
    <row r="158" spans="1:34">
      <c r="A158" s="118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20"/>
    </row>
    <row r="159" spans="1:34">
      <c r="A159" s="121" t="s">
        <v>58</v>
      </c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 t="s">
        <v>203</v>
      </c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3"/>
    </row>
    <row r="160" spans="1:34">
      <c r="A160" s="98" t="s">
        <v>10</v>
      </c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100"/>
      <c r="V160" s="104" t="s">
        <v>204</v>
      </c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5"/>
    </row>
    <row r="161" spans="1:34">
      <c r="A161" s="101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3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5"/>
    </row>
    <row r="162" spans="1:34">
      <c r="A162" s="106" t="s">
        <v>59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8" t="s">
        <v>60</v>
      </c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10"/>
    </row>
    <row r="163" spans="1:34">
      <c r="A163" s="111">
        <v>5</v>
      </c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12" t="s">
        <v>91</v>
      </c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3"/>
    </row>
    <row r="164" spans="1:34">
      <c r="A164" s="111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3"/>
    </row>
    <row r="165" spans="1:34">
      <c r="A165" s="111">
        <v>3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12" t="s">
        <v>92</v>
      </c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3"/>
    </row>
    <row r="166" spans="1:34">
      <c r="A166" s="111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3"/>
    </row>
    <row r="167" spans="1:34">
      <c r="A167" s="111">
        <v>1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12" t="s">
        <v>93</v>
      </c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3"/>
    </row>
    <row r="168" spans="1:34">
      <c r="A168" s="111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3"/>
    </row>
    <row r="169" spans="1:34">
      <c r="A169" s="118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20"/>
    </row>
    <row r="170" spans="1:34">
      <c r="A170" s="121" t="s">
        <v>58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 t="s">
        <v>205</v>
      </c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3"/>
    </row>
    <row r="171" spans="1:34">
      <c r="A171" s="98" t="s">
        <v>10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100"/>
      <c r="V171" s="104" t="s">
        <v>94</v>
      </c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5"/>
    </row>
    <row r="172" spans="1:34">
      <c r="A172" s="101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3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5"/>
    </row>
    <row r="173" spans="1:34">
      <c r="A173" s="106" t="s">
        <v>59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8" t="s">
        <v>60</v>
      </c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10"/>
    </row>
    <row r="174" spans="1:34">
      <c r="A174" s="111">
        <v>5</v>
      </c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12" t="s">
        <v>95</v>
      </c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3"/>
    </row>
    <row r="175" spans="1:34">
      <c r="A175" s="111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3"/>
    </row>
    <row r="176" spans="1:34">
      <c r="A176" s="111">
        <v>1</v>
      </c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12" t="s">
        <v>96</v>
      </c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3"/>
    </row>
    <row r="177" spans="1:34">
      <c r="A177" s="111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3"/>
    </row>
    <row r="178" spans="1:34">
      <c r="A178" s="118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20"/>
    </row>
    <row r="179" spans="1:34">
      <c r="A179" s="121" t="s">
        <v>58</v>
      </c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 t="s">
        <v>206</v>
      </c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3"/>
    </row>
    <row r="180" spans="1:34">
      <c r="A180" s="98" t="s">
        <v>10</v>
      </c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100"/>
      <c r="V180" s="104" t="s">
        <v>260</v>
      </c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5"/>
    </row>
    <row r="181" spans="1:34">
      <c r="A181" s="101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3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5"/>
    </row>
    <row r="182" spans="1:34">
      <c r="A182" s="106" t="s">
        <v>59</v>
      </c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8" t="s">
        <v>60</v>
      </c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10"/>
    </row>
    <row r="183" spans="1:34">
      <c r="A183" s="111">
        <v>5</v>
      </c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12" t="s">
        <v>97</v>
      </c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3"/>
    </row>
    <row r="184" spans="1:34">
      <c r="A184" s="111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3"/>
    </row>
    <row r="185" spans="1:34">
      <c r="A185" s="111">
        <v>3</v>
      </c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12" t="s">
        <v>98</v>
      </c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3"/>
    </row>
    <row r="186" spans="1:34">
      <c r="A186" s="111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3"/>
    </row>
    <row r="187" spans="1:34">
      <c r="A187" s="111">
        <v>1</v>
      </c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12" t="s">
        <v>99</v>
      </c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3"/>
    </row>
    <row r="188" spans="1:34">
      <c r="A188" s="111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3"/>
    </row>
    <row r="189" spans="1:34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20"/>
    </row>
    <row r="190" spans="1:34">
      <c r="A190" s="121" t="s">
        <v>58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 t="s">
        <v>207</v>
      </c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3"/>
    </row>
    <row r="191" spans="1:34">
      <c r="A191" s="98" t="s">
        <v>10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100"/>
      <c r="V191" s="104" t="s">
        <v>28</v>
      </c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5"/>
    </row>
    <row r="192" spans="1:34">
      <c r="A192" s="101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3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5"/>
    </row>
    <row r="193" spans="1:34">
      <c r="A193" s="106" t="s">
        <v>59</v>
      </c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8" t="s">
        <v>60</v>
      </c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10"/>
    </row>
    <row r="194" spans="1:34">
      <c r="A194" s="111">
        <v>5</v>
      </c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12" t="s">
        <v>100</v>
      </c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3"/>
    </row>
    <row r="195" spans="1:34">
      <c r="A195" s="111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3"/>
    </row>
    <row r="196" spans="1:34">
      <c r="A196" s="111">
        <v>3</v>
      </c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12" t="s">
        <v>101</v>
      </c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3"/>
    </row>
    <row r="197" spans="1:34">
      <c r="A197" s="111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3"/>
    </row>
    <row r="198" spans="1:34">
      <c r="A198" s="111">
        <v>1</v>
      </c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12" t="s">
        <v>102</v>
      </c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3"/>
    </row>
    <row r="199" spans="1:34" ht="15.75" thickBot="1">
      <c r="A199" s="114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7"/>
    </row>
  </sheetData>
  <mergeCells count="238">
    <mergeCell ref="A154:U155"/>
    <mergeCell ref="V154:AH155"/>
    <mergeCell ref="A156:U157"/>
    <mergeCell ref="V156:AH157"/>
    <mergeCell ref="A150:U150"/>
    <mergeCell ref="V150:AH150"/>
    <mergeCell ref="A151:U152"/>
    <mergeCell ref="V151:AH152"/>
    <mergeCell ref="A153:U153"/>
    <mergeCell ref="V153:AH153"/>
    <mergeCell ref="A145:U146"/>
    <mergeCell ref="V145:AH146"/>
    <mergeCell ref="A147:U148"/>
    <mergeCell ref="V147:AH148"/>
    <mergeCell ref="A149:AH149"/>
    <mergeCell ref="A140:U141"/>
    <mergeCell ref="V140:AH141"/>
    <mergeCell ref="A142:U142"/>
    <mergeCell ref="V142:AH142"/>
    <mergeCell ref="A143:U144"/>
    <mergeCell ref="V143:AH144"/>
    <mergeCell ref="A136:U137"/>
    <mergeCell ref="V136:AH137"/>
    <mergeCell ref="A138:AH138"/>
    <mergeCell ref="A139:U139"/>
    <mergeCell ref="V139:AH139"/>
    <mergeCell ref="A131:U131"/>
    <mergeCell ref="V131:AH131"/>
    <mergeCell ref="A132:U133"/>
    <mergeCell ref="V132:AH133"/>
    <mergeCell ref="A134:U135"/>
    <mergeCell ref="V134:AH135"/>
    <mergeCell ref="A127:AH127"/>
    <mergeCell ref="A128:U128"/>
    <mergeCell ref="V128:AH128"/>
    <mergeCell ref="A129:U130"/>
    <mergeCell ref="V129:AH130"/>
    <mergeCell ref="A121:U122"/>
    <mergeCell ref="V121:AH122"/>
    <mergeCell ref="A123:U124"/>
    <mergeCell ref="V123:AH124"/>
    <mergeCell ref="A125:U126"/>
    <mergeCell ref="V125:AH126"/>
    <mergeCell ref="A117:U117"/>
    <mergeCell ref="V117:AH117"/>
    <mergeCell ref="A118:U119"/>
    <mergeCell ref="V118:AH119"/>
    <mergeCell ref="A120:U120"/>
    <mergeCell ref="V120:AH120"/>
    <mergeCell ref="A112:U113"/>
    <mergeCell ref="V112:AH113"/>
    <mergeCell ref="A114:U115"/>
    <mergeCell ref="V114:AH115"/>
    <mergeCell ref="A116:AH116"/>
    <mergeCell ref="V95:AH95"/>
    <mergeCell ref="A96:U97"/>
    <mergeCell ref="V96:AH97"/>
    <mergeCell ref="A107:U108"/>
    <mergeCell ref="V107:AH108"/>
    <mergeCell ref="A109:U109"/>
    <mergeCell ref="V109:AH109"/>
    <mergeCell ref="A110:U111"/>
    <mergeCell ref="V110:AH111"/>
    <mergeCell ref="A103:U104"/>
    <mergeCell ref="V103:AH104"/>
    <mergeCell ref="A105:AH105"/>
    <mergeCell ref="A106:U106"/>
    <mergeCell ref="V106:AH106"/>
    <mergeCell ref="A35:U36"/>
    <mergeCell ref="V35:AH36"/>
    <mergeCell ref="A37:U38"/>
    <mergeCell ref="V37:AH38"/>
    <mergeCell ref="A39:AH39"/>
    <mergeCell ref="A76:U76"/>
    <mergeCell ref="V76:AH76"/>
    <mergeCell ref="A77:U78"/>
    <mergeCell ref="V77:AH78"/>
    <mergeCell ref="A40:U40"/>
    <mergeCell ref="V40:AH40"/>
    <mergeCell ref="A41:U42"/>
    <mergeCell ref="V41:AH42"/>
    <mergeCell ref="A43:U43"/>
    <mergeCell ref="V43:AH43"/>
    <mergeCell ref="A44:U45"/>
    <mergeCell ref="V44:AH45"/>
    <mergeCell ref="A46:U47"/>
    <mergeCell ref="V46:AH47"/>
    <mergeCell ref="A48:U49"/>
    <mergeCell ref="V48:AH49"/>
    <mergeCell ref="A50:AH50"/>
    <mergeCell ref="A51:U51"/>
    <mergeCell ref="V51:AH51"/>
    <mergeCell ref="A28:AH28"/>
    <mergeCell ref="A29:U29"/>
    <mergeCell ref="V29:AH29"/>
    <mergeCell ref="A30:U31"/>
    <mergeCell ref="V30:AH31"/>
    <mergeCell ref="A32:U32"/>
    <mergeCell ref="V32:AH32"/>
    <mergeCell ref="A33:U34"/>
    <mergeCell ref="V33:AH34"/>
    <mergeCell ref="A5:AH5"/>
    <mergeCell ref="A1:G4"/>
    <mergeCell ref="H1:AC2"/>
    <mergeCell ref="AD1:AH1"/>
    <mergeCell ref="AD2:AH2"/>
    <mergeCell ref="H3:AC4"/>
    <mergeCell ref="AD3:AH3"/>
    <mergeCell ref="AD4:AH4"/>
    <mergeCell ref="A8:U9"/>
    <mergeCell ref="A6:AH6"/>
    <mergeCell ref="A7:U7"/>
    <mergeCell ref="V7:AH7"/>
    <mergeCell ref="V8:AH9"/>
    <mergeCell ref="V10:AH10"/>
    <mergeCell ref="A11:U12"/>
    <mergeCell ref="A13:U14"/>
    <mergeCell ref="A15:U16"/>
    <mergeCell ref="V11:AH12"/>
    <mergeCell ref="V13:AH14"/>
    <mergeCell ref="V15:AH16"/>
    <mergeCell ref="V24:AH25"/>
    <mergeCell ref="V26:AH27"/>
    <mergeCell ref="A10:U10"/>
    <mergeCell ref="A21:U21"/>
    <mergeCell ref="V21:AH21"/>
    <mergeCell ref="A19:U20"/>
    <mergeCell ref="V19:AH20"/>
    <mergeCell ref="A22:U23"/>
    <mergeCell ref="A24:U25"/>
    <mergeCell ref="A26:U27"/>
    <mergeCell ref="V22:AH23"/>
    <mergeCell ref="A17:AH17"/>
    <mergeCell ref="A18:U18"/>
    <mergeCell ref="V18:AH18"/>
    <mergeCell ref="A52:U53"/>
    <mergeCell ref="V52:AH53"/>
    <mergeCell ref="A54:U54"/>
    <mergeCell ref="V54:AH54"/>
    <mergeCell ref="A55:U56"/>
    <mergeCell ref="V55:AH56"/>
    <mergeCell ref="A57:U58"/>
    <mergeCell ref="V57:AH58"/>
    <mergeCell ref="A59:U60"/>
    <mergeCell ref="V59:AH60"/>
    <mergeCell ref="A158:AH158"/>
    <mergeCell ref="A159:U159"/>
    <mergeCell ref="V159:AH159"/>
    <mergeCell ref="A70:U71"/>
    <mergeCell ref="V70:AH71"/>
    <mergeCell ref="A65:U65"/>
    <mergeCell ref="V65:AH65"/>
    <mergeCell ref="A66:U67"/>
    <mergeCell ref="V66:AH67"/>
    <mergeCell ref="A68:U69"/>
    <mergeCell ref="V68:AH69"/>
    <mergeCell ref="A88:U89"/>
    <mergeCell ref="V88:AH89"/>
    <mergeCell ref="A90:U91"/>
    <mergeCell ref="V90:AH91"/>
    <mergeCell ref="A92:U93"/>
    <mergeCell ref="V92:AH93"/>
    <mergeCell ref="A84:U84"/>
    <mergeCell ref="A99:U100"/>
    <mergeCell ref="V99:AH100"/>
    <mergeCell ref="A101:U102"/>
    <mergeCell ref="V101:AH102"/>
    <mergeCell ref="A94:AH94"/>
    <mergeCell ref="A95:U95"/>
    <mergeCell ref="A160:U161"/>
    <mergeCell ref="V160:AH161"/>
    <mergeCell ref="A61:AH61"/>
    <mergeCell ref="A62:U62"/>
    <mergeCell ref="V62:AH62"/>
    <mergeCell ref="A63:U64"/>
    <mergeCell ref="V63:AH64"/>
    <mergeCell ref="A72:AH72"/>
    <mergeCell ref="A73:U73"/>
    <mergeCell ref="V73:AH73"/>
    <mergeCell ref="A79:U80"/>
    <mergeCell ref="V79:AH80"/>
    <mergeCell ref="A81:U82"/>
    <mergeCell ref="V81:AH82"/>
    <mergeCell ref="A83:AH83"/>
    <mergeCell ref="A74:U75"/>
    <mergeCell ref="V74:AH75"/>
    <mergeCell ref="V84:AH84"/>
    <mergeCell ref="A85:U86"/>
    <mergeCell ref="V85:AH86"/>
    <mergeCell ref="A87:U87"/>
    <mergeCell ref="V87:AH87"/>
    <mergeCell ref="A98:U98"/>
    <mergeCell ref="V98:AH98"/>
    <mergeCell ref="A162:U162"/>
    <mergeCell ref="V162:AH162"/>
    <mergeCell ref="A163:U164"/>
    <mergeCell ref="V163:AH164"/>
    <mergeCell ref="A165:U166"/>
    <mergeCell ref="V165:AH166"/>
    <mergeCell ref="A167:U168"/>
    <mergeCell ref="V167:AH168"/>
    <mergeCell ref="A169:AH169"/>
    <mergeCell ref="A178:AH178"/>
    <mergeCell ref="A179:U179"/>
    <mergeCell ref="V179:AH179"/>
    <mergeCell ref="A180:U181"/>
    <mergeCell ref="V180:AH181"/>
    <mergeCell ref="A182:U182"/>
    <mergeCell ref="V182:AH182"/>
    <mergeCell ref="A170:U170"/>
    <mergeCell ref="V170:AH170"/>
    <mergeCell ref="A171:U172"/>
    <mergeCell ref="V171:AH172"/>
    <mergeCell ref="A173:U173"/>
    <mergeCell ref="V173:AH173"/>
    <mergeCell ref="A174:U175"/>
    <mergeCell ref="V174:AH175"/>
    <mergeCell ref="A176:U177"/>
    <mergeCell ref="V176:AH177"/>
    <mergeCell ref="A183:U184"/>
    <mergeCell ref="V183:AH184"/>
    <mergeCell ref="A185:U186"/>
    <mergeCell ref="V185:AH186"/>
    <mergeCell ref="A187:U188"/>
    <mergeCell ref="V187:AH188"/>
    <mergeCell ref="A189:AH189"/>
    <mergeCell ref="A190:U190"/>
    <mergeCell ref="V190:AH190"/>
    <mergeCell ref="A191:U192"/>
    <mergeCell ref="V191:AH192"/>
    <mergeCell ref="A193:U193"/>
    <mergeCell ref="V193:AH193"/>
    <mergeCell ref="A194:U195"/>
    <mergeCell ref="V194:AH195"/>
    <mergeCell ref="A196:U197"/>
    <mergeCell ref="V196:AH197"/>
    <mergeCell ref="A198:U199"/>
    <mergeCell ref="V198:AH199"/>
  </mergeCells>
  <pageMargins left="0.75" right="0.75" top="1" bottom="1" header="0.5" footer="0.5"/>
  <pageSetup paperSize="9" scale="53" orientation="portrait" r:id="rId1"/>
  <rowBreaks count="2" manualBreakCount="2">
    <brk id="82" max="33" man="1"/>
    <brk id="168" max="33" man="1"/>
  </rowBreaks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topLeftCell="A10" zoomScale="80" zoomScaleNormal="80" workbookViewId="0">
      <selection sqref="A1:AH25"/>
    </sheetView>
  </sheetViews>
  <sheetFormatPr baseColWidth="10" defaultColWidth="11" defaultRowHeight="15"/>
  <cols>
    <col min="1" max="7" width="3" style="3" customWidth="1"/>
    <col min="8" max="15" width="4.28515625" style="3" customWidth="1"/>
    <col min="16" max="19" width="3.7109375" style="3" customWidth="1"/>
    <col min="20" max="23" width="5.28515625" style="3" customWidth="1"/>
    <col min="24" max="27" width="3.7109375" style="3" customWidth="1"/>
    <col min="28" max="32" width="6.7109375" style="3" customWidth="1"/>
    <col min="33" max="34" width="9.7109375" style="3" customWidth="1"/>
    <col min="35" max="16384" width="11" style="3"/>
  </cols>
  <sheetData>
    <row r="1" spans="1:36" ht="15.75" thickBot="1">
      <c r="A1" s="19"/>
      <c r="B1" s="20"/>
      <c r="C1" s="20"/>
      <c r="D1" s="20"/>
      <c r="E1" s="20"/>
      <c r="F1" s="21"/>
      <c r="G1" s="22"/>
      <c r="H1" s="31" t="s">
        <v>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6" t="s">
        <v>53</v>
      </c>
      <c r="AE1" s="7"/>
      <c r="AF1" s="7"/>
      <c r="AG1" s="7"/>
      <c r="AH1" s="8"/>
      <c r="AI1" s="4">
        <v>5</v>
      </c>
      <c r="AJ1" s="4">
        <v>5</v>
      </c>
    </row>
    <row r="2" spans="1:36" ht="15.75" thickBot="1">
      <c r="A2" s="23"/>
      <c r="B2" s="24"/>
      <c r="C2" s="24"/>
      <c r="D2" s="24"/>
      <c r="E2" s="24"/>
      <c r="F2" s="25"/>
      <c r="G2" s="26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6" t="s">
        <v>1</v>
      </c>
      <c r="AE2" s="7"/>
      <c r="AF2" s="7"/>
      <c r="AG2" s="7"/>
      <c r="AH2" s="8"/>
      <c r="AI2" s="4">
        <v>3</v>
      </c>
      <c r="AJ2" s="4">
        <v>1</v>
      </c>
    </row>
    <row r="3" spans="1:36" ht="15.75" thickBot="1">
      <c r="A3" s="23"/>
      <c r="B3" s="24"/>
      <c r="C3" s="24"/>
      <c r="D3" s="24"/>
      <c r="E3" s="24"/>
      <c r="F3" s="25"/>
      <c r="G3" s="26"/>
      <c r="H3" s="37" t="s">
        <v>55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6" t="s">
        <v>2</v>
      </c>
      <c r="AE3" s="7"/>
      <c r="AF3" s="7"/>
      <c r="AG3" s="7"/>
      <c r="AH3" s="8"/>
      <c r="AI3" s="4">
        <v>1</v>
      </c>
      <c r="AJ3" s="4"/>
    </row>
    <row r="4" spans="1:36" ht="15.75" thickBot="1">
      <c r="A4" s="27"/>
      <c r="B4" s="28"/>
      <c r="C4" s="28"/>
      <c r="D4" s="28"/>
      <c r="E4" s="28"/>
      <c r="F4" s="29"/>
      <c r="G4" s="3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6" t="s">
        <v>3</v>
      </c>
      <c r="AE4" s="7"/>
      <c r="AF4" s="7"/>
      <c r="AG4" s="7"/>
      <c r="AH4" s="8"/>
    </row>
    <row r="5" spans="1:36" ht="33.950000000000003" customHeight="1" thickBot="1">
      <c r="A5" s="9" t="s">
        <v>262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</row>
    <row r="6" spans="1:36">
      <c r="A6" s="12" t="s">
        <v>4</v>
      </c>
      <c r="B6" s="13"/>
      <c r="C6" s="13"/>
      <c r="D6" s="13" t="s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6</v>
      </c>
      <c r="Q6" s="13"/>
      <c r="R6" s="13"/>
      <c r="S6" s="13"/>
      <c r="T6" s="13"/>
      <c r="U6" s="13"/>
      <c r="V6" s="13"/>
      <c r="W6" s="13"/>
      <c r="X6" s="13"/>
      <c r="Y6" s="13"/>
      <c r="Z6" s="14" t="s">
        <v>7</v>
      </c>
      <c r="AA6" s="15"/>
      <c r="AB6" s="15"/>
      <c r="AC6" s="15"/>
      <c r="AD6" s="15"/>
      <c r="AE6" s="16"/>
      <c r="AF6" s="17" t="s">
        <v>8</v>
      </c>
      <c r="AG6" s="17"/>
      <c r="AH6" s="18"/>
    </row>
    <row r="7" spans="1:36">
      <c r="A7" s="43">
        <v>1</v>
      </c>
      <c r="B7" s="44"/>
      <c r="C7" s="44"/>
      <c r="D7" s="45">
        <f>VLOOKUP(nombre1,E.T,4,FALSE)</f>
        <v>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>
        <f>VLOOKUP(nombre1,E.T,16,FALSE)</f>
        <v>0</v>
      </c>
      <c r="Q7" s="45"/>
      <c r="R7" s="45"/>
      <c r="S7" s="45"/>
      <c r="T7" s="45"/>
      <c r="U7" s="45"/>
      <c r="V7" s="45"/>
      <c r="W7" s="45"/>
      <c r="X7" s="45"/>
      <c r="Y7" s="45"/>
      <c r="Z7" s="46">
        <f>VLOOKUP(nombre1,E.T,26,FALSE)</f>
        <v>0</v>
      </c>
      <c r="AA7" s="47"/>
      <c r="AB7" s="47"/>
      <c r="AC7" s="47"/>
      <c r="AD7" s="47"/>
      <c r="AE7" s="48"/>
      <c r="AF7" s="45">
        <f>VLOOKUP(nombre1,E.T,32,FALSE)</f>
        <v>0</v>
      </c>
      <c r="AG7" s="45"/>
      <c r="AH7" s="49"/>
    </row>
    <row r="8" spans="1:36">
      <c r="A8" s="43">
        <v>2</v>
      </c>
      <c r="B8" s="44"/>
      <c r="C8" s="44"/>
      <c r="D8" s="45">
        <f>VLOOKUP(nombre2,E.T,4,FALSE)</f>
        <v>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>
        <f>VLOOKUP(nombre2,E.T,16,FALSE)</f>
        <v>0</v>
      </c>
      <c r="Q8" s="45"/>
      <c r="R8" s="45"/>
      <c r="S8" s="45"/>
      <c r="T8" s="45"/>
      <c r="U8" s="45"/>
      <c r="V8" s="45"/>
      <c r="W8" s="45"/>
      <c r="X8" s="45"/>
      <c r="Y8" s="45"/>
      <c r="Z8" s="46">
        <f>VLOOKUP(nombre2,E.T,26,FALSE)</f>
        <v>0</v>
      </c>
      <c r="AA8" s="47"/>
      <c r="AB8" s="47"/>
      <c r="AC8" s="47"/>
      <c r="AD8" s="47"/>
      <c r="AE8" s="48"/>
      <c r="AF8" s="45">
        <f>VLOOKUP(nombre2,E.T,32,FALSE)</f>
        <v>0</v>
      </c>
      <c r="AG8" s="45"/>
      <c r="AH8" s="49"/>
    </row>
    <row r="9" spans="1:36">
      <c r="A9" s="43">
        <v>3</v>
      </c>
      <c r="B9" s="44"/>
      <c r="C9" s="44"/>
      <c r="D9" s="45">
        <f>VLOOKUP(nombre3,E.T,4,FALSE)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>
        <f>VLOOKUP(nombre3,E.T,16,FALSE)</f>
        <v>0</v>
      </c>
      <c r="Q9" s="45"/>
      <c r="R9" s="45"/>
      <c r="S9" s="45"/>
      <c r="T9" s="45"/>
      <c r="U9" s="45"/>
      <c r="V9" s="45"/>
      <c r="W9" s="45"/>
      <c r="X9" s="45"/>
      <c r="Y9" s="45"/>
      <c r="Z9" s="46">
        <f>VLOOKUP(nombre3,E.T,26,FALSE)</f>
        <v>0</v>
      </c>
      <c r="AA9" s="47"/>
      <c r="AB9" s="47"/>
      <c r="AC9" s="47"/>
      <c r="AD9" s="47"/>
      <c r="AE9" s="48"/>
      <c r="AF9" s="45">
        <f>VLOOKUP(nombre3,E.T,32,FALSE)</f>
        <v>0</v>
      </c>
      <c r="AG9" s="45"/>
      <c r="AH9" s="49"/>
    </row>
    <row r="10" spans="1:36">
      <c r="A10" s="5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9"/>
    </row>
    <row r="11" spans="1:36">
      <c r="A11" s="51" t="s">
        <v>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6">
      <c r="A12" s="43" t="s">
        <v>10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54" t="s">
        <v>11</v>
      </c>
      <c r="Q12" s="54"/>
      <c r="R12" s="54"/>
      <c r="S12" s="54"/>
      <c r="T12" s="44" t="s">
        <v>12</v>
      </c>
      <c r="U12" s="44"/>
      <c r="V12" s="44"/>
      <c r="W12" s="44"/>
      <c r="X12" s="44" t="s">
        <v>13</v>
      </c>
      <c r="Y12" s="44"/>
      <c r="Z12" s="44"/>
      <c r="AA12" s="44"/>
      <c r="AB12" s="55" t="s">
        <v>12</v>
      </c>
      <c r="AC12" s="56"/>
      <c r="AD12" s="57"/>
      <c r="AE12" s="44" t="s">
        <v>14</v>
      </c>
      <c r="AF12" s="44"/>
      <c r="AG12" s="44" t="s">
        <v>12</v>
      </c>
      <c r="AH12" s="58"/>
    </row>
    <row r="13" spans="1:36">
      <c r="A13" s="43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58"/>
    </row>
    <row r="14" spans="1:36">
      <c r="A14" s="43" t="s">
        <v>30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58"/>
    </row>
    <row r="15" spans="1:36">
      <c r="A15" s="43" t="s">
        <v>31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58"/>
    </row>
    <row r="16" spans="1:36">
      <c r="A16" s="43" t="s">
        <v>32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58"/>
    </row>
    <row r="17" spans="1:34">
      <c r="A17" s="43" t="s">
        <v>106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58"/>
    </row>
    <row r="18" spans="1:34">
      <c r="A18" s="43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58"/>
    </row>
    <row r="19" spans="1:34" ht="30" customHeight="1">
      <c r="A19" s="62" t="s">
        <v>34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58"/>
    </row>
    <row r="20" spans="1:34">
      <c r="A20" s="43" t="s">
        <v>35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58"/>
    </row>
    <row r="21" spans="1:34" ht="30" customHeight="1">
      <c r="A21" s="62" t="s">
        <v>36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58"/>
    </row>
    <row r="22" spans="1:34" ht="30" customHeight="1">
      <c r="A22" s="62" t="s">
        <v>268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58"/>
    </row>
    <row r="23" spans="1:34">
      <c r="A23" s="43" t="s">
        <v>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58"/>
    </row>
    <row r="24" spans="1:34">
      <c r="A24" s="43" t="s">
        <v>39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58"/>
    </row>
    <row r="25" spans="1:34">
      <c r="A25" s="43" t="s">
        <v>40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58"/>
    </row>
    <row r="26" spans="1:34">
      <c r="A26" s="163" t="s">
        <v>52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5">
        <f>SUM(P13:S25)</f>
        <v>0</v>
      </c>
      <c r="Q26" s="165"/>
      <c r="R26" s="165"/>
      <c r="S26" s="165"/>
      <c r="T26" s="166"/>
      <c r="U26" s="166"/>
      <c r="V26" s="166"/>
      <c r="W26" s="166"/>
      <c r="X26" s="165">
        <f>SUM(X13:AA25)</f>
        <v>0</v>
      </c>
      <c r="Y26" s="165"/>
      <c r="Z26" s="165"/>
      <c r="AA26" s="165"/>
      <c r="AB26" s="166"/>
      <c r="AC26" s="166"/>
      <c r="AD26" s="166"/>
      <c r="AE26" s="165">
        <f>SUM(AE13:AF25)</f>
        <v>0</v>
      </c>
      <c r="AF26" s="165"/>
      <c r="AG26" s="166"/>
      <c r="AH26" s="167"/>
    </row>
    <row r="27" spans="1:34">
      <c r="A27" s="168" t="s">
        <v>57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/>
      <c r="V27" s="171" t="s">
        <v>54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3"/>
    </row>
    <row r="28" spans="1:34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92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93"/>
    </row>
    <row r="29" spans="1:3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9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95"/>
    </row>
    <row r="30" spans="1:34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9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95"/>
    </row>
    <row r="31" spans="1:34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9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95"/>
    </row>
    <row r="32" spans="1:3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  <c r="V32" s="9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95"/>
    </row>
    <row r="33" spans="1:34" ht="15.75" thickBo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8"/>
      <c r="V33" s="96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7"/>
    </row>
  </sheetData>
  <mergeCells count="139">
    <mergeCell ref="A28:U33"/>
    <mergeCell ref="V28:AH33"/>
    <mergeCell ref="A25:O25"/>
    <mergeCell ref="P25:S25"/>
    <mergeCell ref="T25:W25"/>
    <mergeCell ref="X25:AA25"/>
    <mergeCell ref="AB25:AD25"/>
    <mergeCell ref="AE25:AF25"/>
    <mergeCell ref="AG25:AH25"/>
    <mergeCell ref="A26:O26"/>
    <mergeCell ref="P26:S26"/>
    <mergeCell ref="T26:W26"/>
    <mergeCell ref="X26:AA26"/>
    <mergeCell ref="AB26:AD26"/>
    <mergeCell ref="AE26:AF26"/>
    <mergeCell ref="AG26:AH26"/>
    <mergeCell ref="A27:U27"/>
    <mergeCell ref="V27:AH27"/>
    <mergeCell ref="A23:O23"/>
    <mergeCell ref="P23:S23"/>
    <mergeCell ref="T23:W23"/>
    <mergeCell ref="X23:AA23"/>
    <mergeCell ref="AB23:AD23"/>
    <mergeCell ref="AE23:AF23"/>
    <mergeCell ref="AG23:AH23"/>
    <mergeCell ref="A24:O24"/>
    <mergeCell ref="P24:S24"/>
    <mergeCell ref="T24:W24"/>
    <mergeCell ref="X24:AA24"/>
    <mergeCell ref="AB24:AD24"/>
    <mergeCell ref="AE24:AF24"/>
    <mergeCell ref="AG24:AH24"/>
    <mergeCell ref="A21:O21"/>
    <mergeCell ref="P21:S21"/>
    <mergeCell ref="T21:W21"/>
    <mergeCell ref="X21:AA21"/>
    <mergeCell ref="AB21:AD21"/>
    <mergeCell ref="AE21:AF21"/>
    <mergeCell ref="AG21:AH21"/>
    <mergeCell ref="A22:O22"/>
    <mergeCell ref="P22:S22"/>
    <mergeCell ref="T22:W22"/>
    <mergeCell ref="X22:AA22"/>
    <mergeCell ref="AB22:AD22"/>
    <mergeCell ref="AE22:AF22"/>
    <mergeCell ref="AG22:AH22"/>
    <mergeCell ref="A19:O19"/>
    <mergeCell ref="P19:S19"/>
    <mergeCell ref="T19:W19"/>
    <mergeCell ref="X19:AA19"/>
    <mergeCell ref="AB19:AD19"/>
    <mergeCell ref="AE19:AF19"/>
    <mergeCell ref="AG19:AH19"/>
    <mergeCell ref="A20:O20"/>
    <mergeCell ref="P20:S20"/>
    <mergeCell ref="T20:W20"/>
    <mergeCell ref="X20:AA20"/>
    <mergeCell ref="AB20:AD20"/>
    <mergeCell ref="AE20:AF20"/>
    <mergeCell ref="AG20:AH20"/>
    <mergeCell ref="A17:O17"/>
    <mergeCell ref="P17:S17"/>
    <mergeCell ref="T17:W17"/>
    <mergeCell ref="X17:AA17"/>
    <mergeCell ref="AB17:AD17"/>
    <mergeCell ref="AE17:AF17"/>
    <mergeCell ref="AG17:AH17"/>
    <mergeCell ref="A18:O18"/>
    <mergeCell ref="P18:S18"/>
    <mergeCell ref="T18:W18"/>
    <mergeCell ref="X18:AA18"/>
    <mergeCell ref="AB18:AD18"/>
    <mergeCell ref="AE18:AF18"/>
    <mergeCell ref="AG18:AH18"/>
    <mergeCell ref="A15:O15"/>
    <mergeCell ref="P15:S15"/>
    <mergeCell ref="T15:W15"/>
    <mergeCell ref="X15:AA15"/>
    <mergeCell ref="AB15:AD15"/>
    <mergeCell ref="AE15:AF15"/>
    <mergeCell ref="AG15:AH15"/>
    <mergeCell ref="A16:O16"/>
    <mergeCell ref="P16:S16"/>
    <mergeCell ref="T16:W16"/>
    <mergeCell ref="X16:AA16"/>
    <mergeCell ref="AB16:AD16"/>
    <mergeCell ref="AE16:AF16"/>
    <mergeCell ref="AG16:AH16"/>
    <mergeCell ref="A13:O13"/>
    <mergeCell ref="P13:S13"/>
    <mergeCell ref="T13:W13"/>
    <mergeCell ref="X13:AA13"/>
    <mergeCell ref="AB13:AD13"/>
    <mergeCell ref="AE13:AF13"/>
    <mergeCell ref="AG13:AH13"/>
    <mergeCell ref="A14:O14"/>
    <mergeCell ref="P14:S14"/>
    <mergeCell ref="T14:W14"/>
    <mergeCell ref="X14:AA14"/>
    <mergeCell ref="AB14:AD14"/>
    <mergeCell ref="AE14:AF14"/>
    <mergeCell ref="AG14:AH14"/>
    <mergeCell ref="A9:C9"/>
    <mergeCell ref="D9:O9"/>
    <mergeCell ref="P9:Y9"/>
    <mergeCell ref="Z9:AE9"/>
    <mergeCell ref="AF9:AH9"/>
    <mergeCell ref="A10:AH10"/>
    <mergeCell ref="A11:AH11"/>
    <mergeCell ref="A12:O12"/>
    <mergeCell ref="P12:S12"/>
    <mergeCell ref="T12:W12"/>
    <mergeCell ref="X12:AA12"/>
    <mergeCell ref="AB12:AD12"/>
    <mergeCell ref="AE12:AF12"/>
    <mergeCell ref="AG12:AH12"/>
    <mergeCell ref="A7:C7"/>
    <mergeCell ref="D7:O7"/>
    <mergeCell ref="P7:Y7"/>
    <mergeCell ref="Z7:AE7"/>
    <mergeCell ref="AF7:AH7"/>
    <mergeCell ref="A8:C8"/>
    <mergeCell ref="D8:O8"/>
    <mergeCell ref="P8:Y8"/>
    <mergeCell ref="Z8:AE8"/>
    <mergeCell ref="AF8:AH8"/>
    <mergeCell ref="AD1:AH1"/>
    <mergeCell ref="AD2:AH2"/>
    <mergeCell ref="AD3:AH3"/>
    <mergeCell ref="AD4:AH4"/>
    <mergeCell ref="A5:AH5"/>
    <mergeCell ref="A6:C6"/>
    <mergeCell ref="D6:O6"/>
    <mergeCell ref="P6:Y6"/>
    <mergeCell ref="Z6:AE6"/>
    <mergeCell ref="AF6:AH6"/>
    <mergeCell ref="A1:G4"/>
    <mergeCell ref="H1:AC2"/>
    <mergeCell ref="H3:AC4"/>
  </mergeCells>
  <conditionalFormatting sqref="D7:O7">
    <cfRule type="expression" dxfId="0" priority="1">
      <formula>"ISERROR($D$7)"</formula>
    </cfRule>
    <cfRule type="expression" priority="2">
      <formula>"ISERROR($D$7)"</formula>
    </cfRule>
  </conditionalFormatting>
  <dataValidations count="2">
    <dataValidation type="list" allowBlank="1" showInputMessage="1" showErrorMessage="1" sqref="P13:S13 P14:S14 P18:S23 P25:S25 X13:AA14 X18:AA23 X25:AA25 AE13:AF14 AE18:AF23 AE25:AF25" xr:uid="{1EFBAF89-FA96-4376-BFD1-9CD4DE983900}">
      <formula1>$AI$1:$AI$3</formula1>
    </dataValidation>
    <dataValidation type="list" allowBlank="1" showInputMessage="1" showErrorMessage="1" sqref="P15:S15 P16:S17 P24:S24 X15:AA17 X24:AA24 AE15:AF17 AE24:AF24" xr:uid="{8F7EEDC6-3681-4BD3-82FA-C955237EC6D6}">
      <formula1>$AJ$1:$AJ$2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BEFF-D6C9-4FF7-B9E9-92FBE6083176}">
  <dimension ref="A1:AH140"/>
  <sheetViews>
    <sheetView topLeftCell="A12" zoomScale="80" zoomScaleNormal="80" workbookViewId="0">
      <selection activeCell="A46" sqref="A46:AH46"/>
    </sheetView>
  </sheetViews>
  <sheetFormatPr baseColWidth="10" defaultRowHeight="15"/>
  <cols>
    <col min="1" max="7" width="3" customWidth="1"/>
    <col min="8" max="15" width="4.28515625" customWidth="1"/>
    <col min="16" max="19" width="3.7109375" customWidth="1"/>
    <col min="20" max="23" width="5.28515625" customWidth="1"/>
    <col min="24" max="27" width="3.7109375" customWidth="1"/>
    <col min="28" max="32" width="6.7109375" customWidth="1"/>
    <col min="33" max="34" width="9.7109375" customWidth="1"/>
  </cols>
  <sheetData>
    <row r="1" spans="1:34" ht="15.75" thickBot="1">
      <c r="A1" s="133"/>
      <c r="B1" s="134"/>
      <c r="C1" s="134"/>
      <c r="D1" s="134"/>
      <c r="E1" s="134"/>
      <c r="F1" s="135"/>
      <c r="G1" s="136"/>
      <c r="H1" s="145" t="s">
        <v>0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/>
      <c r="AD1" s="151" t="s">
        <v>53</v>
      </c>
      <c r="AE1" s="152"/>
      <c r="AF1" s="152"/>
      <c r="AG1" s="152"/>
      <c r="AH1" s="153"/>
    </row>
    <row r="2" spans="1:34" ht="15.75" thickBot="1">
      <c r="A2" s="137"/>
      <c r="B2" s="138"/>
      <c r="C2" s="138"/>
      <c r="D2" s="138"/>
      <c r="E2" s="138"/>
      <c r="F2" s="139"/>
      <c r="G2" s="140"/>
      <c r="H2" s="148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50"/>
      <c r="AD2" s="151" t="s">
        <v>1</v>
      </c>
      <c r="AE2" s="152"/>
      <c r="AF2" s="152"/>
      <c r="AG2" s="152"/>
      <c r="AH2" s="153"/>
    </row>
    <row r="3" spans="1:34" ht="15.75" thickBot="1">
      <c r="A3" s="137"/>
      <c r="B3" s="138"/>
      <c r="C3" s="138"/>
      <c r="D3" s="138"/>
      <c r="E3" s="138"/>
      <c r="F3" s="139"/>
      <c r="G3" s="140"/>
      <c r="H3" s="154" t="s">
        <v>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  <c r="AD3" s="151" t="s">
        <v>2</v>
      </c>
      <c r="AE3" s="152"/>
      <c r="AF3" s="152"/>
      <c r="AG3" s="152"/>
      <c r="AH3" s="153"/>
    </row>
    <row r="4" spans="1:34" ht="15.75" thickBot="1">
      <c r="A4" s="141"/>
      <c r="B4" s="142"/>
      <c r="C4" s="142"/>
      <c r="D4" s="142"/>
      <c r="E4" s="142"/>
      <c r="F4" s="143"/>
      <c r="G4" s="144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9"/>
      <c r="AD4" s="151" t="s">
        <v>3</v>
      </c>
      <c r="AE4" s="152"/>
      <c r="AF4" s="152"/>
      <c r="AG4" s="152"/>
      <c r="AH4" s="153"/>
    </row>
    <row r="5" spans="1:34" ht="15.75" thickBot="1">
      <c r="A5" s="130" t="s">
        <v>165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2"/>
    </row>
    <row r="6" spans="1:34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2"/>
    </row>
    <row r="7" spans="1:34">
      <c r="A7" s="187" t="s">
        <v>58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 t="s">
        <v>208</v>
      </c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9"/>
    </row>
    <row r="8" spans="1:34">
      <c r="A8" s="98" t="s">
        <v>10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  <c r="V8" s="112" t="s">
        <v>210</v>
      </c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</row>
    <row r="9" spans="1:3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3"/>
    </row>
    <row r="10" spans="1:34">
      <c r="A10" s="180" t="s">
        <v>59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2" t="s">
        <v>60</v>
      </c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4">
      <c r="A11" s="111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12" t="s">
        <v>103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</row>
    <row r="12" spans="1:34">
      <c r="A12" s="11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>
      <c r="A13" s="111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12" t="s">
        <v>105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4">
      <c r="A14" s="111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</row>
    <row r="15" spans="1:34">
      <c r="A15" s="111">
        <v>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12" t="s">
        <v>104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</row>
    <row r="16" spans="1:34">
      <c r="A16" s="11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3"/>
    </row>
    <row r="17" spans="1:34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6"/>
    </row>
    <row r="18" spans="1:34">
      <c r="A18" s="187" t="s">
        <v>58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 t="s">
        <v>209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9"/>
    </row>
    <row r="19" spans="1:34">
      <c r="A19" s="98" t="s">
        <v>10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112" t="s">
        <v>211</v>
      </c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</row>
    <row r="20" spans="1:34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</row>
    <row r="21" spans="1:34">
      <c r="A21" s="180" t="s">
        <v>59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2" t="s">
        <v>60</v>
      </c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3"/>
    </row>
    <row r="22" spans="1:34" ht="20.100000000000001" customHeight="1">
      <c r="A22" s="111">
        <v>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12" t="s">
        <v>151</v>
      </c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3"/>
    </row>
    <row r="23" spans="1:34" ht="20.100000000000001" customHeight="1">
      <c r="A23" s="111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3"/>
    </row>
    <row r="24" spans="1:34" ht="20.100000000000001" customHeight="1">
      <c r="A24" s="111">
        <v>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12" t="s">
        <v>150</v>
      </c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34" ht="20.100000000000001" customHeight="1">
      <c r="A25" s="111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</row>
    <row r="26" spans="1:34" ht="20.100000000000001" customHeight="1">
      <c r="A26" s="111">
        <v>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12" t="s">
        <v>152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</row>
    <row r="27" spans="1:34" ht="20.100000000000001" customHeight="1">
      <c r="A27" s="111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</row>
    <row r="28" spans="1:34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6"/>
    </row>
    <row r="29" spans="1:34">
      <c r="A29" s="187" t="s">
        <v>58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 t="s">
        <v>188</v>
      </c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9"/>
    </row>
    <row r="30" spans="1:34">
      <c r="A30" s="98" t="s">
        <v>10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0"/>
      <c r="V30" s="112" t="s">
        <v>212</v>
      </c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3"/>
    </row>
    <row r="31" spans="1:34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3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</row>
    <row r="32" spans="1:34">
      <c r="A32" s="180" t="s">
        <v>59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2" t="s">
        <v>60</v>
      </c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3"/>
    </row>
    <row r="33" spans="1:34">
      <c r="A33" s="111">
        <v>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12" t="s">
        <v>176</v>
      </c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</row>
    <row r="34" spans="1:34">
      <c r="A34" s="1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3"/>
    </row>
    <row r="35" spans="1:34" ht="20.100000000000001" customHeight="1">
      <c r="A35" s="111">
        <v>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12" t="s">
        <v>177</v>
      </c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</row>
    <row r="36" spans="1:34" ht="20.100000000000001" customHeight="1">
      <c r="A36" s="111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3"/>
    </row>
    <row r="37" spans="1:34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6"/>
    </row>
    <row r="38" spans="1:34">
      <c r="A38" s="187" t="s">
        <v>58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 t="s">
        <v>213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9"/>
    </row>
    <row r="39" spans="1:34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100"/>
      <c r="V39" s="112" t="s">
        <v>214</v>
      </c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3"/>
    </row>
    <row r="40" spans="1:34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3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3"/>
    </row>
    <row r="41" spans="1:34">
      <c r="A41" s="180" t="s">
        <v>59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2" t="s">
        <v>60</v>
      </c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3"/>
    </row>
    <row r="42" spans="1:34">
      <c r="A42" s="111">
        <v>5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12" t="s">
        <v>154</v>
      </c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</row>
    <row r="43" spans="1:34">
      <c r="A43" s="111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4">
      <c r="A44" s="111">
        <v>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12" t="s">
        <v>155</v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3"/>
    </row>
    <row r="45" spans="1:34">
      <c r="A45" s="111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3"/>
    </row>
    <row r="46" spans="1:34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6"/>
    </row>
    <row r="47" spans="1:34">
      <c r="A47" s="187" t="s">
        <v>58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 t="s">
        <v>215</v>
      </c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9"/>
    </row>
    <row r="48" spans="1:34">
      <c r="A48" s="98" t="s">
        <v>10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0"/>
      <c r="V48" s="112" t="s">
        <v>106</v>
      </c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</row>
    <row r="49" spans="1:34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3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</row>
    <row r="50" spans="1:34">
      <c r="A50" s="180" t="s">
        <v>59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2" t="s">
        <v>60</v>
      </c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3"/>
    </row>
    <row r="51" spans="1:34">
      <c r="A51" s="111">
        <v>5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2" t="s">
        <v>156</v>
      </c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3"/>
    </row>
    <row r="52" spans="1:34">
      <c r="A52" s="111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3"/>
    </row>
    <row r="53" spans="1:34">
      <c r="A53" s="111">
        <v>1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2" t="s">
        <v>107</v>
      </c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3"/>
    </row>
    <row r="54" spans="1:34">
      <c r="A54" s="111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3"/>
    </row>
    <row r="55" spans="1:34">
      <c r="A55" s="18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6"/>
    </row>
    <row r="56" spans="1:34">
      <c r="A56" s="187" t="s">
        <v>58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 t="s">
        <v>216</v>
      </c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9"/>
    </row>
    <row r="57" spans="1:34">
      <c r="A57" s="98" t="s">
        <v>10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112" t="s">
        <v>217</v>
      </c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3"/>
    </row>
    <row r="58" spans="1:34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3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3"/>
    </row>
    <row r="59" spans="1:34">
      <c r="A59" s="180" t="s">
        <v>59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2" t="s">
        <v>60</v>
      </c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3"/>
    </row>
    <row r="60" spans="1:34" ht="15" customHeight="1">
      <c r="A60" s="111">
        <v>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2" t="s">
        <v>108</v>
      </c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3"/>
    </row>
    <row r="61" spans="1:34">
      <c r="A61" s="111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3"/>
    </row>
    <row r="62" spans="1:34">
      <c r="A62" s="111">
        <v>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12" t="s">
        <v>157</v>
      </c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3"/>
    </row>
    <row r="63" spans="1:34">
      <c r="A63" s="111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3"/>
    </row>
    <row r="64" spans="1:34">
      <c r="A64" s="111">
        <v>1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12" t="s">
        <v>158</v>
      </c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3"/>
    </row>
    <row r="65" spans="1:34">
      <c r="A65" s="111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3"/>
    </row>
    <row r="66" spans="1:34">
      <c r="A66" s="184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6"/>
    </row>
    <row r="67" spans="1:34">
      <c r="A67" s="187" t="s">
        <v>58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 t="s">
        <v>218</v>
      </c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9"/>
    </row>
    <row r="68" spans="1:34">
      <c r="A68" s="98" t="s">
        <v>10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0"/>
      <c r="V68" s="112" t="s">
        <v>34</v>
      </c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3"/>
    </row>
    <row r="69" spans="1:34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3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3"/>
    </row>
    <row r="70" spans="1:34">
      <c r="A70" s="180" t="s">
        <v>59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2" t="s">
        <v>60</v>
      </c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3"/>
    </row>
    <row r="71" spans="1:34">
      <c r="A71" s="111">
        <v>5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12" t="s">
        <v>109</v>
      </c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3"/>
    </row>
    <row r="72" spans="1:34">
      <c r="A72" s="111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3"/>
    </row>
    <row r="73" spans="1:34">
      <c r="A73" s="111">
        <v>3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12" t="s">
        <v>110</v>
      </c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3"/>
    </row>
    <row r="74" spans="1:34">
      <c r="A74" s="111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3"/>
    </row>
    <row r="75" spans="1:34">
      <c r="A75" s="111">
        <v>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12" t="s">
        <v>111</v>
      </c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3"/>
    </row>
    <row r="76" spans="1:34">
      <c r="A76" s="111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3"/>
    </row>
    <row r="77" spans="1:34">
      <c r="A77" s="184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6"/>
    </row>
    <row r="78" spans="1:34">
      <c r="A78" s="187" t="s">
        <v>58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 t="s">
        <v>219</v>
      </c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9"/>
    </row>
    <row r="79" spans="1:34">
      <c r="A79" s="98" t="s">
        <v>10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0"/>
      <c r="V79" s="112" t="s">
        <v>35</v>
      </c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3"/>
    </row>
    <row r="80" spans="1:34">
      <c r="A80" s="101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3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3"/>
    </row>
    <row r="81" spans="1:34">
      <c r="A81" s="180" t="s">
        <v>59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2" t="s">
        <v>60</v>
      </c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3"/>
    </row>
    <row r="82" spans="1:34">
      <c r="A82" s="111">
        <v>5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12" t="s">
        <v>112</v>
      </c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3"/>
    </row>
    <row r="83" spans="1:34">
      <c r="A83" s="111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3"/>
    </row>
    <row r="84" spans="1:34">
      <c r="A84" s="174">
        <v>3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6"/>
      <c r="V84" s="112" t="s">
        <v>113</v>
      </c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3"/>
    </row>
    <row r="85" spans="1:34">
      <c r="A85" s="177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3"/>
    </row>
    <row r="86" spans="1:34" ht="15" customHeight="1">
      <c r="A86" s="111">
        <v>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24" t="s">
        <v>114</v>
      </c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6"/>
    </row>
    <row r="87" spans="1:34">
      <c r="A87" s="111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27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9"/>
    </row>
    <row r="88" spans="1:34">
      <c r="A88" s="184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6"/>
    </row>
    <row r="89" spans="1:34">
      <c r="A89" s="187" t="s">
        <v>58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 t="s">
        <v>220</v>
      </c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9"/>
    </row>
    <row r="90" spans="1:34">
      <c r="A90" s="98" t="s">
        <v>10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100"/>
      <c r="V90" s="112" t="s">
        <v>36</v>
      </c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3"/>
    </row>
    <row r="91" spans="1:34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3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3"/>
    </row>
    <row r="92" spans="1:34">
      <c r="A92" s="180" t="s">
        <v>59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2" t="s">
        <v>60</v>
      </c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3"/>
    </row>
    <row r="93" spans="1:34">
      <c r="A93" s="111">
        <v>5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12" t="s">
        <v>115</v>
      </c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3"/>
    </row>
    <row r="94" spans="1:34">
      <c r="A94" s="111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3"/>
    </row>
    <row r="95" spans="1:34">
      <c r="A95" s="174">
        <v>3</v>
      </c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6"/>
      <c r="V95" s="112" t="s">
        <v>116</v>
      </c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3"/>
    </row>
    <row r="96" spans="1:34">
      <c r="A96" s="177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3"/>
    </row>
    <row r="97" spans="1:34">
      <c r="A97" s="111">
        <v>1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12" t="s">
        <v>117</v>
      </c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3"/>
    </row>
    <row r="98" spans="1:34">
      <c r="A98" s="111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3"/>
    </row>
    <row r="99" spans="1:34">
      <c r="A99" s="184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6"/>
    </row>
    <row r="100" spans="1:34">
      <c r="A100" s="187" t="s">
        <v>58</v>
      </c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 t="s">
        <v>221</v>
      </c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9"/>
    </row>
    <row r="101" spans="1:34">
      <c r="A101" s="98" t="s">
        <v>10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100"/>
      <c r="V101" s="112" t="s">
        <v>37</v>
      </c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3"/>
    </row>
    <row r="102" spans="1:34">
      <c r="A102" s="101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3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3"/>
    </row>
    <row r="103" spans="1:34">
      <c r="A103" s="180" t="s">
        <v>59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2" t="s">
        <v>60</v>
      </c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3"/>
    </row>
    <row r="104" spans="1:34">
      <c r="A104" s="111">
        <v>5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12" t="s">
        <v>118</v>
      </c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3"/>
    </row>
    <row r="105" spans="1:34">
      <c r="A105" s="111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3"/>
    </row>
    <row r="106" spans="1:34">
      <c r="A106" s="174">
        <v>3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6"/>
      <c r="V106" s="112" t="s">
        <v>119</v>
      </c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3"/>
    </row>
    <row r="107" spans="1:34">
      <c r="A107" s="177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3"/>
    </row>
    <row r="108" spans="1:34">
      <c r="A108" s="111">
        <v>1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12" t="s">
        <v>120</v>
      </c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3"/>
    </row>
    <row r="109" spans="1:34">
      <c r="A109" s="111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3"/>
    </row>
    <row r="110" spans="1:34">
      <c r="A110" s="184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6"/>
    </row>
    <row r="111" spans="1:34">
      <c r="A111" s="187" t="s">
        <v>58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 t="s">
        <v>222</v>
      </c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9"/>
    </row>
    <row r="112" spans="1:34">
      <c r="A112" s="98" t="s">
        <v>10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100"/>
      <c r="V112" s="112" t="s">
        <v>38</v>
      </c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3"/>
    </row>
    <row r="113" spans="1:34">
      <c r="A113" s="10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3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3"/>
    </row>
    <row r="114" spans="1:34">
      <c r="A114" s="180" t="s">
        <v>59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2" t="s">
        <v>60</v>
      </c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3"/>
    </row>
    <row r="115" spans="1:34">
      <c r="A115" s="111">
        <v>5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12" t="s">
        <v>121</v>
      </c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3"/>
    </row>
    <row r="116" spans="1:34">
      <c r="A116" s="111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3"/>
    </row>
    <row r="117" spans="1:34">
      <c r="A117" s="174">
        <v>3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6"/>
      <c r="V117" s="112" t="s">
        <v>122</v>
      </c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3"/>
    </row>
    <row r="118" spans="1:34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9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3"/>
    </row>
    <row r="119" spans="1:34">
      <c r="A119" s="111">
        <v>1</v>
      </c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12" t="s">
        <v>123</v>
      </c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3"/>
    </row>
    <row r="120" spans="1:34">
      <c r="A120" s="111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3"/>
    </row>
    <row r="121" spans="1:34">
      <c r="A121" s="184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6"/>
    </row>
    <row r="122" spans="1:34">
      <c r="A122" s="187" t="s">
        <v>58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 t="s">
        <v>223</v>
      </c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9"/>
    </row>
    <row r="123" spans="1:34">
      <c r="A123" s="98" t="s">
        <v>10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100"/>
      <c r="V123" s="112" t="s">
        <v>224</v>
      </c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3"/>
    </row>
    <row r="124" spans="1:34">
      <c r="A124" s="101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3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3"/>
    </row>
    <row r="125" spans="1:34">
      <c r="A125" s="180" t="s">
        <v>59</v>
      </c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2" t="s">
        <v>60</v>
      </c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3"/>
    </row>
    <row r="126" spans="1:34">
      <c r="A126" s="111">
        <v>5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12" t="s">
        <v>124</v>
      </c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3"/>
    </row>
    <row r="127" spans="1:34">
      <c r="A127" s="111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3"/>
    </row>
    <row r="128" spans="1:34">
      <c r="A128" s="111">
        <v>1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12" t="s">
        <v>125</v>
      </c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3"/>
    </row>
    <row r="129" spans="1:34">
      <c r="A129" s="111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3"/>
    </row>
    <row r="130" spans="1:34">
      <c r="A130" s="184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6"/>
    </row>
    <row r="131" spans="1:34">
      <c r="A131" s="187" t="s">
        <v>58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 t="s">
        <v>225</v>
      </c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9"/>
    </row>
    <row r="132" spans="1:34">
      <c r="A132" s="98" t="s">
        <v>10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100"/>
      <c r="V132" s="112" t="s">
        <v>226</v>
      </c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3"/>
    </row>
    <row r="133" spans="1:34">
      <c r="A133" s="101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3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3"/>
    </row>
    <row r="134" spans="1:34">
      <c r="A134" s="180" t="s">
        <v>59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2" t="s">
        <v>60</v>
      </c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3"/>
    </row>
    <row r="135" spans="1:34">
      <c r="A135" s="111">
        <v>5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12" t="s">
        <v>126</v>
      </c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3"/>
    </row>
    <row r="136" spans="1:34">
      <c r="A136" s="111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3"/>
    </row>
    <row r="137" spans="1:34">
      <c r="A137" s="174">
        <v>3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6"/>
      <c r="V137" s="112" t="s">
        <v>127</v>
      </c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3"/>
    </row>
    <row r="138" spans="1:34">
      <c r="A138" s="177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9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3"/>
    </row>
    <row r="139" spans="1:34">
      <c r="A139" s="111">
        <v>1</v>
      </c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12" t="s">
        <v>128</v>
      </c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3"/>
    </row>
    <row r="140" spans="1:34" ht="15.75" thickBot="1">
      <c r="A140" s="114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7"/>
    </row>
  </sheetData>
  <mergeCells count="169">
    <mergeCell ref="A5:AH5"/>
    <mergeCell ref="A6:AH6"/>
    <mergeCell ref="A7:U7"/>
    <mergeCell ref="V7:AH7"/>
    <mergeCell ref="A8:U9"/>
    <mergeCell ref="V8:AH9"/>
    <mergeCell ref="A1:G4"/>
    <mergeCell ref="H1:AC2"/>
    <mergeCell ref="AD1:AH1"/>
    <mergeCell ref="AD2:AH2"/>
    <mergeCell ref="H3:AC4"/>
    <mergeCell ref="AD3:AH3"/>
    <mergeCell ref="AD4:AH4"/>
    <mergeCell ref="A15:U16"/>
    <mergeCell ref="V15:AH16"/>
    <mergeCell ref="A17:AH17"/>
    <mergeCell ref="A18:U18"/>
    <mergeCell ref="V18:AH18"/>
    <mergeCell ref="A19:U20"/>
    <mergeCell ref="V19:AH20"/>
    <mergeCell ref="A10:U10"/>
    <mergeCell ref="V10:AH10"/>
    <mergeCell ref="A11:U12"/>
    <mergeCell ref="V11:AH12"/>
    <mergeCell ref="A13:U14"/>
    <mergeCell ref="V13:AH14"/>
    <mergeCell ref="A26:U27"/>
    <mergeCell ref="V26:AH27"/>
    <mergeCell ref="A28:AH28"/>
    <mergeCell ref="A29:U29"/>
    <mergeCell ref="V29:AH29"/>
    <mergeCell ref="A30:U31"/>
    <mergeCell ref="V30:AH31"/>
    <mergeCell ref="A21:U21"/>
    <mergeCell ref="V21:AH21"/>
    <mergeCell ref="A22:U23"/>
    <mergeCell ref="V22:AH23"/>
    <mergeCell ref="A24:U25"/>
    <mergeCell ref="V24:AH25"/>
    <mergeCell ref="A37:AH37"/>
    <mergeCell ref="A38:U38"/>
    <mergeCell ref="V38:AH38"/>
    <mergeCell ref="A39:U40"/>
    <mergeCell ref="V39:AH40"/>
    <mergeCell ref="A32:U32"/>
    <mergeCell ref="V32:AH32"/>
    <mergeCell ref="A33:U34"/>
    <mergeCell ref="V33:AH34"/>
    <mergeCell ref="A35:U36"/>
    <mergeCell ref="V35:AH36"/>
    <mergeCell ref="A46:AH46"/>
    <mergeCell ref="A47:U47"/>
    <mergeCell ref="V47:AH47"/>
    <mergeCell ref="A48:U49"/>
    <mergeCell ref="V48:AH49"/>
    <mergeCell ref="A41:U41"/>
    <mergeCell ref="V41:AH41"/>
    <mergeCell ref="A42:U43"/>
    <mergeCell ref="V42:AH43"/>
    <mergeCell ref="A44:U45"/>
    <mergeCell ref="V44:AH45"/>
    <mergeCell ref="A55:AH55"/>
    <mergeCell ref="A56:U56"/>
    <mergeCell ref="V56:AH56"/>
    <mergeCell ref="A57:U58"/>
    <mergeCell ref="V57:AH58"/>
    <mergeCell ref="A50:U50"/>
    <mergeCell ref="V50:AH50"/>
    <mergeCell ref="A51:U52"/>
    <mergeCell ref="V51:AH52"/>
    <mergeCell ref="A53:U54"/>
    <mergeCell ref="V53:AH54"/>
    <mergeCell ref="A64:U65"/>
    <mergeCell ref="V64:AH65"/>
    <mergeCell ref="A66:AH66"/>
    <mergeCell ref="A67:U67"/>
    <mergeCell ref="V67:AH67"/>
    <mergeCell ref="A68:U69"/>
    <mergeCell ref="V68:AH69"/>
    <mergeCell ref="A59:U59"/>
    <mergeCell ref="V59:AH59"/>
    <mergeCell ref="A60:U61"/>
    <mergeCell ref="V60:AH61"/>
    <mergeCell ref="A62:U63"/>
    <mergeCell ref="V62:AH63"/>
    <mergeCell ref="A75:U76"/>
    <mergeCell ref="V75:AH76"/>
    <mergeCell ref="A77:AH77"/>
    <mergeCell ref="A78:U78"/>
    <mergeCell ref="V78:AH78"/>
    <mergeCell ref="A79:U80"/>
    <mergeCell ref="V79:AH80"/>
    <mergeCell ref="A70:U70"/>
    <mergeCell ref="V70:AH70"/>
    <mergeCell ref="A71:U72"/>
    <mergeCell ref="V71:AH72"/>
    <mergeCell ref="A73:U74"/>
    <mergeCell ref="V73:AH74"/>
    <mergeCell ref="A86:U87"/>
    <mergeCell ref="V86:AH87"/>
    <mergeCell ref="V84:AH85"/>
    <mergeCell ref="A84:U85"/>
    <mergeCell ref="A88:AH88"/>
    <mergeCell ref="A89:U89"/>
    <mergeCell ref="V89:AH89"/>
    <mergeCell ref="A81:U81"/>
    <mergeCell ref="V81:AH81"/>
    <mergeCell ref="A82:U83"/>
    <mergeCell ref="V82:AH83"/>
    <mergeCell ref="A95:U96"/>
    <mergeCell ref="V95:AH96"/>
    <mergeCell ref="A97:U98"/>
    <mergeCell ref="V97:AH98"/>
    <mergeCell ref="A99:AH99"/>
    <mergeCell ref="A100:U100"/>
    <mergeCell ref="V100:AH100"/>
    <mergeCell ref="A90:U91"/>
    <mergeCell ref="V90:AH91"/>
    <mergeCell ref="A92:U92"/>
    <mergeCell ref="V92:AH92"/>
    <mergeCell ref="A93:U94"/>
    <mergeCell ref="V93:AH94"/>
    <mergeCell ref="A106:U107"/>
    <mergeCell ref="V106:AH107"/>
    <mergeCell ref="A108:U109"/>
    <mergeCell ref="V108:AH109"/>
    <mergeCell ref="A110:AH110"/>
    <mergeCell ref="A111:U111"/>
    <mergeCell ref="V111:AH111"/>
    <mergeCell ref="A101:U102"/>
    <mergeCell ref="V101:AH102"/>
    <mergeCell ref="A103:U103"/>
    <mergeCell ref="V103:AH103"/>
    <mergeCell ref="A104:U105"/>
    <mergeCell ref="V104:AH105"/>
    <mergeCell ref="A117:U118"/>
    <mergeCell ref="V117:AH118"/>
    <mergeCell ref="A119:U120"/>
    <mergeCell ref="V119:AH120"/>
    <mergeCell ref="A121:AH121"/>
    <mergeCell ref="A122:U122"/>
    <mergeCell ref="V122:AH122"/>
    <mergeCell ref="A112:U113"/>
    <mergeCell ref="V112:AH113"/>
    <mergeCell ref="A114:U114"/>
    <mergeCell ref="V114:AH114"/>
    <mergeCell ref="A115:U116"/>
    <mergeCell ref="V115:AH116"/>
    <mergeCell ref="V128:AH129"/>
    <mergeCell ref="A128:U129"/>
    <mergeCell ref="A130:AH130"/>
    <mergeCell ref="A131:U131"/>
    <mergeCell ref="V131:AH131"/>
    <mergeCell ref="A123:U124"/>
    <mergeCell ref="V123:AH124"/>
    <mergeCell ref="A125:U125"/>
    <mergeCell ref="V125:AH125"/>
    <mergeCell ref="A126:U127"/>
    <mergeCell ref="V126:AH127"/>
    <mergeCell ref="A137:U138"/>
    <mergeCell ref="V137:AH138"/>
    <mergeCell ref="A139:U140"/>
    <mergeCell ref="V139:AH140"/>
    <mergeCell ref="A132:U133"/>
    <mergeCell ref="V132:AH133"/>
    <mergeCell ref="A134:U134"/>
    <mergeCell ref="V134:AH134"/>
    <mergeCell ref="A135:U136"/>
    <mergeCell ref="V135:AH136"/>
  </mergeCells>
  <pageMargins left="0.7" right="0.7" top="0.75" bottom="0.75" header="0.3" footer="0.3"/>
  <pageSetup paperSize="9" scale="54" orientation="portrait" r:id="rId1"/>
  <rowBreaks count="1" manualBreakCount="1">
    <brk id="8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topLeftCell="A5" zoomScale="80" zoomScaleNormal="80" workbookViewId="0">
      <selection activeCell="AL13" sqref="AL12:AL13"/>
    </sheetView>
  </sheetViews>
  <sheetFormatPr baseColWidth="10" defaultColWidth="11" defaultRowHeight="15"/>
  <cols>
    <col min="1" max="7" width="3" style="3" customWidth="1"/>
    <col min="8" max="15" width="4.28515625" style="3" customWidth="1"/>
    <col min="16" max="19" width="3.7109375" style="3" customWidth="1"/>
    <col min="20" max="23" width="5.28515625" style="3" customWidth="1"/>
    <col min="24" max="27" width="3.7109375" style="3" customWidth="1"/>
    <col min="28" max="32" width="6.7109375" style="3" customWidth="1"/>
    <col min="33" max="34" width="9.7109375" style="3" customWidth="1"/>
    <col min="35" max="16384" width="11" style="3"/>
  </cols>
  <sheetData>
    <row r="1" spans="1:36" ht="15.75" thickBot="1">
      <c r="A1" s="190"/>
      <c r="B1" s="191"/>
      <c r="C1" s="191"/>
      <c r="D1" s="191"/>
      <c r="E1" s="191"/>
      <c r="F1" s="192"/>
      <c r="G1" s="193"/>
      <c r="H1" s="31" t="s">
        <v>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6" t="s">
        <v>53</v>
      </c>
      <c r="AE1" s="7"/>
      <c r="AF1" s="7"/>
      <c r="AG1" s="7"/>
      <c r="AH1" s="8"/>
      <c r="AI1" s="5">
        <v>5</v>
      </c>
      <c r="AJ1" s="5">
        <v>5</v>
      </c>
    </row>
    <row r="2" spans="1:36" ht="15.75" thickBot="1">
      <c r="A2" s="50"/>
      <c r="B2" s="45"/>
      <c r="C2" s="45"/>
      <c r="D2" s="45"/>
      <c r="E2" s="45"/>
      <c r="F2" s="46"/>
      <c r="G2" s="49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6" t="s">
        <v>1</v>
      </c>
      <c r="AE2" s="7"/>
      <c r="AF2" s="7"/>
      <c r="AG2" s="7"/>
      <c r="AH2" s="8"/>
      <c r="AI2" s="5">
        <v>3</v>
      </c>
      <c r="AJ2" s="5">
        <v>1</v>
      </c>
    </row>
    <row r="3" spans="1:36" ht="15.75" thickBot="1">
      <c r="A3" s="50"/>
      <c r="B3" s="45"/>
      <c r="C3" s="45"/>
      <c r="D3" s="45"/>
      <c r="E3" s="45"/>
      <c r="F3" s="46"/>
      <c r="G3" s="49"/>
      <c r="H3" s="37" t="s">
        <v>55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6" t="s">
        <v>2</v>
      </c>
      <c r="AE3" s="7"/>
      <c r="AF3" s="7"/>
      <c r="AG3" s="7"/>
      <c r="AH3" s="8"/>
      <c r="AI3" s="5">
        <v>1</v>
      </c>
      <c r="AJ3" s="5"/>
    </row>
    <row r="4" spans="1:36" ht="15.75" thickBot="1">
      <c r="A4" s="194"/>
      <c r="B4" s="195"/>
      <c r="C4" s="195"/>
      <c r="D4" s="195"/>
      <c r="E4" s="195"/>
      <c r="F4" s="196"/>
      <c r="G4" s="197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6" t="s">
        <v>3</v>
      </c>
      <c r="AE4" s="7"/>
      <c r="AF4" s="7"/>
      <c r="AG4" s="7"/>
      <c r="AH4" s="8"/>
    </row>
    <row r="5" spans="1:36" ht="33.950000000000003" customHeight="1" thickBot="1">
      <c r="A5" s="9" t="s">
        <v>261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</row>
    <row r="6" spans="1:36">
      <c r="A6" s="12" t="s">
        <v>4</v>
      </c>
      <c r="B6" s="13"/>
      <c r="C6" s="13"/>
      <c r="D6" s="13" t="s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6</v>
      </c>
      <c r="Q6" s="13"/>
      <c r="R6" s="13"/>
      <c r="S6" s="13"/>
      <c r="T6" s="13"/>
      <c r="U6" s="13"/>
      <c r="V6" s="13"/>
      <c r="W6" s="13"/>
      <c r="X6" s="13"/>
      <c r="Y6" s="13"/>
      <c r="Z6" s="14" t="s">
        <v>7</v>
      </c>
      <c r="AA6" s="15"/>
      <c r="AB6" s="15"/>
      <c r="AC6" s="15"/>
      <c r="AD6" s="15"/>
      <c r="AE6" s="16"/>
      <c r="AF6" s="17" t="s">
        <v>8</v>
      </c>
      <c r="AG6" s="17"/>
      <c r="AH6" s="18"/>
    </row>
    <row r="7" spans="1:36">
      <c r="A7" s="43">
        <v>1</v>
      </c>
      <c r="B7" s="44"/>
      <c r="C7" s="44"/>
      <c r="D7" s="45">
        <f>VLOOKUP(nombre1,E.T,4,FALSE)</f>
        <v>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>
        <f>VLOOKUP(nombre1,E.T,16,FALSE)</f>
        <v>0</v>
      </c>
      <c r="Q7" s="45"/>
      <c r="R7" s="45"/>
      <c r="S7" s="45"/>
      <c r="T7" s="45"/>
      <c r="U7" s="45"/>
      <c r="V7" s="45"/>
      <c r="W7" s="45"/>
      <c r="X7" s="45"/>
      <c r="Y7" s="45"/>
      <c r="Z7" s="46">
        <f>VLOOKUP(nombre1,E.T,26,FALSE)</f>
        <v>0</v>
      </c>
      <c r="AA7" s="47"/>
      <c r="AB7" s="47"/>
      <c r="AC7" s="47"/>
      <c r="AD7" s="47"/>
      <c r="AE7" s="48"/>
      <c r="AF7" s="45">
        <f>VLOOKUP(nombre1,E.T,32,FALSE)</f>
        <v>0</v>
      </c>
      <c r="AG7" s="45"/>
      <c r="AH7" s="49"/>
    </row>
    <row r="8" spans="1:36">
      <c r="A8" s="43">
        <v>2</v>
      </c>
      <c r="B8" s="44"/>
      <c r="C8" s="44"/>
      <c r="D8" s="45">
        <f>VLOOKUP(nombre2,E.T,4,FALSE)</f>
        <v>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>
        <f>VLOOKUP(nombre2,E.T,16,FALSE)</f>
        <v>0</v>
      </c>
      <c r="Q8" s="45"/>
      <c r="R8" s="45"/>
      <c r="S8" s="45"/>
      <c r="T8" s="45"/>
      <c r="U8" s="45"/>
      <c r="V8" s="45"/>
      <c r="W8" s="45"/>
      <c r="X8" s="45"/>
      <c r="Y8" s="45"/>
      <c r="Z8" s="46">
        <f>VLOOKUP(nombre2,E.T,26,FALSE)</f>
        <v>0</v>
      </c>
      <c r="AA8" s="47"/>
      <c r="AB8" s="47"/>
      <c r="AC8" s="47"/>
      <c r="AD8" s="47"/>
      <c r="AE8" s="48"/>
      <c r="AF8" s="45">
        <f>VLOOKUP(nombre2,E.T,32,FALSE)</f>
        <v>0</v>
      </c>
      <c r="AG8" s="45"/>
      <c r="AH8" s="49"/>
    </row>
    <row r="9" spans="1:36">
      <c r="A9" s="43">
        <v>3</v>
      </c>
      <c r="B9" s="44"/>
      <c r="C9" s="44"/>
      <c r="D9" s="45">
        <f>VLOOKUP(nombre3,E.T,4,FALSE)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>
        <f>VLOOKUP(nombre3,E.T,16,FALSE)</f>
        <v>0</v>
      </c>
      <c r="Q9" s="45"/>
      <c r="R9" s="45"/>
      <c r="S9" s="45"/>
      <c r="T9" s="45"/>
      <c r="U9" s="45"/>
      <c r="V9" s="45"/>
      <c r="W9" s="45"/>
      <c r="X9" s="45"/>
      <c r="Y9" s="45"/>
      <c r="Z9" s="46">
        <f>VLOOKUP(nombre3,E.T,26,FALSE)</f>
        <v>0</v>
      </c>
      <c r="AA9" s="47"/>
      <c r="AB9" s="47"/>
      <c r="AC9" s="47"/>
      <c r="AD9" s="47"/>
      <c r="AE9" s="48"/>
      <c r="AF9" s="45">
        <f>VLOOKUP(nombre3,E.T,32,FALSE)</f>
        <v>0</v>
      </c>
      <c r="AG9" s="45"/>
      <c r="AH9" s="49"/>
    </row>
    <row r="10" spans="1:36">
      <c r="A10" s="5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9"/>
    </row>
    <row r="11" spans="1:36">
      <c r="A11" s="51" t="s">
        <v>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6">
      <c r="A12" s="43" t="s">
        <v>10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54" t="s">
        <v>11</v>
      </c>
      <c r="Q12" s="54"/>
      <c r="R12" s="54"/>
      <c r="S12" s="54"/>
      <c r="T12" s="44" t="s">
        <v>12</v>
      </c>
      <c r="U12" s="44"/>
      <c r="V12" s="44"/>
      <c r="W12" s="44"/>
      <c r="X12" s="44" t="s">
        <v>13</v>
      </c>
      <c r="Y12" s="44"/>
      <c r="Z12" s="44"/>
      <c r="AA12" s="44"/>
      <c r="AB12" s="55" t="s">
        <v>12</v>
      </c>
      <c r="AC12" s="56"/>
      <c r="AD12" s="57"/>
      <c r="AE12" s="44" t="s">
        <v>14</v>
      </c>
      <c r="AF12" s="44"/>
      <c r="AG12" s="44" t="s">
        <v>12</v>
      </c>
      <c r="AH12" s="58"/>
    </row>
    <row r="13" spans="1:36">
      <c r="A13" s="43" t="s">
        <v>41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58"/>
    </row>
    <row r="14" spans="1:36">
      <c r="A14" s="43" t="s">
        <v>42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58"/>
    </row>
    <row r="15" spans="1:36">
      <c r="A15" s="43" t="s">
        <v>43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58"/>
    </row>
    <row r="16" spans="1:36">
      <c r="A16" s="43" t="s">
        <v>44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58"/>
    </row>
    <row r="17" spans="1:34">
      <c r="A17" s="43" t="s">
        <v>45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58"/>
    </row>
    <row r="18" spans="1:34">
      <c r="A18" s="43" t="s">
        <v>46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58"/>
    </row>
    <row r="19" spans="1:34">
      <c r="A19" s="43" t="s">
        <v>47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58"/>
    </row>
    <row r="20" spans="1:34">
      <c r="A20" s="43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58"/>
    </row>
    <row r="21" spans="1:34">
      <c r="A21" s="43" t="s">
        <v>147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58"/>
    </row>
    <row r="22" spans="1:34">
      <c r="A22" s="62" t="s">
        <v>148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58"/>
    </row>
    <row r="23" spans="1:34" ht="30" customHeight="1">
      <c r="A23" s="62" t="s">
        <v>49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58"/>
    </row>
    <row r="24" spans="1:34">
      <c r="A24" s="43" t="s">
        <v>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58"/>
    </row>
    <row r="25" spans="1:34">
      <c r="A25" s="163" t="s">
        <v>56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5">
        <f>SUM(P13:S24)</f>
        <v>0</v>
      </c>
      <c r="Q25" s="165"/>
      <c r="R25" s="165"/>
      <c r="S25" s="165"/>
      <c r="T25" s="166"/>
      <c r="U25" s="166"/>
      <c r="V25" s="166"/>
      <c r="W25" s="166"/>
      <c r="X25" s="165">
        <f>SUM(X13:AA24)</f>
        <v>0</v>
      </c>
      <c r="Y25" s="165"/>
      <c r="Z25" s="165"/>
      <c r="AA25" s="165"/>
      <c r="AB25" s="166"/>
      <c r="AC25" s="166"/>
      <c r="AD25" s="166"/>
      <c r="AE25" s="165">
        <f>SUM(AE13:AF24)</f>
        <v>0</v>
      </c>
      <c r="AF25" s="165"/>
      <c r="AG25" s="166"/>
      <c r="AH25" s="167"/>
    </row>
    <row r="26" spans="1:34">
      <c r="A26" s="77" t="s">
        <v>57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9"/>
      <c r="V26" s="89" t="s">
        <v>54</v>
      </c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</row>
    <row r="27" spans="1:34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2"/>
      <c r="V27" s="92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93"/>
    </row>
    <row r="28" spans="1:3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  <c r="V28" s="9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95"/>
    </row>
    <row r="29" spans="1:3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9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95"/>
    </row>
    <row r="30" spans="1:34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9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95"/>
    </row>
    <row r="31" spans="1:34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9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95"/>
    </row>
    <row r="32" spans="1:34" ht="15.75" thickBo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96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97"/>
    </row>
  </sheetData>
  <mergeCells count="132">
    <mergeCell ref="A27:U32"/>
    <mergeCell ref="V27:AH32"/>
    <mergeCell ref="A24:O24"/>
    <mergeCell ref="P24:S24"/>
    <mergeCell ref="T24:W24"/>
    <mergeCell ref="X24:AA24"/>
    <mergeCell ref="AB24:AD24"/>
    <mergeCell ref="AE24:AF24"/>
    <mergeCell ref="AG24:AH24"/>
    <mergeCell ref="A25:O25"/>
    <mergeCell ref="P25:S25"/>
    <mergeCell ref="T25:W25"/>
    <mergeCell ref="X25:AA25"/>
    <mergeCell ref="AB25:AD25"/>
    <mergeCell ref="AE25:AF25"/>
    <mergeCell ref="AG25:AH25"/>
    <mergeCell ref="A26:U26"/>
    <mergeCell ref="V26:AH26"/>
    <mergeCell ref="A23:O23"/>
    <mergeCell ref="P23:S23"/>
    <mergeCell ref="T23:W23"/>
    <mergeCell ref="X23:AA23"/>
    <mergeCell ref="AB23:AD23"/>
    <mergeCell ref="AE23:AF23"/>
    <mergeCell ref="AG23:AH23"/>
    <mergeCell ref="A21:O21"/>
    <mergeCell ref="P21:S21"/>
    <mergeCell ref="T21:W21"/>
    <mergeCell ref="X21:AA21"/>
    <mergeCell ref="AB21:AD21"/>
    <mergeCell ref="AE21:AF21"/>
    <mergeCell ref="AG21:AH21"/>
    <mergeCell ref="A22:O22"/>
    <mergeCell ref="P22:S22"/>
    <mergeCell ref="T22:W22"/>
    <mergeCell ref="X22:AA22"/>
    <mergeCell ref="AB22:AD22"/>
    <mergeCell ref="AE22:AF22"/>
    <mergeCell ref="AG22:AH22"/>
    <mergeCell ref="A19:O19"/>
    <mergeCell ref="P19:S19"/>
    <mergeCell ref="T19:W19"/>
    <mergeCell ref="X19:AA19"/>
    <mergeCell ref="AB19:AD19"/>
    <mergeCell ref="AE19:AF19"/>
    <mergeCell ref="AG19:AH19"/>
    <mergeCell ref="A20:O20"/>
    <mergeCell ref="P20:S20"/>
    <mergeCell ref="T20:W20"/>
    <mergeCell ref="X20:AA20"/>
    <mergeCell ref="AB20:AD20"/>
    <mergeCell ref="AE20:AF20"/>
    <mergeCell ref="AG20:AH20"/>
    <mergeCell ref="A17:O17"/>
    <mergeCell ref="P17:S17"/>
    <mergeCell ref="T17:W17"/>
    <mergeCell ref="X17:AA17"/>
    <mergeCell ref="AB17:AD17"/>
    <mergeCell ref="AE17:AF17"/>
    <mergeCell ref="AG17:AH17"/>
    <mergeCell ref="A18:O18"/>
    <mergeCell ref="P18:S18"/>
    <mergeCell ref="T18:W18"/>
    <mergeCell ref="X18:AA18"/>
    <mergeCell ref="AB18:AD18"/>
    <mergeCell ref="AE18:AF18"/>
    <mergeCell ref="AG18:AH18"/>
    <mergeCell ref="A15:O15"/>
    <mergeCell ref="P15:S15"/>
    <mergeCell ref="T15:W15"/>
    <mergeCell ref="X15:AA15"/>
    <mergeCell ref="AB15:AD15"/>
    <mergeCell ref="AE15:AF15"/>
    <mergeCell ref="AG15:AH15"/>
    <mergeCell ref="A16:O16"/>
    <mergeCell ref="P16:S16"/>
    <mergeCell ref="T16:W16"/>
    <mergeCell ref="X16:AA16"/>
    <mergeCell ref="AB16:AD16"/>
    <mergeCell ref="AE16:AF16"/>
    <mergeCell ref="AG16:AH16"/>
    <mergeCell ref="A13:O13"/>
    <mergeCell ref="P13:S13"/>
    <mergeCell ref="T13:W13"/>
    <mergeCell ref="X13:AA13"/>
    <mergeCell ref="AB13:AD13"/>
    <mergeCell ref="AE13:AF13"/>
    <mergeCell ref="AG13:AH13"/>
    <mergeCell ref="A14:O14"/>
    <mergeCell ref="P14:S14"/>
    <mergeCell ref="T14:W14"/>
    <mergeCell ref="X14:AA14"/>
    <mergeCell ref="AB14:AD14"/>
    <mergeCell ref="AE14:AF14"/>
    <mergeCell ref="AG14:AH14"/>
    <mergeCell ref="A9:C9"/>
    <mergeCell ref="D9:O9"/>
    <mergeCell ref="P9:Y9"/>
    <mergeCell ref="Z9:AE9"/>
    <mergeCell ref="AF9:AH9"/>
    <mergeCell ref="A10:AH10"/>
    <mergeCell ref="A11:AH11"/>
    <mergeCell ref="A12:O12"/>
    <mergeCell ref="P12:S12"/>
    <mergeCell ref="T12:W12"/>
    <mergeCell ref="X12:AA12"/>
    <mergeCell ref="AB12:AD12"/>
    <mergeCell ref="AE12:AF12"/>
    <mergeCell ref="AG12:AH12"/>
    <mergeCell ref="A7:C7"/>
    <mergeCell ref="D7:O7"/>
    <mergeCell ref="P7:Y7"/>
    <mergeCell ref="Z7:AE7"/>
    <mergeCell ref="AF7:AH7"/>
    <mergeCell ref="A8:C8"/>
    <mergeCell ref="D8:O8"/>
    <mergeCell ref="P8:Y8"/>
    <mergeCell ref="Z8:AE8"/>
    <mergeCell ref="AF8:AH8"/>
    <mergeCell ref="AD1:AH1"/>
    <mergeCell ref="AD2:AH2"/>
    <mergeCell ref="AD3:AH3"/>
    <mergeCell ref="AD4:AH4"/>
    <mergeCell ref="A5:AH5"/>
    <mergeCell ref="A6:C6"/>
    <mergeCell ref="D6:O6"/>
    <mergeCell ref="P6:Y6"/>
    <mergeCell ref="Z6:AE6"/>
    <mergeCell ref="AF6:AH6"/>
    <mergeCell ref="A1:G4"/>
    <mergeCell ref="H1:AC2"/>
    <mergeCell ref="H3:AC4"/>
  </mergeCells>
  <dataValidations count="2">
    <dataValidation type="list" allowBlank="1" showInputMessage="1" showErrorMessage="1" sqref="P13:S13 X13:AA13 AE13:AF13 P16:S19 X16:AA19 AE16:AF19" xr:uid="{9E2AF846-A152-4328-9DFE-EB7B502E5A1B}">
      <formula1>$AI$1:$AI$3</formula1>
    </dataValidation>
    <dataValidation type="list" allowBlank="1" showInputMessage="1" showErrorMessage="1" sqref="P14:S15 X14:AA15 AE14:AF15 P20:S24 X20:AA24 AE20:AF24" xr:uid="{871F8BCA-CB4C-4C27-A621-DCF002765F68}">
      <formula1>$AJ$1:$AJ$2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8CAE-7CD5-46FF-B64B-A53D5442809C}">
  <dimension ref="A1:AO123"/>
  <sheetViews>
    <sheetView topLeftCell="A13" zoomScale="80" zoomScaleNormal="80" workbookViewId="0">
      <selection activeCell="A13" sqref="A13:U14"/>
    </sheetView>
  </sheetViews>
  <sheetFormatPr baseColWidth="10" defaultRowHeight="15"/>
  <cols>
    <col min="1" max="7" width="3" customWidth="1"/>
    <col min="8" max="15" width="4.28515625" customWidth="1"/>
    <col min="16" max="19" width="3.7109375" customWidth="1"/>
    <col min="20" max="23" width="5.28515625" customWidth="1"/>
    <col min="24" max="27" width="3.7109375" customWidth="1"/>
    <col min="28" max="32" width="6.7109375" customWidth="1"/>
    <col min="33" max="34" width="9.7109375" customWidth="1"/>
  </cols>
  <sheetData>
    <row r="1" spans="1:34" ht="15.75" thickBot="1">
      <c r="A1" s="133"/>
      <c r="B1" s="134"/>
      <c r="C1" s="134"/>
      <c r="D1" s="134"/>
      <c r="E1" s="134"/>
      <c r="F1" s="135"/>
      <c r="G1" s="136"/>
      <c r="H1" s="145" t="s">
        <v>0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7"/>
      <c r="AD1" s="151" t="s">
        <v>53</v>
      </c>
      <c r="AE1" s="152"/>
      <c r="AF1" s="152"/>
      <c r="AG1" s="152"/>
      <c r="AH1" s="153"/>
    </row>
    <row r="2" spans="1:34" ht="15.75" thickBot="1">
      <c r="A2" s="137"/>
      <c r="B2" s="138"/>
      <c r="C2" s="138"/>
      <c r="D2" s="138"/>
      <c r="E2" s="138"/>
      <c r="F2" s="139"/>
      <c r="G2" s="140"/>
      <c r="H2" s="148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50"/>
      <c r="AD2" s="151" t="s">
        <v>1</v>
      </c>
      <c r="AE2" s="152"/>
      <c r="AF2" s="152"/>
      <c r="AG2" s="152"/>
      <c r="AH2" s="153"/>
    </row>
    <row r="3" spans="1:34" ht="15.75" thickBot="1">
      <c r="A3" s="137"/>
      <c r="B3" s="138"/>
      <c r="C3" s="138"/>
      <c r="D3" s="138"/>
      <c r="E3" s="138"/>
      <c r="F3" s="139"/>
      <c r="G3" s="140"/>
      <c r="H3" s="154" t="s">
        <v>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  <c r="AD3" s="151" t="s">
        <v>2</v>
      </c>
      <c r="AE3" s="152"/>
      <c r="AF3" s="152"/>
      <c r="AG3" s="152"/>
      <c r="AH3" s="153"/>
    </row>
    <row r="4" spans="1:34" ht="15.75" thickBot="1">
      <c r="A4" s="141"/>
      <c r="B4" s="142"/>
      <c r="C4" s="142"/>
      <c r="D4" s="142"/>
      <c r="E4" s="142"/>
      <c r="F4" s="143"/>
      <c r="G4" s="144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9"/>
      <c r="AD4" s="151" t="s">
        <v>3</v>
      </c>
      <c r="AE4" s="152"/>
      <c r="AF4" s="152"/>
      <c r="AG4" s="152"/>
      <c r="AH4" s="153"/>
    </row>
    <row r="5" spans="1:34" ht="15.75" thickBot="1">
      <c r="A5" s="130" t="s">
        <v>164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2"/>
    </row>
    <row r="6" spans="1:34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2"/>
    </row>
    <row r="7" spans="1:34">
      <c r="A7" s="202" t="s">
        <v>58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 t="s">
        <v>227</v>
      </c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4"/>
    </row>
    <row r="8" spans="1:34">
      <c r="A8" s="98" t="s">
        <v>10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/>
      <c r="V8" s="112" t="s">
        <v>41</v>
      </c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</row>
    <row r="9" spans="1:3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3"/>
    </row>
    <row r="10" spans="1:34">
      <c r="A10" s="198" t="s">
        <v>59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 t="s">
        <v>60</v>
      </c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1"/>
    </row>
    <row r="11" spans="1:34">
      <c r="A11" s="111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12" t="s">
        <v>129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</row>
    <row r="12" spans="1:34">
      <c r="A12" s="11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>
      <c r="A13" s="111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12" t="s">
        <v>131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34">
      <c r="A14" s="111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</row>
    <row r="15" spans="1:34">
      <c r="A15" s="111">
        <v>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12" t="s">
        <v>130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</row>
    <row r="16" spans="1:34">
      <c r="A16" s="11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3"/>
    </row>
    <row r="17" spans="1:34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6"/>
    </row>
    <row r="18" spans="1:34">
      <c r="A18" s="202" t="s">
        <v>58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 t="s">
        <v>238</v>
      </c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4"/>
    </row>
    <row r="19" spans="1:34">
      <c r="A19" s="98" t="s">
        <v>10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112" t="s">
        <v>239</v>
      </c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</row>
    <row r="20" spans="1:34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</row>
    <row r="21" spans="1:34">
      <c r="A21" s="198" t="s">
        <v>59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200" t="s">
        <v>60</v>
      </c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1"/>
    </row>
    <row r="22" spans="1:34">
      <c r="A22" s="111">
        <v>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12" t="s">
        <v>132</v>
      </c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3"/>
    </row>
    <row r="23" spans="1:34">
      <c r="A23" s="111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3"/>
    </row>
    <row r="24" spans="1:34">
      <c r="A24" s="111">
        <v>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12" t="s">
        <v>133</v>
      </c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34">
      <c r="A25" s="111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</row>
    <row r="26" spans="1:34">
      <c r="A26" s="184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6"/>
    </row>
    <row r="27" spans="1:34">
      <c r="A27" s="202" t="s">
        <v>58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 t="s">
        <v>228</v>
      </c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4"/>
    </row>
    <row r="28" spans="1:34">
      <c r="A28" s="98" t="s">
        <v>10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  <c r="V28" s="112" t="s">
        <v>43</v>
      </c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3"/>
    </row>
    <row r="29" spans="1:34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3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</row>
    <row r="30" spans="1:34">
      <c r="A30" s="198" t="s">
        <v>59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200" t="s">
        <v>60</v>
      </c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1"/>
    </row>
    <row r="31" spans="1:34">
      <c r="A31" s="111">
        <v>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12" t="s">
        <v>134</v>
      </c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</row>
    <row r="32" spans="1:34">
      <c r="A32" s="111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</row>
    <row r="33" spans="1:34">
      <c r="A33" s="111">
        <v>1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12" t="s">
        <v>135</v>
      </c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</row>
    <row r="34" spans="1:34">
      <c r="A34" s="11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3"/>
    </row>
    <row r="35" spans="1:34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6"/>
    </row>
    <row r="36" spans="1:34">
      <c r="A36" s="202" t="s">
        <v>58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 t="s">
        <v>229</v>
      </c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4"/>
    </row>
    <row r="37" spans="1:34">
      <c r="A37" s="98" t="s">
        <v>10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112" t="s">
        <v>44</v>
      </c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</row>
    <row r="38" spans="1:34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3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3"/>
    </row>
    <row r="39" spans="1:34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200" t="s">
        <v>60</v>
      </c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1"/>
    </row>
    <row r="40" spans="1:34">
      <c r="A40" s="111">
        <v>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12" t="s">
        <v>136</v>
      </c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3"/>
    </row>
    <row r="41" spans="1:34">
      <c r="A41" s="111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3"/>
    </row>
    <row r="42" spans="1:34">
      <c r="A42" s="111">
        <v>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12" t="s">
        <v>137</v>
      </c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</row>
    <row r="43" spans="1:34">
      <c r="A43" s="111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4">
      <c r="A44" s="111">
        <v>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12" t="s">
        <v>138</v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3"/>
    </row>
    <row r="45" spans="1:34">
      <c r="A45" s="111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3"/>
    </row>
    <row r="46" spans="1:34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6"/>
    </row>
    <row r="47" spans="1:34">
      <c r="A47" s="202" t="s">
        <v>58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 t="s">
        <v>230</v>
      </c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4"/>
    </row>
    <row r="48" spans="1:34">
      <c r="A48" s="98" t="s">
        <v>10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0"/>
      <c r="V48" s="112" t="s">
        <v>45</v>
      </c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</row>
    <row r="49" spans="1:34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3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</row>
    <row r="50" spans="1:34">
      <c r="A50" s="198" t="s">
        <v>59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200" t="s">
        <v>60</v>
      </c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1"/>
    </row>
    <row r="51" spans="1:34">
      <c r="A51" s="111">
        <v>5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2" t="s">
        <v>140</v>
      </c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3"/>
    </row>
    <row r="52" spans="1:34">
      <c r="A52" s="111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3"/>
    </row>
    <row r="53" spans="1:34">
      <c r="A53" s="111">
        <v>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2" t="s">
        <v>141</v>
      </c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3"/>
    </row>
    <row r="54" spans="1:34">
      <c r="A54" s="111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3"/>
    </row>
    <row r="55" spans="1:34">
      <c r="A55" s="111">
        <v>1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2" t="s">
        <v>142</v>
      </c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3"/>
    </row>
    <row r="56" spans="1:34">
      <c r="A56" s="111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3"/>
    </row>
    <row r="57" spans="1:34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6"/>
    </row>
    <row r="58" spans="1:34">
      <c r="A58" s="202" t="s">
        <v>58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 t="s">
        <v>231</v>
      </c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4"/>
    </row>
    <row r="59" spans="1:34">
      <c r="A59" s="98" t="s">
        <v>10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00"/>
      <c r="V59" s="112" t="s">
        <v>143</v>
      </c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3"/>
    </row>
    <row r="60" spans="1:34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3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3"/>
    </row>
    <row r="61" spans="1:34">
      <c r="A61" s="198" t="s">
        <v>59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200" t="s">
        <v>60</v>
      </c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1"/>
    </row>
    <row r="62" spans="1:34">
      <c r="A62" s="111">
        <v>5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12" t="s">
        <v>144</v>
      </c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3"/>
    </row>
    <row r="63" spans="1:34">
      <c r="A63" s="111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3"/>
    </row>
    <row r="64" spans="1:34">
      <c r="A64" s="111">
        <v>3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12" t="s">
        <v>145</v>
      </c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3"/>
    </row>
    <row r="65" spans="1:41">
      <c r="A65" s="111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3"/>
    </row>
    <row r="66" spans="1:41">
      <c r="A66" s="111">
        <v>1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12" t="s">
        <v>146</v>
      </c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3"/>
    </row>
    <row r="67" spans="1:41">
      <c r="A67" s="111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3"/>
    </row>
    <row r="68" spans="1:41">
      <c r="A68" s="184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6"/>
    </row>
    <row r="69" spans="1:41">
      <c r="A69" s="202" t="s">
        <v>58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 t="s">
        <v>232</v>
      </c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4"/>
      <c r="AI69" s="205"/>
      <c r="AJ69" s="205"/>
      <c r="AK69" s="205"/>
      <c r="AL69" s="205"/>
      <c r="AM69" s="205"/>
      <c r="AN69" s="206"/>
    </row>
    <row r="70" spans="1:41">
      <c r="A70" s="98" t="s">
        <v>10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100"/>
      <c r="V70" s="112" t="s">
        <v>159</v>
      </c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3"/>
      <c r="AI70" s="207"/>
      <c r="AJ70" s="207"/>
      <c r="AK70" s="207"/>
      <c r="AL70" s="207"/>
      <c r="AM70" s="207"/>
      <c r="AN70" s="208"/>
    </row>
    <row r="71" spans="1:41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3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3"/>
      <c r="AI71" s="207"/>
      <c r="AJ71" s="207"/>
      <c r="AK71" s="207"/>
      <c r="AL71" s="207"/>
      <c r="AM71" s="207"/>
      <c r="AN71" s="208"/>
    </row>
    <row r="72" spans="1:41">
      <c r="A72" s="198" t="s">
        <v>59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200" t="s">
        <v>60</v>
      </c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1"/>
      <c r="AI72" s="209" t="s">
        <v>160</v>
      </c>
      <c r="AJ72" s="210"/>
      <c r="AK72" s="210"/>
      <c r="AL72" s="211" t="s">
        <v>161</v>
      </c>
      <c r="AM72" s="210"/>
      <c r="AN72" s="210"/>
    </row>
    <row r="73" spans="1:41" ht="15" customHeight="1">
      <c r="A73" s="111">
        <v>5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12" t="s">
        <v>172</v>
      </c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3"/>
      <c r="AI73" s="212" t="s">
        <v>162</v>
      </c>
      <c r="AJ73" s="213"/>
      <c r="AK73" s="213"/>
      <c r="AL73" s="213">
        <v>5</v>
      </c>
      <c r="AM73" s="213"/>
      <c r="AN73" s="213"/>
    </row>
    <row r="74" spans="1:41" ht="15" customHeight="1">
      <c r="A74" s="111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3"/>
      <c r="AI74" s="212"/>
      <c r="AJ74" s="213"/>
      <c r="AK74" s="213"/>
      <c r="AL74" s="213"/>
      <c r="AM74" s="213"/>
      <c r="AN74" s="213"/>
      <c r="AO74" s="1"/>
    </row>
    <row r="75" spans="1:41" ht="15" customHeight="1">
      <c r="A75" s="111">
        <v>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12" t="s">
        <v>171</v>
      </c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3"/>
      <c r="AI75" s="212" t="s">
        <v>163</v>
      </c>
      <c r="AJ75" s="213"/>
      <c r="AK75" s="213"/>
      <c r="AL75" s="213">
        <v>3</v>
      </c>
      <c r="AM75" s="213"/>
      <c r="AN75" s="213"/>
      <c r="AO75" s="1"/>
    </row>
    <row r="76" spans="1:41" ht="16.5" customHeight="1">
      <c r="A76" s="111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3"/>
      <c r="AI76" s="212"/>
      <c r="AJ76" s="213"/>
      <c r="AK76" s="213"/>
      <c r="AL76" s="213"/>
      <c r="AM76" s="213"/>
      <c r="AN76" s="213"/>
    </row>
    <row r="77" spans="1:41" ht="16.5" customHeight="1">
      <c r="A77" s="111">
        <v>1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12" t="s">
        <v>169</v>
      </c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3"/>
      <c r="AI77" s="212" t="s">
        <v>170</v>
      </c>
      <c r="AJ77" s="213"/>
      <c r="AK77" s="213"/>
      <c r="AL77" s="213">
        <v>1</v>
      </c>
      <c r="AM77" s="213"/>
      <c r="AN77" s="213"/>
    </row>
    <row r="78" spans="1:41" ht="16.5" customHeight="1">
      <c r="A78" s="111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/>
      <c r="AI78" s="212"/>
      <c r="AJ78" s="213"/>
      <c r="AK78" s="213"/>
      <c r="AL78" s="213"/>
      <c r="AM78" s="213"/>
      <c r="AN78" s="213"/>
    </row>
    <row r="79" spans="1:41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6"/>
    </row>
    <row r="80" spans="1:41">
      <c r="A80" s="202" t="s">
        <v>58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 t="s">
        <v>233</v>
      </c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4"/>
    </row>
    <row r="81" spans="1:34" ht="30" customHeight="1">
      <c r="A81" s="98" t="s">
        <v>10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0"/>
      <c r="V81" s="112" t="s">
        <v>240</v>
      </c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3"/>
    </row>
    <row r="82" spans="1:34" ht="30" customHeight="1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3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3"/>
    </row>
    <row r="83" spans="1:34">
      <c r="A83" s="198" t="s">
        <v>59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200" t="s">
        <v>60</v>
      </c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1"/>
    </row>
    <row r="84" spans="1:34">
      <c r="A84" s="111">
        <v>5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12" t="s">
        <v>241</v>
      </c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3"/>
    </row>
    <row r="85" spans="1:34" ht="15" customHeight="1">
      <c r="A85" s="111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3"/>
    </row>
    <row r="86" spans="1:34">
      <c r="A86" s="111">
        <v>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12" t="s">
        <v>242</v>
      </c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</row>
    <row r="87" spans="1:34">
      <c r="A87" s="111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3"/>
    </row>
    <row r="88" spans="1:34">
      <c r="A88" s="184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6"/>
    </row>
    <row r="89" spans="1:34">
      <c r="A89" s="202" t="s">
        <v>58</v>
      </c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 t="s">
        <v>234</v>
      </c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4"/>
    </row>
    <row r="90" spans="1:34" ht="20.100000000000001" customHeight="1">
      <c r="A90" s="98" t="s">
        <v>10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100"/>
      <c r="V90" s="112" t="s">
        <v>178</v>
      </c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3"/>
    </row>
    <row r="91" spans="1:34" ht="20.100000000000001" customHeight="1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3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3"/>
    </row>
    <row r="92" spans="1:34">
      <c r="A92" s="198" t="s">
        <v>59</v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200" t="s">
        <v>60</v>
      </c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1"/>
    </row>
    <row r="93" spans="1:34">
      <c r="A93" s="111">
        <v>5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12" t="s">
        <v>179</v>
      </c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3"/>
    </row>
    <row r="94" spans="1:34">
      <c r="A94" s="111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3"/>
    </row>
    <row r="95" spans="1:34">
      <c r="A95" s="111">
        <v>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12" t="s">
        <v>180</v>
      </c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3"/>
    </row>
    <row r="96" spans="1:34">
      <c r="A96" s="111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3"/>
    </row>
    <row r="97" spans="1:34">
      <c r="A97" s="184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6"/>
    </row>
    <row r="98" spans="1:34">
      <c r="A98" s="202" t="s">
        <v>58</v>
      </c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 t="s">
        <v>235</v>
      </c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4"/>
    </row>
    <row r="99" spans="1:34">
      <c r="A99" s="98" t="s">
        <v>10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100"/>
      <c r="V99" s="112" t="s">
        <v>148</v>
      </c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3"/>
    </row>
    <row r="100" spans="1:34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3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3"/>
    </row>
    <row r="101" spans="1:34">
      <c r="A101" s="198" t="s">
        <v>59</v>
      </c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200" t="s">
        <v>60</v>
      </c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1"/>
    </row>
    <row r="102" spans="1:34">
      <c r="A102" s="111">
        <v>5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12" t="s">
        <v>167</v>
      </c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3"/>
    </row>
    <row r="103" spans="1:34">
      <c r="A103" s="111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3"/>
    </row>
    <row r="104" spans="1:34">
      <c r="A104" s="111">
        <v>1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12" t="s">
        <v>168</v>
      </c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3"/>
    </row>
    <row r="105" spans="1:34">
      <c r="A105" s="111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3"/>
    </row>
    <row r="106" spans="1:34">
      <c r="A106" s="184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6"/>
    </row>
    <row r="107" spans="1:34">
      <c r="A107" s="202" t="s">
        <v>58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 t="s">
        <v>236</v>
      </c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4"/>
    </row>
    <row r="108" spans="1:34">
      <c r="A108" s="98" t="s">
        <v>10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100"/>
      <c r="V108" s="112" t="s">
        <v>49</v>
      </c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3"/>
    </row>
    <row r="109" spans="1:34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3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3"/>
    </row>
    <row r="110" spans="1:34">
      <c r="A110" s="198" t="s">
        <v>59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200" t="s">
        <v>60</v>
      </c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1"/>
    </row>
    <row r="111" spans="1:34">
      <c r="A111" s="111">
        <v>5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12" t="s">
        <v>181</v>
      </c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3"/>
    </row>
    <row r="112" spans="1:34">
      <c r="A112" s="111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3"/>
    </row>
    <row r="113" spans="1:34">
      <c r="A113" s="111">
        <v>1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12" t="s">
        <v>182</v>
      </c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3"/>
    </row>
    <row r="114" spans="1:34">
      <c r="A114" s="111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3"/>
    </row>
    <row r="115" spans="1:34">
      <c r="A115" s="184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6"/>
    </row>
    <row r="116" spans="1:34">
      <c r="A116" s="202" t="s">
        <v>58</v>
      </c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 t="s">
        <v>237</v>
      </c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4"/>
    </row>
    <row r="117" spans="1:34">
      <c r="A117" s="98" t="s">
        <v>10</v>
      </c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100"/>
      <c r="V117" s="112" t="s">
        <v>50</v>
      </c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3"/>
    </row>
    <row r="118" spans="1:34">
      <c r="A118" s="101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3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3"/>
    </row>
    <row r="119" spans="1:34">
      <c r="A119" s="198" t="s">
        <v>59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200" t="s">
        <v>60</v>
      </c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1"/>
    </row>
    <row r="120" spans="1:34">
      <c r="A120" s="111">
        <v>5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12" t="s">
        <v>183</v>
      </c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3"/>
    </row>
    <row r="121" spans="1:34">
      <c r="A121" s="111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3"/>
    </row>
    <row r="122" spans="1:34">
      <c r="A122" s="111">
        <v>1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12" t="s">
        <v>184</v>
      </c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3"/>
    </row>
    <row r="123" spans="1:34" ht="15.75" thickBot="1">
      <c r="A123" s="114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7"/>
    </row>
  </sheetData>
  <mergeCells count="159">
    <mergeCell ref="AI69:AN71"/>
    <mergeCell ref="AI72:AK72"/>
    <mergeCell ref="AL72:AN72"/>
    <mergeCell ref="AI73:AK74"/>
    <mergeCell ref="AI75:AK76"/>
    <mergeCell ref="AI77:AK78"/>
    <mergeCell ref="AL73:AN74"/>
    <mergeCell ref="AL75:AN76"/>
    <mergeCell ref="AL77:AN78"/>
    <mergeCell ref="A120:U121"/>
    <mergeCell ref="V120:AH121"/>
    <mergeCell ref="A122:U123"/>
    <mergeCell ref="V122:AH123"/>
    <mergeCell ref="A116:U116"/>
    <mergeCell ref="V116:AH116"/>
    <mergeCell ref="A117:U118"/>
    <mergeCell ref="V117:AH118"/>
    <mergeCell ref="A119:U119"/>
    <mergeCell ref="V119:AH119"/>
    <mergeCell ref="A113:U114"/>
    <mergeCell ref="V113:AH114"/>
    <mergeCell ref="A115:AH115"/>
    <mergeCell ref="A108:U109"/>
    <mergeCell ref="V108:AH109"/>
    <mergeCell ref="A110:U110"/>
    <mergeCell ref="V110:AH110"/>
    <mergeCell ref="A111:U112"/>
    <mergeCell ref="V111:AH112"/>
    <mergeCell ref="A107:U107"/>
    <mergeCell ref="V107:AH107"/>
    <mergeCell ref="A106:AH106"/>
    <mergeCell ref="A102:U103"/>
    <mergeCell ref="V102:AH103"/>
    <mergeCell ref="A104:U105"/>
    <mergeCell ref="V104:AH105"/>
    <mergeCell ref="A98:U98"/>
    <mergeCell ref="V98:AH98"/>
    <mergeCell ref="A99:U100"/>
    <mergeCell ref="V99:AH100"/>
    <mergeCell ref="A101:U101"/>
    <mergeCell ref="V101:AH101"/>
    <mergeCell ref="V95:AH96"/>
    <mergeCell ref="A95:U96"/>
    <mergeCell ref="A97:AH97"/>
    <mergeCell ref="A90:U91"/>
    <mergeCell ref="V90:AH91"/>
    <mergeCell ref="A92:U92"/>
    <mergeCell ref="V92:AH92"/>
    <mergeCell ref="A93:U94"/>
    <mergeCell ref="V93:AH94"/>
    <mergeCell ref="A86:U87"/>
    <mergeCell ref="V86:AH87"/>
    <mergeCell ref="A88:AH88"/>
    <mergeCell ref="A89:U89"/>
    <mergeCell ref="V89:AH89"/>
    <mergeCell ref="A83:U83"/>
    <mergeCell ref="V83:AH83"/>
    <mergeCell ref="A84:U85"/>
    <mergeCell ref="V84:AH85"/>
    <mergeCell ref="A79:AH79"/>
    <mergeCell ref="A80:U80"/>
    <mergeCell ref="V80:AH80"/>
    <mergeCell ref="A81:U82"/>
    <mergeCell ref="V81:AH82"/>
    <mergeCell ref="A75:U76"/>
    <mergeCell ref="V75:AH76"/>
    <mergeCell ref="A77:U78"/>
    <mergeCell ref="V77:AH78"/>
    <mergeCell ref="A70:U71"/>
    <mergeCell ref="V70:AH71"/>
    <mergeCell ref="A72:U72"/>
    <mergeCell ref="V72:AH72"/>
    <mergeCell ref="A73:U74"/>
    <mergeCell ref="V73:AH74"/>
    <mergeCell ref="A66:U67"/>
    <mergeCell ref="V66:AH67"/>
    <mergeCell ref="A68:AH68"/>
    <mergeCell ref="A69:U69"/>
    <mergeCell ref="V69:AH69"/>
    <mergeCell ref="A61:U61"/>
    <mergeCell ref="V61:AH61"/>
    <mergeCell ref="A62:U63"/>
    <mergeCell ref="V62:AH63"/>
    <mergeCell ref="A64:U65"/>
    <mergeCell ref="V64:AH65"/>
    <mergeCell ref="A57:AH57"/>
    <mergeCell ref="A58:U58"/>
    <mergeCell ref="V58:AH58"/>
    <mergeCell ref="A59:U60"/>
    <mergeCell ref="V59:AH60"/>
    <mergeCell ref="A1:G4"/>
    <mergeCell ref="H1:AC2"/>
    <mergeCell ref="AD1:AH1"/>
    <mergeCell ref="AD2:AH2"/>
    <mergeCell ref="H3:AC4"/>
    <mergeCell ref="AD3:AH3"/>
    <mergeCell ref="AD4:AH4"/>
    <mergeCell ref="A5:AH5"/>
    <mergeCell ref="A6:AH6"/>
    <mergeCell ref="A7:U7"/>
    <mergeCell ref="V7:AH7"/>
    <mergeCell ref="A8:U9"/>
    <mergeCell ref="V8:AH9"/>
    <mergeCell ref="A19:U20"/>
    <mergeCell ref="V19:AH20"/>
    <mergeCell ref="A10:U10"/>
    <mergeCell ref="V10:AH10"/>
    <mergeCell ref="A11:U12"/>
    <mergeCell ref="V11:AH12"/>
    <mergeCell ref="A13:U14"/>
    <mergeCell ref="V13:AH14"/>
    <mergeCell ref="A15:U16"/>
    <mergeCell ref="V15:AH16"/>
    <mergeCell ref="A17:AH17"/>
    <mergeCell ref="A18:U18"/>
    <mergeCell ref="V18:AH18"/>
    <mergeCell ref="A28:U29"/>
    <mergeCell ref="V28:AH29"/>
    <mergeCell ref="A21:U21"/>
    <mergeCell ref="V21:AH21"/>
    <mergeCell ref="A22:U23"/>
    <mergeCell ref="V22:AH23"/>
    <mergeCell ref="A24:U25"/>
    <mergeCell ref="V24:AH25"/>
    <mergeCell ref="A26:AH26"/>
    <mergeCell ref="A27:U27"/>
    <mergeCell ref="V27:AH27"/>
    <mergeCell ref="A47:U47"/>
    <mergeCell ref="V47:AH47"/>
    <mergeCell ref="A37:U38"/>
    <mergeCell ref="V37:AH38"/>
    <mergeCell ref="A30:U30"/>
    <mergeCell ref="V30:AH30"/>
    <mergeCell ref="A31:U32"/>
    <mergeCell ref="V31:AH32"/>
    <mergeCell ref="A33:U34"/>
    <mergeCell ref="V33:AH34"/>
    <mergeCell ref="A35:AH35"/>
    <mergeCell ref="A36:U36"/>
    <mergeCell ref="V36:AH36"/>
    <mergeCell ref="A39:U39"/>
    <mergeCell ref="V39:AH39"/>
    <mergeCell ref="A40:U41"/>
    <mergeCell ref="V40:AH41"/>
    <mergeCell ref="A42:U43"/>
    <mergeCell ref="V42:AH43"/>
    <mergeCell ref="A44:U45"/>
    <mergeCell ref="V44:AH45"/>
    <mergeCell ref="A46:AH46"/>
    <mergeCell ref="A55:U56"/>
    <mergeCell ref="V55:AH56"/>
    <mergeCell ref="A50:U50"/>
    <mergeCell ref="V50:AH50"/>
    <mergeCell ref="A51:U52"/>
    <mergeCell ref="V51:AH52"/>
    <mergeCell ref="A53:U54"/>
    <mergeCell ref="V53:AH54"/>
    <mergeCell ref="A48:U49"/>
    <mergeCell ref="V48:AH49"/>
  </mergeCells>
  <pageMargins left="0.7" right="0.7" top="0.75" bottom="0.75" header="0.3" footer="0.3"/>
  <pageSetup paperSize="9" scale="54" orientation="portrait" r:id="rId1"/>
  <rowBreaks count="1" manualBreakCount="1">
    <brk id="78" max="16383" man="1"/>
  </rowBreaks>
  <colBreaks count="1" manualBreakCount="1">
    <brk id="3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0"/>
  <sheetViews>
    <sheetView zoomScale="80" zoomScaleNormal="80" workbookViewId="0">
      <selection activeCell="A11" sqref="A11:AH13"/>
    </sheetView>
  </sheetViews>
  <sheetFormatPr baseColWidth="10" defaultColWidth="9.140625" defaultRowHeight="15"/>
  <cols>
    <col min="1" max="7" width="3" style="3" customWidth="1"/>
    <col min="8" max="15" width="4.28515625" style="3" customWidth="1"/>
    <col min="16" max="19" width="3.7109375" style="3" customWidth="1"/>
    <col min="20" max="23" width="5.28515625" style="3" customWidth="1"/>
    <col min="24" max="27" width="3.7109375" style="3" customWidth="1"/>
    <col min="28" max="32" width="6.7109375" style="3" customWidth="1"/>
    <col min="33" max="34" width="9.7109375" style="3" customWidth="1"/>
    <col min="35" max="16384" width="9.140625" style="3"/>
  </cols>
  <sheetData>
    <row r="1" spans="1:34" ht="15.75" thickBot="1">
      <c r="A1" s="19"/>
      <c r="B1" s="20"/>
      <c r="C1" s="20"/>
      <c r="D1" s="20"/>
      <c r="E1" s="20"/>
      <c r="F1" s="21"/>
      <c r="G1" s="22"/>
      <c r="H1" s="31" t="s">
        <v>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6" t="s">
        <v>53</v>
      </c>
      <c r="AE1" s="7"/>
      <c r="AF1" s="7"/>
      <c r="AG1" s="7"/>
      <c r="AH1" s="8"/>
    </row>
    <row r="2" spans="1:34" ht="15.75" thickBot="1">
      <c r="A2" s="23"/>
      <c r="B2" s="24"/>
      <c r="C2" s="24"/>
      <c r="D2" s="24"/>
      <c r="E2" s="24"/>
      <c r="F2" s="25"/>
      <c r="G2" s="26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6" t="s">
        <v>1</v>
      </c>
      <c r="AE2" s="7"/>
      <c r="AF2" s="7"/>
      <c r="AG2" s="7"/>
      <c r="AH2" s="8"/>
    </row>
    <row r="3" spans="1:34" ht="15.75" customHeight="1" thickBot="1">
      <c r="A3" s="23"/>
      <c r="B3" s="24"/>
      <c r="C3" s="24"/>
      <c r="D3" s="24"/>
      <c r="E3" s="24"/>
      <c r="F3" s="25"/>
      <c r="G3" s="26"/>
      <c r="H3" s="37" t="s">
        <v>55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6" t="s">
        <v>2</v>
      </c>
      <c r="AE3" s="7"/>
      <c r="AF3" s="7"/>
      <c r="AG3" s="7"/>
      <c r="AH3" s="8"/>
    </row>
    <row r="4" spans="1:34" ht="15.75" customHeight="1">
      <c r="A4" s="216"/>
      <c r="B4" s="217"/>
      <c r="C4" s="217"/>
      <c r="D4" s="217"/>
      <c r="E4" s="217"/>
      <c r="F4" s="218"/>
      <c r="G4" s="219"/>
      <c r="H4" s="226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8"/>
      <c r="AD4" s="229" t="s">
        <v>3</v>
      </c>
      <c r="AE4" s="230"/>
      <c r="AF4" s="230"/>
      <c r="AG4" s="230"/>
      <c r="AH4" s="231"/>
    </row>
    <row r="5" spans="1:34">
      <c r="A5" s="220" t="s">
        <v>51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>
      <c r="A6" s="214" t="s">
        <v>139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24" t="s">
        <v>11</v>
      </c>
      <c r="R6" s="224"/>
      <c r="S6" s="224"/>
      <c r="T6" s="224"/>
      <c r="U6" s="224"/>
      <c r="V6" s="224"/>
      <c r="W6" s="224"/>
      <c r="X6" s="224" t="s">
        <v>13</v>
      </c>
      <c r="Y6" s="224"/>
      <c r="Z6" s="224"/>
      <c r="AA6" s="224"/>
      <c r="AB6" s="224"/>
      <c r="AC6" s="224"/>
      <c r="AD6" s="224"/>
      <c r="AE6" s="224" t="s">
        <v>14</v>
      </c>
      <c r="AF6" s="224"/>
      <c r="AG6" s="224"/>
      <c r="AH6" s="225"/>
    </row>
    <row r="7" spans="1:34">
      <c r="A7" s="214" t="s">
        <v>256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23">
        <f>VLOOKUP(Puntaje_final_ET,E.T,16,FALSE)</f>
        <v>0</v>
      </c>
      <c r="R7" s="223"/>
      <c r="S7" s="223"/>
      <c r="T7" s="223"/>
      <c r="U7" s="223"/>
      <c r="V7" s="223"/>
      <c r="W7" s="223"/>
      <c r="X7" s="223">
        <f>VLOOKUP(Puntaje_final_ET,E.T,24,FALSE)</f>
        <v>0</v>
      </c>
      <c r="Y7" s="223"/>
      <c r="Z7" s="223"/>
      <c r="AA7" s="223"/>
      <c r="AB7" s="223"/>
      <c r="AC7" s="223"/>
      <c r="AD7" s="223"/>
      <c r="AE7" s="223">
        <f>VLOOKUP(Puntaje_final_ET,E.T,31,FALSE)</f>
        <v>0</v>
      </c>
      <c r="AF7" s="223"/>
      <c r="AG7" s="223"/>
      <c r="AH7" s="232"/>
    </row>
    <row r="8" spans="1:34">
      <c r="A8" s="214" t="s">
        <v>257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23">
        <f>VLOOKUP(Puntaje_final_EC,E.C,16,FALSE)</f>
        <v>0</v>
      </c>
      <c r="R8" s="223"/>
      <c r="S8" s="223"/>
      <c r="T8" s="223"/>
      <c r="U8" s="223"/>
      <c r="V8" s="223"/>
      <c r="W8" s="223"/>
      <c r="X8" s="223">
        <f>VLOOKUP(Puntaje_final_EC,E.C,24,FALSE)</f>
        <v>0</v>
      </c>
      <c r="Y8" s="223"/>
      <c r="Z8" s="223"/>
      <c r="AA8" s="223"/>
      <c r="AB8" s="223"/>
      <c r="AC8" s="223"/>
      <c r="AD8" s="223"/>
      <c r="AE8" s="223">
        <f>VLOOKUP(Puntaje_final_EC,E.C,31,FALSE)</f>
        <v>0</v>
      </c>
      <c r="AF8" s="223"/>
      <c r="AG8" s="223"/>
      <c r="AH8" s="232"/>
    </row>
    <row r="9" spans="1:34">
      <c r="A9" s="214" t="s">
        <v>258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23">
        <f>VLOOKUP(Puntaje_final_EE,E.E,16,FALSE)</f>
        <v>0</v>
      </c>
      <c r="R9" s="223"/>
      <c r="S9" s="223"/>
      <c r="T9" s="223"/>
      <c r="U9" s="223"/>
      <c r="V9" s="223"/>
      <c r="W9" s="223"/>
      <c r="X9" s="223">
        <f>VLOOKUP(Puntaje_final_EE,E.E,24,FALSE)</f>
        <v>0</v>
      </c>
      <c r="Y9" s="223"/>
      <c r="Z9" s="223"/>
      <c r="AA9" s="223"/>
      <c r="AB9" s="223"/>
      <c r="AC9" s="223"/>
      <c r="AD9" s="223"/>
      <c r="AE9" s="223">
        <f>VLOOKUP(Puntaje_final_EE,E.E,31,FALSE)</f>
        <v>0</v>
      </c>
      <c r="AF9" s="223"/>
      <c r="AG9" s="223"/>
      <c r="AH9" s="232"/>
    </row>
    <row r="10" spans="1:34">
      <c r="A10" s="233" t="s">
        <v>243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5">
        <f>SUM(0.3*Q7+0.3*Q8+0.4*Q9)</f>
        <v>0</v>
      </c>
      <c r="R10" s="235"/>
      <c r="S10" s="235"/>
      <c r="T10" s="235"/>
      <c r="U10" s="235"/>
      <c r="V10" s="235"/>
      <c r="W10" s="235"/>
      <c r="X10" s="235">
        <f>SUM(0.3*X7+0.3*X8+0.3*X9)</f>
        <v>0</v>
      </c>
      <c r="Y10" s="235"/>
      <c r="Z10" s="235"/>
      <c r="AA10" s="235"/>
      <c r="AB10" s="235"/>
      <c r="AC10" s="235"/>
      <c r="AD10" s="235"/>
      <c r="AE10" s="235">
        <f>SUM(0.3*AE7+0.3*AE8+0.4*AE9)</f>
        <v>0</v>
      </c>
      <c r="AF10" s="235"/>
      <c r="AG10" s="235"/>
      <c r="AH10" s="236"/>
    </row>
    <row r="11" spans="1:34">
      <c r="A11" s="237" t="s">
        <v>255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9"/>
    </row>
    <row r="12" spans="1:34">
      <c r="A12" s="240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9"/>
    </row>
    <row r="13" spans="1:34">
      <c r="A13" s="240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9"/>
    </row>
    <row r="14" spans="1:34">
      <c r="A14" s="77" t="s">
        <v>57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2"/>
      <c r="V14" s="89" t="s">
        <v>54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4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92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93"/>
    </row>
    <row r="16" spans="1:34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9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95"/>
    </row>
    <row r="17" spans="1:34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V17" s="9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95"/>
    </row>
    <row r="18" spans="1:34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9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95"/>
    </row>
    <row r="19" spans="1:34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9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95"/>
    </row>
    <row r="20" spans="1:34" ht="15.75" thickBo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/>
      <c r="V20" s="9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97"/>
    </row>
  </sheetData>
  <mergeCells count="33">
    <mergeCell ref="A11:AH13"/>
    <mergeCell ref="A14:U14"/>
    <mergeCell ref="V14:AH14"/>
    <mergeCell ref="A15:U20"/>
    <mergeCell ref="V15:AH20"/>
    <mergeCell ref="A10:P10"/>
    <mergeCell ref="Q10:W10"/>
    <mergeCell ref="X10:AD10"/>
    <mergeCell ref="AE10:AH10"/>
    <mergeCell ref="X8:AD8"/>
    <mergeCell ref="X9:AD9"/>
    <mergeCell ref="AE8:AH8"/>
    <mergeCell ref="AE9:AH9"/>
    <mergeCell ref="A8:P8"/>
    <mergeCell ref="A9:P9"/>
    <mergeCell ref="Q8:W8"/>
    <mergeCell ref="Q9:W9"/>
    <mergeCell ref="A6:P6"/>
    <mergeCell ref="A1:G4"/>
    <mergeCell ref="H1:AC2"/>
    <mergeCell ref="A5:AH5"/>
    <mergeCell ref="A7:P7"/>
    <mergeCell ref="X7:AD7"/>
    <mergeCell ref="AE6:AH6"/>
    <mergeCell ref="X6:AD6"/>
    <mergeCell ref="Q6:W6"/>
    <mergeCell ref="AD1:AH1"/>
    <mergeCell ref="AD2:AH2"/>
    <mergeCell ref="H3:AC4"/>
    <mergeCell ref="AD3:AH3"/>
    <mergeCell ref="AD4:AH4"/>
    <mergeCell ref="AE7:AH7"/>
    <mergeCell ref="Q7:W7"/>
  </mergeCells>
  <phoneticPr fontId="17" type="noConversion"/>
  <pageMargins left="0.75" right="0.75" top="1" bottom="1" header="0.5" footer="0.5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17</vt:i4>
      </vt:variant>
    </vt:vector>
  </HeadingPairs>
  <TitlesOfParts>
    <vt:vector size="24" baseType="lpstr">
      <vt:lpstr>Evaluación técnica</vt:lpstr>
      <vt:lpstr>Instructivo E.T</vt:lpstr>
      <vt:lpstr>Evaluación clinica</vt:lpstr>
      <vt:lpstr>Instructivo E.C</vt:lpstr>
      <vt:lpstr>Evaluación economica</vt:lpstr>
      <vt:lpstr>Instructivo E.E</vt:lpstr>
      <vt:lpstr>Calificación final</vt:lpstr>
      <vt:lpstr>'Evaluación clinica'!Área_de_impresión</vt:lpstr>
      <vt:lpstr>'Evaluación economica'!Área_de_impresión</vt:lpstr>
      <vt:lpstr>'Evaluación técnica'!Área_de_impresión</vt:lpstr>
      <vt:lpstr>'Instructivo E.T'!Área_de_impresión</vt:lpstr>
      <vt:lpstr>E.C</vt:lpstr>
      <vt:lpstr>E.E</vt:lpstr>
      <vt:lpstr>E.T</vt:lpstr>
      <vt:lpstr>marca</vt:lpstr>
      <vt:lpstr>modelo</vt:lpstr>
      <vt:lpstr>nombre</vt:lpstr>
      <vt:lpstr>nombre1</vt:lpstr>
      <vt:lpstr>nombre2</vt:lpstr>
      <vt:lpstr>nombre3</vt:lpstr>
      <vt:lpstr>proveedor</vt:lpstr>
      <vt:lpstr>Puntaje_final_EC</vt:lpstr>
      <vt:lpstr>Puntaje_final_EE</vt:lpstr>
      <vt:lpstr>Puntaje_final_ET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Ospina</dc:creator>
  <cp:lastModifiedBy>Angie Ospina</cp:lastModifiedBy>
  <dcterms:created xsi:type="dcterms:W3CDTF">2023-04-10T00:32:00Z</dcterms:created>
  <dcterms:modified xsi:type="dcterms:W3CDTF">2023-08-02T04:42:21Z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4E2EB1A8305F481F95199D7F8FC27E04</vt:lpwstr>
  </property>
  <property fmtid="{D5CDD505-2E9C-101B-9397-08002B2CF9AE}" pid="3" name="KSOProductBuildVer">
    <vt:lpwstr>1033-11.2.0.11537</vt:lpwstr>
  </property>
</Properties>
</file>