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IAGO ARENAS\Desktop\UDEA\Sulfoquimicas\proyecto de grado\informe final\Version final\"/>
    </mc:Choice>
  </mc:AlternateContent>
  <xr:revisionPtr revIDLastSave="0" documentId="8_{41B63065-D8CE-4CF8-9692-C3D96FFDBCE4}" xr6:coauthVersionLast="47" xr6:coauthVersionMax="47" xr10:uidLastSave="{00000000-0000-0000-0000-000000000000}"/>
  <bookViews>
    <workbookView xWindow="-108" yWindow="-108" windowWidth="23256" windowHeight="12456" activeTab="4" xr2:uid="{A971DB3C-FEF7-4F39-B887-0F3D84BDA0D0}"/>
  </bookViews>
  <sheets>
    <sheet name="Datos" sheetId="1" r:id="rId1"/>
    <sheet name="Definición modos de falla" sheetId="4" r:id="rId2"/>
    <sheet name="% de fallas" sheetId="3" r:id="rId3"/>
    <sheet name="% de Activo" sheetId="2" r:id="rId4"/>
    <sheet name="Análisis de dato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" l="1"/>
  <c r="E15" i="5" s="1"/>
  <c r="E16" i="5" s="1"/>
  <c r="E17" i="5" s="1"/>
  <c r="E18" i="5" s="1"/>
  <c r="E19" i="5" s="1"/>
  <c r="E13" i="5"/>
  <c r="E12" i="5"/>
  <c r="E11" i="5"/>
  <c r="E10" i="5"/>
  <c r="E9" i="5"/>
  <c r="E8" i="5"/>
  <c r="E7" i="5"/>
  <c r="E6" i="5"/>
  <c r="E5" i="5"/>
  <c r="E4" i="5"/>
  <c r="C20" i="5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</calcChain>
</file>

<file path=xl/sharedStrings.xml><?xml version="1.0" encoding="utf-8"?>
<sst xmlns="http://schemas.openxmlformats.org/spreadsheetml/2006/main" count="799" uniqueCount="302">
  <si>
    <t>Falla</t>
  </si>
  <si>
    <t>Orden de Trabajo</t>
  </si>
  <si>
    <t>Activos</t>
  </si>
  <si>
    <t>Cantidad Fallas</t>
  </si>
  <si>
    <t>Causas de la Falla</t>
  </si>
  <si>
    <t>Método de detección de falla</t>
  </si>
  <si>
    <t>Severidad de las Fallas</t>
  </si>
  <si>
    <t>Mecánica</t>
  </si>
  <si>
    <t>OT-18596</t>
  </si>
  <si>
    <t>Bodega Bauxita CL 55 CR 46-70 Itagüí 4 Antioquia Colombia { BDG101 }</t>
  </si>
  <si>
    <t>Impacto con objeto extraño</t>
  </si>
  <si>
    <t>Visual</t>
  </si>
  <si>
    <t>Media</t>
  </si>
  <si>
    <t>Estructural</t>
  </si>
  <si>
    <t>OT-18605</t>
  </si>
  <si>
    <t>Bodega Sulfato tipo A CL 55 CR 46-96 Itagüí 4 Antioquia Colombia { BDG102 }</t>
  </si>
  <si>
    <t>Fatiga del material</t>
  </si>
  <si>
    <t>OT-18098</t>
  </si>
  <si>
    <t>Bodega de Almacenamiento CL 55 CR 46-119 Itagüí 4 Antioquia Colombia { BDG105 }</t>
  </si>
  <si>
    <t>Eléctrica</t>
  </si>
  <si>
    <t>OT-18598</t>
  </si>
  <si>
    <t>Corto circuito</t>
  </si>
  <si>
    <t>OT-16994</t>
  </si>
  <si>
    <t>MINICARGADOR BOBCAT S250 { MNC101 } TRANSPORTE DE MATERIAL</t>
  </si>
  <si>
    <t>Alta temperatura</t>
  </si>
  <si>
    <t>Medición de variables</t>
  </si>
  <si>
    <t>OT-17020</t>
  </si>
  <si>
    <t>MONTACARGAS HYSTER { MNS101 } TRANSPORTE DE MATERIAL</t>
  </si>
  <si>
    <t>Mal desempeño</t>
  </si>
  <si>
    <t>OT-17461</t>
  </si>
  <si>
    <t>Fin de vida útil</t>
  </si>
  <si>
    <t>Perdida de condición</t>
  </si>
  <si>
    <t>OT-17887</t>
  </si>
  <si>
    <t>Desajuste</t>
  </si>
  <si>
    <t>OT-17888</t>
  </si>
  <si>
    <t>ZARANDA CLASIFICADORA BAUXITA { ZAR102 } CLASIFICADOR DE PARTICULA</t>
  </si>
  <si>
    <t>Desgaste</t>
  </si>
  <si>
    <t>OT-17894</t>
  </si>
  <si>
    <t>MOLINO DE BOLAS DE BAUXITA { MOL103 } PULVERIZAR Y MEZCLAR LA BAUXITA</t>
  </si>
  <si>
    <t>Contaminación o material extraño</t>
  </si>
  <si>
    <t>OT-18309</t>
  </si>
  <si>
    <t>Sobrecarga</t>
  </si>
  <si>
    <t>OT-18609</t>
  </si>
  <si>
    <t>Atascamiento</t>
  </si>
  <si>
    <t>OT-17404</t>
  </si>
  <si>
    <t>TANQUE PULMON DE AIRE COMPRIMIDO COMPRESORES INGERSOLLRAND { TAN152 } CONTENER AIRE COMPRIMIDO</t>
  </si>
  <si>
    <t>Alta</t>
  </si>
  <si>
    <t>OT-18101</t>
  </si>
  <si>
    <t>Baños administrativos 2 piso   4   { BAM101 }</t>
  </si>
  <si>
    <t>OT-18298</t>
  </si>
  <si>
    <t>TOLVA DOSIFICADORA DE HIDROXIDO DE ALUMINIO { TLV105 } ALMACENAMIENTO Y DOSIFICAR HIDROXIDO</t>
  </si>
  <si>
    <t>Muy Baja</t>
  </si>
  <si>
    <t>OT-18308</t>
  </si>
  <si>
    <t>REACTOR DE CLORURO #1 { RTR104 } CONTENEDOR REACCION QUIMICA</t>
  </si>
  <si>
    <t>Mal montaje</t>
  </si>
  <si>
    <t>OT-18310</t>
  </si>
  <si>
    <t>OT-18597</t>
  </si>
  <si>
    <t>FILTROPRENSA HOFFLAND ENVIRONMENTAL INC. { FTP102 } FILTRAR LOS LODOS</t>
  </si>
  <si>
    <t>OT-17408</t>
  </si>
  <si>
    <t>REACTOR DE ACH { RTR108 } CONTENEDOR REACCION QUIMICA</t>
  </si>
  <si>
    <t>Vibración</t>
  </si>
  <si>
    <t>OT-18100</t>
  </si>
  <si>
    <t>OT-18967</t>
  </si>
  <si>
    <t>Ataque químico</t>
  </si>
  <si>
    <t>OT-18833</t>
  </si>
  <si>
    <t>OT-18603</t>
  </si>
  <si>
    <t>BOMBA NEUMATICA SANDPIPER S15  EXTRACCION PRODUCTO REACTORS { BMN119 } IMPULSAR FLUIDO A PRESION</t>
  </si>
  <si>
    <t>OT-17899</t>
  </si>
  <si>
    <t>BOMBA NEUMATICA PARA FILTRO PRENSA S15 SANDPIPER { BMN118 } IMPULSAR FLUIDO A PRESION</t>
  </si>
  <si>
    <t>OT-18304</t>
  </si>
  <si>
    <t>BOMBA DE CAVIDAD PROGRESIVA DE DOSIFICACION DE ALUMINATO A PAC { BCP101 } BOMBEAR ALUMINATO A PAC</t>
  </si>
  <si>
    <t>Baja</t>
  </si>
  <si>
    <t>OT-18099</t>
  </si>
  <si>
    <t>BOMBA DE CARGUE DE POLICLORURO A LA BASCULA { BBM111 } IMPULSAR FLUIDO A PRESIÓN</t>
  </si>
  <si>
    <t>Corrosión</t>
  </si>
  <si>
    <t>OT-17444</t>
  </si>
  <si>
    <t>BANDA TRANSPORTADORA CAUCHO 3 LONAS TRANSFERENCIA { BAN103 } TRANSPORTE DE MATERIAL</t>
  </si>
  <si>
    <t>Muy Alta</t>
  </si>
  <si>
    <t>OT-17409</t>
  </si>
  <si>
    <t>TANQUE DE LA SEMILLA { TAN157 } ALMACENAR Y AGITAR PRODUCTO PARA BANDA CRISTALIZADORA</t>
  </si>
  <si>
    <t>Contaminación</t>
  </si>
  <si>
    <t>OT-17900</t>
  </si>
  <si>
    <t>MOLINO DE MARTILLOS { MOL101 } TRANSPORTE SULFATO CRISTALIZADO</t>
  </si>
  <si>
    <t>OT-18595</t>
  </si>
  <si>
    <t>OT-20072</t>
  </si>
  <si>
    <t>Auditiva</t>
  </si>
  <si>
    <t>OT-17402</t>
  </si>
  <si>
    <t>BANDA TRANSPORTADORA DE HIDROXIDO { BAN101 } TRANSPORTAR HIDROXIDO</t>
  </si>
  <si>
    <t>OT-18094</t>
  </si>
  <si>
    <t>BOMBA NEUMATICA WILDEN P4 { BMN101 } IMPULSAR FLUIDO A PRESION</t>
  </si>
  <si>
    <t>OT-17008</t>
  </si>
  <si>
    <t>REACTOR #2 PARA MEZCLA DE HIDROXIDO Y SULFURICO { RTR102 } CONTENEDOR DE REACCION</t>
  </si>
  <si>
    <t>OT-17470</t>
  </si>
  <si>
    <t>OT-18302</t>
  </si>
  <si>
    <t>TORRE EMPACADA DE EXTRACCIÓN DE GASES { TRE101 } EXTRACCION DE GASES</t>
  </si>
  <si>
    <t>OT-21351</t>
  </si>
  <si>
    <t>TANQUE ALMACENAMIENTO DE SULFATO TIPO A LIQUIDO { TAN108 } ALMACENAR SULFATO TIPO A</t>
  </si>
  <si>
    <t>OT-18303</t>
  </si>
  <si>
    <t>MOTOBOMBA DE DESPACHO SULFATO TIPO A LIQUIDO { MTB105 } IMPULSAR FLUIDO A PRESION</t>
  </si>
  <si>
    <t>Desalineamiento</t>
  </si>
  <si>
    <t>OT-17469</t>
  </si>
  <si>
    <t>MEZCLADOR AGITADOR DE SEMILLA { MZC105 } MEZCLAR LA SOLUCION</t>
  </si>
  <si>
    <t>Desbalanceo</t>
  </si>
  <si>
    <t>OT-18604</t>
  </si>
  <si>
    <t>OT-18622</t>
  </si>
  <si>
    <t>OT-18097</t>
  </si>
  <si>
    <t>TORRE DE ENFRIAMIENTO DE AGUA { TRE102 } ENFRIAR EL AGUA</t>
  </si>
  <si>
    <t>OT-18969</t>
  </si>
  <si>
    <t>BOMBA MAGNETICA CARGUE Y DESCARGU DE ACIDO SULFURICO { BBM109 } IMPULSAR FLUIDO A PRESION</t>
  </si>
  <si>
    <t>ABRASIÓN</t>
  </si>
  <si>
    <t>OT-18828</t>
  </si>
  <si>
    <t>MOTOBOMBA TRANSFERENCIA A TANQUE DE ALMACENAMIENTO { MTB108 } IMPULSOR DE FLUIDO</t>
  </si>
  <si>
    <t>OT-18624</t>
  </si>
  <si>
    <t>BOMBA NEUMATICA AMORTIGUADOR { BMN107 } BOMBEAR LIQUIDO A PRESIÓN</t>
  </si>
  <si>
    <t>OT-18966</t>
  </si>
  <si>
    <t>OT-17005</t>
  </si>
  <si>
    <t>BOMBA NEUMATICA PARA EL TANQUE RECOLECTOR { BMN109 } BOMBEAR LIQUIDO A PRESIÓN</t>
  </si>
  <si>
    <t>OT-18610</t>
  </si>
  <si>
    <t>INTERCAMBIADOR DE CALOR GRANDE API { ITC102 } ENFRIAR EL SULFATO TIPO B</t>
  </si>
  <si>
    <t>OT-18594</t>
  </si>
  <si>
    <t>TANQUE # 3 ALMACENAMIENTO DE SULFATO DE ALUMINIO TIPO B LIQUIDO { TAN125 } ALMACENAMIENTO PRODUCTO TERMINADO</t>
  </si>
  <si>
    <t>OT-17421</t>
  </si>
  <si>
    <t>MOTOBOMBA MEZCLADORA LICORES { MTB106 } IMPULSAR FLUIDO LICOR</t>
  </si>
  <si>
    <t>OT-18608</t>
  </si>
  <si>
    <t>INTERCAMBIADOR DE CALOR PEQUEÑO API { ITC105 } ENFRIAR EL SULFATO TIPO B</t>
  </si>
  <si>
    <t>OT-17422</t>
  </si>
  <si>
    <t xml:space="preserve">BOMBA NEUMATICA P4 POLIPROPILENO TRASBASE TANQUE TIPO B LIQUIDO { BMN131 } TRANSPORTE DE COLADA AL DOSIFICADOR DE BAUXITA </t>
  </si>
  <si>
    <t>OT-17889</t>
  </si>
  <si>
    <t>BOMBA NEUMATICA P4 ALUMINIO SALIDA MOLINO BAUXITA { BMN132 } TRANSPORTE DE COLADA A TANQUES</t>
  </si>
  <si>
    <t>BANDA TRANSPORTADORA INCLINADA CAUCHO { BAN110 } TRANSPORTE DE BAUXITA</t>
  </si>
  <si>
    <t>Subunidad de Activos</t>
  </si>
  <si>
    <t>BANDAS TRANSPORTADORAS</t>
  </si>
  <si>
    <t>BODEGAS</t>
  </si>
  <si>
    <t>BOMBAS</t>
  </si>
  <si>
    <t>FILTROS</t>
  </si>
  <si>
    <t>INTERCAMBIADORES DE CALOR</t>
  </si>
  <si>
    <t>MEZCLADORES</t>
  </si>
  <si>
    <t>MOLINOS</t>
  </si>
  <si>
    <t>MINICARGADOR</t>
  </si>
  <si>
    <t>MONTACARGAS</t>
  </si>
  <si>
    <t>MOTOBOMBAS</t>
  </si>
  <si>
    <t>REACTORES</t>
  </si>
  <si>
    <t xml:space="preserve">TANQUES </t>
  </si>
  <si>
    <t>TOLVAS</t>
  </si>
  <si>
    <t>TORRES</t>
  </si>
  <si>
    <t>ZARANDAS</t>
  </si>
  <si>
    <t>Porcentaje de Fallas</t>
  </si>
  <si>
    <t>Porcentaje de fallas asociados al activo</t>
  </si>
  <si>
    <t>ADJETIVO CALIFICATIVO</t>
  </si>
  <si>
    <t>MOTIVO DE LA FALLA</t>
  </si>
  <si>
    <t xml:space="preserve"> DEFINICIÓN DE LOS PRINCIPALES MODOS DE FALLA </t>
  </si>
  <si>
    <t xml:space="preserve">MINICARGADOR BOBCAT S250 { MNC101 } </t>
  </si>
  <si>
    <t xml:space="preserve">REACTOR DE ACH { RTR108 } </t>
  </si>
  <si>
    <t xml:space="preserve">BOMBA NEUMATICA P4 POLIPROPILENO TRASBASE TANQUE TIPO B LIQUIDO { BMN131 } </t>
  </si>
  <si>
    <t xml:space="preserve">MOLINO DE BOLAS DE BAUXITA { MOL103 } </t>
  </si>
  <si>
    <t xml:space="preserve">TANQUE ALMACENAMIENTO DE SULFATO TIPO A LIQUIDO { TAN108 } </t>
  </si>
  <si>
    <t xml:space="preserve">TOLVA DOSIFICADORA DE HIDROXIDO DE ALUMINIO { TLV105 } </t>
  </si>
  <si>
    <t xml:space="preserve">BANDA TRANSPORTADORA DE HIDROXIDO { BAN101 } </t>
  </si>
  <si>
    <t xml:space="preserve">INTERCAMBIADOR DE CALOR GRANDE API { ITC102 } </t>
  </si>
  <si>
    <t xml:space="preserve">INTERCAMBIADOR DE CALOR PEQUEÑO API { ITC105 } </t>
  </si>
  <si>
    <t xml:space="preserve">TANQUE DE LA SEMILLA { TAN157 } </t>
  </si>
  <si>
    <t xml:space="preserve">BOMBA NEUMATICA WILDEN P4 { BMN101 } </t>
  </si>
  <si>
    <t xml:space="preserve">MEZCLADOR AGITADOR DE SEMILLA { MZC105 } </t>
  </si>
  <si>
    <t xml:space="preserve">REACTOR #2 PARA MEZCLA DE HIDROXIDO Y SULFURICO { RTR102 } </t>
  </si>
  <si>
    <t xml:space="preserve">BANDA TRANSPORTADORA INCLINADA CAUCHO { BAN110 } </t>
  </si>
  <si>
    <t xml:space="preserve">MOTOBOMBA DE DESPACHO SULFATO TIPO A LIQUIDO { MTB105 } </t>
  </si>
  <si>
    <t>MEZCLADOR AGITADOR DE SEMILLA { MZC105 }</t>
  </si>
  <si>
    <t xml:space="preserve">BOMBA NEUMATICA AMORTIGUADOR { BMN107 } </t>
  </si>
  <si>
    <t xml:space="preserve">BOMBA NEUMATICA PARA EL TANQUE RECOLECTOR { BMN109 } </t>
  </si>
  <si>
    <t xml:space="preserve">BOMBA NEUMATICA PARA FILTRO PRENSA S15 SANDPIPER { BMN118 } </t>
  </si>
  <si>
    <t xml:space="preserve">BOMBA NEUMATICA SANDPIPER S15  EXTRACCION PRODUCTO REACTORS { BMN119 } </t>
  </si>
  <si>
    <t xml:space="preserve">FILTROPRENSA HOFFLAND ENVIRONMENTAL INC. { FTP102 } </t>
  </si>
  <si>
    <t xml:space="preserve">MOLINO DE MARTILLOS { MOL101 } </t>
  </si>
  <si>
    <t>MOTOBOMBA MEZCLADORA LICORES { MTB106 }</t>
  </si>
  <si>
    <t xml:space="preserve">MOTOBOMBA TRANSFERENCIA A TANQUE DE ALMACENAMIENTO { MTB108 } </t>
  </si>
  <si>
    <t>TANQUE # 3 ALMACENAMIENTO DE SULFATO DE ALUMINIO TIPO B LIQUIDO { TAN125 }</t>
  </si>
  <si>
    <t xml:space="preserve">TORRE EMPACADA DE EXTRACCIÓN DE GASES { TRE101 } </t>
  </si>
  <si>
    <t xml:space="preserve">ZARANDA CLASIFICADORA BAUXITA { ZAR102 } </t>
  </si>
  <si>
    <t>REACTOR #2 PARA MEZCLA DE HIDROXIDO Y SULFURICO { RTR102 }</t>
  </si>
  <si>
    <t xml:space="preserve">TORRE DE ENFRIAMIENTO DE AGUA { TRE102 } </t>
  </si>
  <si>
    <t>BANDA TRANSPORTADORA INCLINADA CAUCHO { BAN110 }</t>
  </si>
  <si>
    <t>BANDA TRANSPORTADORA CAUCHO 3 LONAS TRANSFERENCIA { BAN103 }</t>
  </si>
  <si>
    <t>REACTOR DE ACH { RTR108 }</t>
  </si>
  <si>
    <t>TANQUE PULMON DE AIRE COMPRIMIDO COMPRESORES INGERSOLLRAND { TAN152 }</t>
  </si>
  <si>
    <t>MONTACARGAS HYSTER { MNS101 }</t>
  </si>
  <si>
    <t xml:space="preserve">REACTOR DE CLORURO #1 { RTR104 } </t>
  </si>
  <si>
    <t xml:space="preserve">OT </t>
  </si>
  <si>
    <t>FECHA PROGRAMADA</t>
  </si>
  <si>
    <t xml:space="preserve">BOMBA MAGNETICA CARGUE Y DESCARGU DE ACIDO SULFURICO { BBM109 } </t>
  </si>
  <si>
    <t>debido a contaminación por material extraño (fibra de vidrio)</t>
  </si>
  <si>
    <t xml:space="preserve">BOMBA DE CARGUE DE POLICLORURO A LA BASCULA { BBM111 } </t>
  </si>
  <si>
    <t xml:space="preserve">OBJETO </t>
  </si>
  <si>
    <t>PADRE ASOCIADO(COMPONENTE / ITEM MANTENIBLE)</t>
  </si>
  <si>
    <t xml:space="preserve">debido a desgaste por abrasión  </t>
  </si>
  <si>
    <t xml:space="preserve">Tubería asociada a la bomba magnetica (BBM109) </t>
  </si>
  <si>
    <t>Válvula de vapor a al entrada del reactor de ACH (RTR108)</t>
  </si>
  <si>
    <t xml:space="preserve">no sella completamente </t>
  </si>
  <si>
    <t xml:space="preserve">debido a que perdió sus condiciones de operación por ataque químico  </t>
  </si>
  <si>
    <t xml:space="preserve">debido a fuga de agua refrigerante, ventilador del radiador pegado y sensor de temperatura con orings criztalizados </t>
  </si>
  <si>
    <t xml:space="preserve">Minicargador Bobcat (MNC101) </t>
  </si>
  <si>
    <t xml:space="preserve">Bomba Neumatica P4 (BMN131) </t>
  </si>
  <si>
    <t xml:space="preserve">atascada </t>
  </si>
  <si>
    <t xml:space="preserve">debido a que se presentan dentro del activo restos de tornilleria </t>
  </si>
  <si>
    <t>Molino de bolas de bauxita (MOL103)</t>
  </si>
  <si>
    <t xml:space="preserve">debido a falta de bolas, ademas de lubricación en acoples y sistemas de transmisión </t>
  </si>
  <si>
    <t xml:space="preserve">Tubería associada al tanque de almacenamiento de sulfato tipo A (TAN108) </t>
  </si>
  <si>
    <t xml:space="preserve">debido a material cristalizado a la salida del tanque </t>
  </si>
  <si>
    <t>Sistema de transmisión de la tolva dosificadora de hidróxido de aluminio (TLV105)</t>
  </si>
  <si>
    <t xml:space="preserve">debido a material cristalizado en varios componentes </t>
  </si>
  <si>
    <t xml:space="preserve">Rodamientos de banda transportadora de hidróxido (BAN101) </t>
  </si>
  <si>
    <t xml:space="preserve">debido a la contaminación del ambiente </t>
  </si>
  <si>
    <t xml:space="preserve">Tuberías y placas asociadas al intercambiador de calor grande (ITC102) </t>
  </si>
  <si>
    <t xml:space="preserve">debido a contaminación del ambiente </t>
  </si>
  <si>
    <t xml:space="preserve">Tuberías y placas asociadas al intercambiador de calor pequeño (ITC105) </t>
  </si>
  <si>
    <t xml:space="preserve">Tubería asociada al tanque de la semilla (TAN157) </t>
  </si>
  <si>
    <t>BOMBA NEUMATICA P4 ALUMINIO SALIDA MOLINO BAUXITA { BMN132 }</t>
  </si>
  <si>
    <t xml:space="preserve">Bomba neumatica P4 (BMN132) </t>
  </si>
  <si>
    <t>debido a contaminación por material extraño dentro de la bomba</t>
  </si>
  <si>
    <t xml:space="preserve">Bomba neumatica Wilden P4 (BMN101) </t>
  </si>
  <si>
    <t>Tubería a la salida del primer compartimiento de bolas</t>
  </si>
  <si>
    <t>debido a contaminación por material extraño (lodo y piedras)</t>
  </si>
  <si>
    <t xml:space="preserve">Manguera y abrazaderas de la bomba de cargue de policloruro a la bascula (BBM111) </t>
  </si>
  <si>
    <t xml:space="preserve">debido a la corrosión generada durante la producción </t>
  </si>
  <si>
    <t xml:space="preserve">Tubería (niple) asociada al mezclador agitador de semilla (MZC105) </t>
  </si>
  <si>
    <t xml:space="preserve">Válvula de globo asociada al reactor #2  (RTR102) </t>
  </si>
  <si>
    <t xml:space="preserve">Lampara perteneciente al comedor de la bodega de almacenamiento de la planta de Itagui (BDG105) </t>
  </si>
  <si>
    <t xml:space="preserve">debido a un corto circuito del sistema eléctrico  </t>
  </si>
  <si>
    <t xml:space="preserve">Tambor superior de la banda inclinada (BAN110) </t>
  </si>
  <si>
    <t xml:space="preserve">debido al uso prolongado del equipo </t>
  </si>
  <si>
    <t xml:space="preserve">Acople tipo omega E3 de la motobomba de despacho sulfato tipo A (MTB105) </t>
  </si>
  <si>
    <t xml:space="preserve">Chumaceras asociadas al agitador de semilla (MZC105) </t>
  </si>
  <si>
    <t xml:space="preserve">Sanitario perteneciente de los baños administrativos (BAM101) </t>
  </si>
  <si>
    <t xml:space="preserve">presentando fugas </t>
  </si>
  <si>
    <t>debido a desgaste del fluidmaster</t>
  </si>
  <si>
    <t xml:space="preserve">bola de neopreno de la bomba neumatica amortiguador (BMN107) </t>
  </si>
  <si>
    <t xml:space="preserve">debido al desgaste durante los tiempos de operación </t>
  </si>
  <si>
    <t xml:space="preserve">Bomba neumatica amortiguador (BMN107) </t>
  </si>
  <si>
    <t>debido al desgaste en accesorios (asientos, bolas, orings de asientos, centrales y de spool)</t>
  </si>
  <si>
    <t xml:space="preserve">Bomba neumatica para el tanque recolector (BMN109) </t>
  </si>
  <si>
    <t xml:space="preserve">debido a que sus diafragmas se encuentran fisurados por desgaste </t>
  </si>
  <si>
    <t xml:space="preserve">Bomba neumatica para filtro prensa (BMN118) </t>
  </si>
  <si>
    <t xml:space="preserve">debido al desgaste por fricción </t>
  </si>
  <si>
    <t xml:space="preserve">Tubería y válvula asociadas a la bomba neumatica sandpiper S15 (BMN119) </t>
  </si>
  <si>
    <t>Tubería y válvula asociados al filtroprensa (FTP102)</t>
  </si>
  <si>
    <t xml:space="preserve">debido al desgaste por uso prolongado del equipo </t>
  </si>
  <si>
    <t xml:space="preserve">Correas de transmición del mezclador agitador de semilla (MZC105) </t>
  </si>
  <si>
    <t xml:space="preserve">por uso prolongado del equipo </t>
  </si>
  <si>
    <t xml:space="preserve">Correas de transmición del molino de martillos (MOL101) </t>
  </si>
  <si>
    <t xml:space="preserve">Rodamientos y sellos mecánicos de la motobomba mezcladora de licores (MTB106) </t>
  </si>
  <si>
    <t xml:space="preserve">Elastomero y sello mecánico de la motobomba de transferencia a tanque de almacenamiento (MTB108) </t>
  </si>
  <si>
    <t xml:space="preserve">Empaque del tanque #3 (TAN125) </t>
  </si>
  <si>
    <t>Tubería asociada a la torre empacada de extracción de gases (TRE101)</t>
  </si>
  <si>
    <t>Correas de transmición de la zaranda clasificadora de bauxita (ZAR102)</t>
  </si>
  <si>
    <t xml:space="preserve">Tubería de la bodega de almacenamiento de Itagui (BDG105) </t>
  </si>
  <si>
    <t xml:space="preserve">debido a la contaminacion del ambiente y al uso prolongado del equipo </t>
  </si>
  <si>
    <t xml:space="preserve">Puerta de la bodega Sulfato tipo A (BDG102) </t>
  </si>
  <si>
    <t xml:space="preserve">debido a la fatiga presentada en el material del activo </t>
  </si>
  <si>
    <t>Tubería asociada al reactor #2 (RTR102)</t>
  </si>
  <si>
    <t xml:space="preserve">Tubería asociada a la torre de enfriamiento de agua (TRE102) </t>
  </si>
  <si>
    <t xml:space="preserve">Tornillo tensor de la banda transportadora inclinada (BAN110) </t>
  </si>
  <si>
    <t xml:space="preserve">Rodillo del tambor de la banda transportadora caucho 3 lonas (BAN103) </t>
  </si>
  <si>
    <t>debido a que se tiene el fin de la vida útil del accesorio por uso prolongado del activo</t>
  </si>
  <si>
    <t xml:space="preserve">Tubería de aire comprimido de la bodega de bauxita (BDG101) </t>
  </si>
  <si>
    <t xml:space="preserve">por impacto con objeto extraño </t>
  </si>
  <si>
    <t xml:space="preserve">Válvula del reactor de ACH (RTR108) </t>
  </si>
  <si>
    <t xml:space="preserve">Válvula y manómetro del tanque pulmon (TAN152) </t>
  </si>
  <si>
    <t xml:space="preserve">Montacargas Hyster (MNS101) </t>
  </si>
  <si>
    <t>debido un mal desempeño del activo ya que el termostato del activo no estaba abriendo</t>
  </si>
  <si>
    <t>REACTOR DE CLORURO #1 { RTR104 }</t>
  </si>
  <si>
    <t xml:space="preserve">Serpentin del reactor de cloruro #1 (RTR104) </t>
  </si>
  <si>
    <t xml:space="preserve">debido a un mal montaje del serpentin frente al piso o fondo del reactor </t>
  </si>
  <si>
    <t xml:space="preserve">Cuchara del molino de bolas (MOL103) </t>
  </si>
  <si>
    <t xml:space="preserve">por una sobrecarga de trabajo </t>
  </si>
  <si>
    <t xml:space="preserve">Martillos del molino (MOL101) </t>
  </si>
  <si>
    <t>BOMBA DE CAVIDAD PROGRESIVA DE DOSIFICACION DE ALUMINATO A PAC { BCP101 }</t>
  </si>
  <si>
    <t xml:space="preserve">Tubería dela bomba de cavidad progresiva (BCP101) </t>
  </si>
  <si>
    <t xml:space="preserve">debido a las vibraciones mecánicas presentes en el accesorio </t>
  </si>
  <si>
    <t xml:space="preserve">Base del reactor de ACH (RTR108) </t>
  </si>
  <si>
    <t xml:space="preserve">debido a las vibraciones mecánicas presentes en el activo </t>
  </si>
  <si>
    <t xml:space="preserve">Base del agitador perteneciente al reactor de ACH (RTR108) </t>
  </si>
  <si>
    <t xml:space="preserve">Frecuencia de falla </t>
  </si>
  <si>
    <t xml:space="preserve">Causa de falla </t>
  </si>
  <si>
    <t>Porcentaje (%)</t>
  </si>
  <si>
    <t>Porcentaje acumulado (%)</t>
  </si>
  <si>
    <t>Abrasión</t>
  </si>
  <si>
    <t xml:space="preserve">Impacto con objeto extraño </t>
  </si>
  <si>
    <t xml:space="preserve">Mal desempeño </t>
  </si>
  <si>
    <t xml:space="preserve">Vibración </t>
  </si>
  <si>
    <t>Total</t>
  </si>
  <si>
    <t xml:space="preserve">sobrecalentado  </t>
  </si>
  <si>
    <t>operando a bajas velocidades</t>
  </si>
  <si>
    <t xml:space="preserve">no cierra completamente </t>
  </si>
  <si>
    <t>deformada</t>
  </si>
  <si>
    <t xml:space="preserve">desajustada </t>
  </si>
  <si>
    <t xml:space="preserve">operando a bajas presiones </t>
  </si>
  <si>
    <t xml:space="preserve">fundida </t>
  </si>
  <si>
    <t>desgastada</t>
  </si>
  <si>
    <t xml:space="preserve">poroso </t>
  </si>
  <si>
    <t>obtruida</t>
  </si>
  <si>
    <t xml:space="preserve">desalineada </t>
  </si>
  <si>
    <t xml:space="preserve">desbalanceada </t>
  </si>
  <si>
    <t xml:space="preserve">deformada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</si>
</sst>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14" fontId="0" fillId="0" borderId="3" xfId="0" applyNumberFormat="1" applyBorder="1"/>
    <xf numFmtId="14" fontId="0" fillId="0" borderId="5" xfId="0" applyNumberFormat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 vertical="center" wrapText="1"/>
    </xf>
    <xf numFmtId="0" fontId="8" fillId="0" borderId="10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/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4" borderId="1" xfId="0" applyFont="1" applyFill="1" applyBorder="1"/>
    <xf numFmtId="0" fontId="7" fillId="4" borderId="2" xfId="0" applyFont="1" applyFill="1" applyBorder="1"/>
    <xf numFmtId="0" fontId="0" fillId="3" borderId="15" xfId="0" applyFill="1" applyBorder="1"/>
    <xf numFmtId="0" fontId="0" fillId="0" borderId="16" xfId="0" applyBorder="1"/>
    <xf numFmtId="0" fontId="0" fillId="3" borderId="17" xfId="0" applyFill="1" applyBorder="1"/>
    <xf numFmtId="0" fontId="0" fillId="0" borderId="18" xfId="0" applyBorder="1"/>
    <xf numFmtId="0" fontId="0" fillId="3" borderId="19" xfId="0" applyFill="1" applyBorder="1"/>
    <xf numFmtId="0" fontId="0" fillId="0" borderId="20" xfId="0" applyBorder="1"/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11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Diagrama de Pareto</a:t>
            </a:r>
          </a:p>
        </c:rich>
      </c:tx>
      <c:layout>
        <c:manualLayout>
          <c:xMode val="edge"/>
          <c:yMode val="edge"/>
          <c:x val="0.3667902201522284"/>
          <c:y val="2.304147465437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3582334557020849E-2"/>
          <c:y val="0.15643377239135428"/>
          <c:w val="0.88035678805476325"/>
          <c:h val="0.4894683527462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'Análisis de datos'!$C$2</c:f>
              <c:strCache>
                <c:ptCount val="1"/>
                <c:pt idx="0">
                  <c:v>Frecuencia de falla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'Análisis de datos'!$B$3:$B$19</c:f>
              <c:strCache>
                <c:ptCount val="17"/>
                <c:pt idx="0">
                  <c:v>Desgaste</c:v>
                </c:pt>
                <c:pt idx="1">
                  <c:v>Contaminación</c:v>
                </c:pt>
                <c:pt idx="2">
                  <c:v>Atascamiento</c:v>
                </c:pt>
                <c:pt idx="3">
                  <c:v>Fatiga del material</c:v>
                </c:pt>
                <c:pt idx="4">
                  <c:v>Corrosión</c:v>
                </c:pt>
                <c:pt idx="5">
                  <c:v>Impacto con objeto extraño </c:v>
                </c:pt>
                <c:pt idx="6">
                  <c:v>Vibración </c:v>
                </c:pt>
                <c:pt idx="7">
                  <c:v>Fin de vida útil</c:v>
                </c:pt>
                <c:pt idx="8">
                  <c:v>Mal montaje</c:v>
                </c:pt>
                <c:pt idx="9">
                  <c:v>Sobrecarga</c:v>
                </c:pt>
                <c:pt idx="10">
                  <c:v>Abrasión</c:v>
                </c:pt>
                <c:pt idx="11">
                  <c:v>Alta temperatura</c:v>
                </c:pt>
                <c:pt idx="12">
                  <c:v>Ataque químico</c:v>
                </c:pt>
                <c:pt idx="13">
                  <c:v>Corto circuito</c:v>
                </c:pt>
                <c:pt idx="14">
                  <c:v>Desajuste</c:v>
                </c:pt>
                <c:pt idx="15">
                  <c:v>Desalineamiento</c:v>
                </c:pt>
                <c:pt idx="16">
                  <c:v>Mal desempeño </c:v>
                </c:pt>
              </c:strCache>
            </c:strRef>
          </c:cat>
          <c:val>
            <c:numRef>
              <c:f>'Análisis de datos'!$C$3:$C$19</c:f>
              <c:numCache>
                <c:formatCode>General</c:formatCode>
                <c:ptCount val="17"/>
                <c:pt idx="0">
                  <c:v>15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0-4C46-9B12-00131A1BD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4332768"/>
        <c:axId val="326997776"/>
      </c:barChart>
      <c:lineChart>
        <c:grouping val="standard"/>
        <c:varyColors val="0"/>
        <c:ser>
          <c:idx val="1"/>
          <c:order val="1"/>
          <c:tx>
            <c:strRef>
              <c:f>'Análisis de datos'!$E$2</c:f>
              <c:strCache>
                <c:ptCount val="1"/>
                <c:pt idx="0">
                  <c:v>Porcentaje acumulado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'Análisis de datos'!$B$3:$B$19</c:f>
              <c:strCache>
                <c:ptCount val="17"/>
                <c:pt idx="0">
                  <c:v>Desgaste</c:v>
                </c:pt>
                <c:pt idx="1">
                  <c:v>Contaminación</c:v>
                </c:pt>
                <c:pt idx="2">
                  <c:v>Atascamiento</c:v>
                </c:pt>
                <c:pt idx="3">
                  <c:v>Fatiga del material</c:v>
                </c:pt>
                <c:pt idx="4">
                  <c:v>Corrosión</c:v>
                </c:pt>
                <c:pt idx="5">
                  <c:v>Impacto con objeto extraño </c:v>
                </c:pt>
                <c:pt idx="6">
                  <c:v>Vibración </c:v>
                </c:pt>
                <c:pt idx="7">
                  <c:v>Fin de vida útil</c:v>
                </c:pt>
                <c:pt idx="8">
                  <c:v>Mal montaje</c:v>
                </c:pt>
                <c:pt idx="9">
                  <c:v>Sobrecarga</c:v>
                </c:pt>
                <c:pt idx="10">
                  <c:v>Abrasión</c:v>
                </c:pt>
                <c:pt idx="11">
                  <c:v>Alta temperatura</c:v>
                </c:pt>
                <c:pt idx="12">
                  <c:v>Ataque químico</c:v>
                </c:pt>
                <c:pt idx="13">
                  <c:v>Corto circuito</c:v>
                </c:pt>
                <c:pt idx="14">
                  <c:v>Desajuste</c:v>
                </c:pt>
                <c:pt idx="15">
                  <c:v>Desalineamiento</c:v>
                </c:pt>
                <c:pt idx="16">
                  <c:v>Mal desempeño </c:v>
                </c:pt>
              </c:strCache>
            </c:strRef>
          </c:cat>
          <c:val>
            <c:numRef>
              <c:f>'Análisis de datos'!$E$3:$E$19</c:f>
              <c:numCache>
                <c:formatCode>General</c:formatCode>
                <c:ptCount val="17"/>
                <c:pt idx="0">
                  <c:v>28.85</c:v>
                </c:pt>
                <c:pt idx="1">
                  <c:v>42.31</c:v>
                </c:pt>
                <c:pt idx="2">
                  <c:v>50</c:v>
                </c:pt>
                <c:pt idx="3">
                  <c:v>57.69</c:v>
                </c:pt>
                <c:pt idx="4">
                  <c:v>63.459999999999994</c:v>
                </c:pt>
                <c:pt idx="5">
                  <c:v>69.22999999999999</c:v>
                </c:pt>
                <c:pt idx="6">
                  <c:v>74.999999999999986</c:v>
                </c:pt>
                <c:pt idx="7">
                  <c:v>78.84999999999998</c:v>
                </c:pt>
                <c:pt idx="8">
                  <c:v>82.699999999999974</c:v>
                </c:pt>
                <c:pt idx="9">
                  <c:v>86.549999999999969</c:v>
                </c:pt>
                <c:pt idx="10">
                  <c:v>88.46999999999997</c:v>
                </c:pt>
                <c:pt idx="11">
                  <c:v>90.389999999999972</c:v>
                </c:pt>
                <c:pt idx="12">
                  <c:v>92.309999999999974</c:v>
                </c:pt>
                <c:pt idx="13">
                  <c:v>94.229999999999976</c:v>
                </c:pt>
                <c:pt idx="14">
                  <c:v>96.149999999999977</c:v>
                </c:pt>
                <c:pt idx="15">
                  <c:v>98.069999999999979</c:v>
                </c:pt>
                <c:pt idx="16">
                  <c:v>99.989999999999981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0-4C46-9B12-00131A1BD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332768"/>
        <c:axId val="326997776"/>
      </c:lineChart>
      <c:catAx>
        <c:axId val="2054332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Fallas</a:t>
                </a:r>
                <a:r>
                  <a:rPr lang="es-CO" baseline="0"/>
                  <a:t> 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6997776"/>
        <c:crosses val="autoZero"/>
        <c:auto val="1"/>
        <c:lblAlgn val="ctr"/>
        <c:lblOffset val="100"/>
        <c:noMultiLvlLbl val="0"/>
      </c:catAx>
      <c:valAx>
        <c:axId val="32699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 Frecuencia</a:t>
                </a:r>
                <a:r>
                  <a:rPr lang="es-CO" baseline="0"/>
                  <a:t> de falla 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5433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159919330425475"/>
          <c:y val="0.88088517380659048"/>
          <c:w val="0.5577305073399933"/>
          <c:h val="6.3060998040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579120</xdr:colOff>
      <xdr:row>0</xdr:row>
      <xdr:rowOff>175261</xdr:rowOff>
    </xdr:from>
    <xdr:to>
      <xdr:col>13</xdr:col>
      <xdr:colOff>102705</xdr:colOff>
      <xdr:row>19</xdr:row>
      <xdr:rowOff>167640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D74766E-65AF-53D2-474A-CD1CA2946C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99D83A-8915-4EA8-A7D2-664085B96C03}" name="Tabla1" displayName="Tabla1" ref="B1:H54" totalsRowShown="0" headerRowDxfId="10" dataDxfId="8" headerRowBorderDxfId="9" tableBorderDxfId="7">
  <autoFilter ref="B1:H54" xr:uid="{F299D83A-8915-4EA8-A7D2-664085B96C03}"/>
  <tableColumns count="7">
    <tableColumn id="1" xr3:uid="{2D45DD1F-B970-4FCE-9401-38B08178577A}" name="Falla" dataDxfId="6"/>
    <tableColumn id="2" xr3:uid="{6A406237-F795-4449-8675-67655659BB02}" name="Orden de Trabajo" dataDxfId="5"/>
    <tableColumn id="3" xr3:uid="{44096494-40CF-40C0-B940-4472B1ED8537}" name="Activos" dataDxfId="4"/>
    <tableColumn id="4" xr3:uid="{463E8994-2F26-4D22-AEB8-A58EBBCC51A5}" name="Cantidad Fallas" dataDxfId="3"/>
    <tableColumn id="5" xr3:uid="{B7DA69AE-9C3B-4807-A0A5-51F850A47183}" name="Causas de la Falla" dataDxfId="2"/>
    <tableColumn id="6" xr3:uid="{4AD366CA-F246-4655-8DEB-D813BA713070}" name="Método de detección de falla" dataDxfId="1"/>
    <tableColumn id="7" xr3:uid="{5432BA82-F14F-41EC-9C4C-A9126EEF708B}" name="Severidad de las Falla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5956-281F-4C95-A621-C0F40D1D67F0}">
  <dimension ref="B1:H54"/>
  <sheetViews>
    <sheetView zoomScale="70" zoomScaleNormal="70" workbookViewId="0">
      <selection activeCell="D23" sqref="D23"/>
    </sheetView>
  </sheetViews>
  <sheetFormatPr baseColWidth="10" defaultColWidth="11.5546875" defaultRowHeight="14.4" x14ac:dyDescent="0.3"/>
  <cols>
    <col min="1" max="1" width="11.5546875" style="2"/>
    <col min="2" max="2" width="13.109375" style="2" customWidth="1"/>
    <col min="3" max="3" width="26.6640625" style="2" customWidth="1"/>
    <col min="4" max="4" width="87.6640625" style="2" customWidth="1"/>
    <col min="5" max="5" width="23.44140625" style="2" customWidth="1"/>
    <col min="6" max="6" width="31.33203125" style="2" customWidth="1"/>
    <col min="7" max="7" width="43.44140625" style="2" customWidth="1"/>
    <col min="8" max="8" width="33.6640625" style="2" customWidth="1"/>
    <col min="9" max="16384" width="11.5546875" style="2"/>
  </cols>
  <sheetData>
    <row r="1" spans="2:8" s="7" customFormat="1" ht="51.6" customHeight="1" thickBot="1" x14ac:dyDescent="0.35">
      <c r="B1" s="4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6" t="s">
        <v>6</v>
      </c>
    </row>
    <row r="2" spans="2:8" x14ac:dyDescent="0.3">
      <c r="B2" s="3" t="s">
        <v>7</v>
      </c>
      <c r="C2" s="1" t="s">
        <v>84</v>
      </c>
      <c r="D2" s="1" t="s">
        <v>82</v>
      </c>
      <c r="E2" s="1">
        <v>1</v>
      </c>
      <c r="F2" s="1" t="s">
        <v>41</v>
      </c>
      <c r="G2" s="1" t="s">
        <v>85</v>
      </c>
      <c r="H2" s="2" t="s">
        <v>12</v>
      </c>
    </row>
    <row r="3" spans="2:8" x14ac:dyDescent="0.3">
      <c r="B3" s="3" t="s">
        <v>7</v>
      </c>
      <c r="C3" s="1" t="s">
        <v>22</v>
      </c>
      <c r="D3" s="1" t="s">
        <v>23</v>
      </c>
      <c r="E3" s="1">
        <v>1</v>
      </c>
      <c r="F3" s="1" t="s">
        <v>24</v>
      </c>
      <c r="G3" s="1" t="s">
        <v>25</v>
      </c>
      <c r="H3" s="2" t="s">
        <v>12</v>
      </c>
    </row>
    <row r="4" spans="2:8" x14ac:dyDescent="0.3">
      <c r="B4" s="3" t="s">
        <v>7</v>
      </c>
      <c r="C4" s="1" t="s">
        <v>26</v>
      </c>
      <c r="D4" s="1" t="s">
        <v>27</v>
      </c>
      <c r="E4" s="1">
        <v>1</v>
      </c>
      <c r="F4" s="1" t="s">
        <v>28</v>
      </c>
      <c r="G4" s="1" t="s">
        <v>25</v>
      </c>
      <c r="H4" s="2" t="s">
        <v>12</v>
      </c>
    </row>
    <row r="5" spans="2:8" x14ac:dyDescent="0.3">
      <c r="B5" s="3" t="s">
        <v>7</v>
      </c>
      <c r="C5" s="1" t="s">
        <v>62</v>
      </c>
      <c r="D5" s="1" t="s">
        <v>59</v>
      </c>
      <c r="E5" s="1">
        <v>1</v>
      </c>
      <c r="F5" s="1" t="s">
        <v>63</v>
      </c>
      <c r="G5" s="1" t="s">
        <v>31</v>
      </c>
      <c r="H5" s="2" t="s">
        <v>12</v>
      </c>
    </row>
    <row r="6" spans="2:8" ht="28.8" x14ac:dyDescent="0.3">
      <c r="B6" s="3" t="s">
        <v>7</v>
      </c>
      <c r="C6" s="1" t="s">
        <v>125</v>
      </c>
      <c r="D6" s="1" t="s">
        <v>126</v>
      </c>
      <c r="E6" s="1">
        <v>1</v>
      </c>
      <c r="F6" s="1" t="s">
        <v>43</v>
      </c>
      <c r="G6" s="1" t="s">
        <v>31</v>
      </c>
      <c r="H6" s="2" t="s">
        <v>12</v>
      </c>
    </row>
    <row r="7" spans="2:8" x14ac:dyDescent="0.3">
      <c r="B7" s="3" t="s">
        <v>7</v>
      </c>
      <c r="C7" s="1" t="s">
        <v>95</v>
      </c>
      <c r="D7" s="1" t="s">
        <v>96</v>
      </c>
      <c r="E7" s="1">
        <v>1</v>
      </c>
      <c r="F7" s="1" t="s">
        <v>43</v>
      </c>
      <c r="G7" s="1" t="s">
        <v>31</v>
      </c>
      <c r="H7" s="2" t="s">
        <v>12</v>
      </c>
    </row>
    <row r="8" spans="2:8" ht="28.8" x14ac:dyDescent="0.3">
      <c r="B8" s="3" t="s">
        <v>7</v>
      </c>
      <c r="C8" s="1" t="s">
        <v>49</v>
      </c>
      <c r="D8" s="1" t="s">
        <v>50</v>
      </c>
      <c r="E8" s="1">
        <v>1</v>
      </c>
      <c r="F8" s="1" t="s">
        <v>43</v>
      </c>
      <c r="G8" s="1" t="s">
        <v>31</v>
      </c>
      <c r="H8" s="2" t="s">
        <v>51</v>
      </c>
    </row>
    <row r="9" spans="2:8" x14ac:dyDescent="0.3">
      <c r="B9" s="3" t="s">
        <v>7</v>
      </c>
      <c r="C9" s="1" t="s">
        <v>86</v>
      </c>
      <c r="D9" s="1" t="s">
        <v>87</v>
      </c>
      <c r="E9" s="1">
        <v>1</v>
      </c>
      <c r="F9" s="1" t="s">
        <v>80</v>
      </c>
      <c r="G9" s="1" t="s">
        <v>31</v>
      </c>
      <c r="H9" s="2" t="s">
        <v>12</v>
      </c>
    </row>
    <row r="10" spans="2:8" x14ac:dyDescent="0.3">
      <c r="B10" s="3" t="s">
        <v>7</v>
      </c>
      <c r="C10" s="1" t="s">
        <v>117</v>
      </c>
      <c r="D10" s="1" t="s">
        <v>118</v>
      </c>
      <c r="E10" s="1">
        <v>1</v>
      </c>
      <c r="F10" s="1" t="s">
        <v>80</v>
      </c>
      <c r="G10" s="1" t="s">
        <v>31</v>
      </c>
      <c r="H10" s="2" t="s">
        <v>12</v>
      </c>
    </row>
    <row r="11" spans="2:8" x14ac:dyDescent="0.3">
      <c r="B11" s="3" t="s">
        <v>7</v>
      </c>
      <c r="C11" s="1" t="s">
        <v>123</v>
      </c>
      <c r="D11" s="1" t="s">
        <v>124</v>
      </c>
      <c r="E11" s="1">
        <v>1</v>
      </c>
      <c r="F11" s="1" t="s">
        <v>80</v>
      </c>
      <c r="G11" s="1" t="s">
        <v>31</v>
      </c>
      <c r="H11" s="2" t="s">
        <v>12</v>
      </c>
    </row>
    <row r="12" spans="2:8" x14ac:dyDescent="0.3">
      <c r="B12" s="3" t="s">
        <v>7</v>
      </c>
      <c r="C12" s="1" t="s">
        <v>78</v>
      </c>
      <c r="D12" s="1" t="s">
        <v>79</v>
      </c>
      <c r="E12" s="1">
        <v>1</v>
      </c>
      <c r="F12" s="1" t="s">
        <v>80</v>
      </c>
      <c r="G12" s="1" t="s">
        <v>31</v>
      </c>
      <c r="H12" s="2" t="s">
        <v>12</v>
      </c>
    </row>
    <row r="13" spans="2:8" ht="28.8" x14ac:dyDescent="0.3">
      <c r="B13" s="3" t="s">
        <v>7</v>
      </c>
      <c r="C13" s="1" t="s">
        <v>127</v>
      </c>
      <c r="D13" s="1" t="s">
        <v>128</v>
      </c>
      <c r="E13" s="1">
        <v>1</v>
      </c>
      <c r="F13" s="1" t="s">
        <v>39</v>
      </c>
      <c r="G13" s="1" t="s">
        <v>31</v>
      </c>
      <c r="H13" s="2" t="s">
        <v>12</v>
      </c>
    </row>
    <row r="14" spans="2:8" x14ac:dyDescent="0.3">
      <c r="B14" s="3" t="s">
        <v>7</v>
      </c>
      <c r="C14" s="1" t="s">
        <v>88</v>
      </c>
      <c r="D14" s="1" t="s">
        <v>89</v>
      </c>
      <c r="E14" s="1">
        <v>1</v>
      </c>
      <c r="F14" s="1" t="s">
        <v>39</v>
      </c>
      <c r="G14" s="1" t="s">
        <v>31</v>
      </c>
      <c r="H14" s="2" t="s">
        <v>12</v>
      </c>
    </row>
    <row r="15" spans="2:8" x14ac:dyDescent="0.3">
      <c r="B15" s="3" t="s">
        <v>7</v>
      </c>
      <c r="C15" s="1" t="s">
        <v>72</v>
      </c>
      <c r="D15" s="1" t="s">
        <v>73</v>
      </c>
      <c r="E15" s="1">
        <v>1</v>
      </c>
      <c r="F15" s="1" t="s">
        <v>74</v>
      </c>
      <c r="G15" s="1" t="s">
        <v>31</v>
      </c>
      <c r="H15" s="2" t="s">
        <v>12</v>
      </c>
    </row>
    <row r="16" spans="2:8" x14ac:dyDescent="0.3">
      <c r="B16" s="3" t="s">
        <v>7</v>
      </c>
      <c r="C16" s="1" t="s">
        <v>92</v>
      </c>
      <c r="D16" s="1" t="s">
        <v>91</v>
      </c>
      <c r="E16" s="1">
        <v>1</v>
      </c>
      <c r="F16" s="1" t="s">
        <v>74</v>
      </c>
      <c r="G16" s="1" t="s">
        <v>31</v>
      </c>
      <c r="H16" s="2" t="s">
        <v>12</v>
      </c>
    </row>
    <row r="17" spans="2:8" x14ac:dyDescent="0.3">
      <c r="B17" s="3" t="s">
        <v>7</v>
      </c>
      <c r="C17" s="1" t="s">
        <v>97</v>
      </c>
      <c r="D17" s="1" t="s">
        <v>98</v>
      </c>
      <c r="E17" s="1">
        <v>1</v>
      </c>
      <c r="F17" s="1" t="s">
        <v>99</v>
      </c>
      <c r="G17" s="1" t="s">
        <v>31</v>
      </c>
      <c r="H17" s="2" t="s">
        <v>12</v>
      </c>
    </row>
    <row r="18" spans="2:8" x14ac:dyDescent="0.3">
      <c r="B18" s="3" t="s">
        <v>7</v>
      </c>
      <c r="C18" s="1" t="s">
        <v>100</v>
      </c>
      <c r="D18" s="1" t="s">
        <v>101</v>
      </c>
      <c r="E18" s="1">
        <v>1</v>
      </c>
      <c r="F18" s="1" t="s">
        <v>102</v>
      </c>
      <c r="G18" s="1" t="s">
        <v>31</v>
      </c>
      <c r="H18" s="2" t="s">
        <v>12</v>
      </c>
    </row>
    <row r="19" spans="2:8" x14ac:dyDescent="0.3">
      <c r="B19" s="3" t="s">
        <v>7</v>
      </c>
      <c r="C19" s="1" t="s">
        <v>47</v>
      </c>
      <c r="D19" s="1" t="s">
        <v>48</v>
      </c>
      <c r="E19" s="1">
        <v>1</v>
      </c>
      <c r="F19" s="1" t="s">
        <v>36</v>
      </c>
      <c r="G19" s="1" t="s">
        <v>31</v>
      </c>
      <c r="H19" s="2" t="s">
        <v>12</v>
      </c>
    </row>
    <row r="20" spans="2:8" x14ac:dyDescent="0.3">
      <c r="B20" s="3" t="s">
        <v>7</v>
      </c>
      <c r="C20" s="1" t="s">
        <v>112</v>
      </c>
      <c r="D20" s="1" t="s">
        <v>113</v>
      </c>
      <c r="E20" s="1">
        <v>1</v>
      </c>
      <c r="F20" s="1" t="s">
        <v>36</v>
      </c>
      <c r="G20" s="1" t="s">
        <v>31</v>
      </c>
      <c r="H20" s="2" t="s">
        <v>12</v>
      </c>
    </row>
    <row r="21" spans="2:8" x14ac:dyDescent="0.3">
      <c r="B21" s="3" t="s">
        <v>7</v>
      </c>
      <c r="C21" s="1" t="s">
        <v>114</v>
      </c>
      <c r="D21" s="1" t="s">
        <v>113</v>
      </c>
      <c r="E21" s="1">
        <v>1</v>
      </c>
      <c r="F21" s="1" t="s">
        <v>36</v>
      </c>
      <c r="G21" s="1" t="s">
        <v>31</v>
      </c>
      <c r="H21" s="2" t="s">
        <v>12</v>
      </c>
    </row>
    <row r="22" spans="2:8" x14ac:dyDescent="0.3">
      <c r="B22" s="3" t="s">
        <v>7</v>
      </c>
      <c r="C22" s="1" t="s">
        <v>115</v>
      </c>
      <c r="D22" s="1" t="s">
        <v>116</v>
      </c>
      <c r="E22" s="1">
        <v>1</v>
      </c>
      <c r="F22" s="1" t="s">
        <v>36</v>
      </c>
      <c r="G22" s="1" t="s">
        <v>31</v>
      </c>
      <c r="H22" s="2" t="s">
        <v>12</v>
      </c>
    </row>
    <row r="23" spans="2:8" x14ac:dyDescent="0.3">
      <c r="B23" s="3" t="s">
        <v>7</v>
      </c>
      <c r="C23" s="1" t="s">
        <v>67</v>
      </c>
      <c r="D23" s="1" t="s">
        <v>68</v>
      </c>
      <c r="E23" s="1">
        <v>1</v>
      </c>
      <c r="F23" s="1" t="s">
        <v>36</v>
      </c>
      <c r="G23" s="1" t="s">
        <v>31</v>
      </c>
      <c r="H23" s="2" t="s">
        <v>12</v>
      </c>
    </row>
    <row r="24" spans="2:8" ht="28.8" x14ac:dyDescent="0.3">
      <c r="B24" s="3" t="s">
        <v>7</v>
      </c>
      <c r="C24" s="1" t="s">
        <v>65</v>
      </c>
      <c r="D24" s="1" t="s">
        <v>66</v>
      </c>
      <c r="E24" s="1">
        <v>1</v>
      </c>
      <c r="F24" s="1" t="s">
        <v>36</v>
      </c>
      <c r="G24" s="1" t="s">
        <v>31</v>
      </c>
      <c r="H24" s="2" t="s">
        <v>12</v>
      </c>
    </row>
    <row r="25" spans="2:8" x14ac:dyDescent="0.3">
      <c r="B25" s="3" t="s">
        <v>7</v>
      </c>
      <c r="C25" s="1" t="s">
        <v>121</v>
      </c>
      <c r="D25" s="1" t="s">
        <v>122</v>
      </c>
      <c r="E25" s="1">
        <v>1</v>
      </c>
      <c r="F25" s="1" t="s">
        <v>36</v>
      </c>
      <c r="G25" s="1" t="s">
        <v>31</v>
      </c>
      <c r="H25" s="2" t="s">
        <v>12</v>
      </c>
    </row>
    <row r="26" spans="2:8" x14ac:dyDescent="0.3">
      <c r="B26" s="3" t="s">
        <v>7</v>
      </c>
      <c r="C26" s="1" t="s">
        <v>29</v>
      </c>
      <c r="D26" s="1" t="s">
        <v>129</v>
      </c>
      <c r="E26" s="1">
        <v>1</v>
      </c>
      <c r="F26" s="1" t="s">
        <v>30</v>
      </c>
      <c r="G26" s="1" t="s">
        <v>31</v>
      </c>
      <c r="H26" s="2" t="s">
        <v>12</v>
      </c>
    </row>
    <row r="27" spans="2:8" x14ac:dyDescent="0.3">
      <c r="B27" s="3" t="s">
        <v>7</v>
      </c>
      <c r="C27" s="1" t="s">
        <v>75</v>
      </c>
      <c r="D27" s="1" t="s">
        <v>76</v>
      </c>
      <c r="E27" s="1">
        <v>1</v>
      </c>
      <c r="F27" s="1" t="s">
        <v>30</v>
      </c>
      <c r="G27" s="1" t="s">
        <v>31</v>
      </c>
      <c r="H27" s="2" t="s">
        <v>77</v>
      </c>
    </row>
    <row r="28" spans="2:8" x14ac:dyDescent="0.3">
      <c r="B28" s="3" t="s">
        <v>7</v>
      </c>
      <c r="C28" s="1" t="s">
        <v>61</v>
      </c>
      <c r="D28" s="1" t="s">
        <v>59</v>
      </c>
      <c r="E28" s="1">
        <v>1</v>
      </c>
      <c r="F28" s="1" t="s">
        <v>10</v>
      </c>
      <c r="G28" s="1" t="s">
        <v>31</v>
      </c>
      <c r="H28" s="2" t="s">
        <v>12</v>
      </c>
    </row>
    <row r="29" spans="2:8" x14ac:dyDescent="0.3">
      <c r="B29" s="3" t="s">
        <v>7</v>
      </c>
      <c r="C29" s="1" t="s">
        <v>52</v>
      </c>
      <c r="D29" s="1" t="s">
        <v>53</v>
      </c>
      <c r="E29" s="1">
        <v>1</v>
      </c>
      <c r="F29" s="1" t="s">
        <v>54</v>
      </c>
      <c r="G29" s="1" t="s">
        <v>31</v>
      </c>
      <c r="H29" s="2" t="s">
        <v>12</v>
      </c>
    </row>
    <row r="30" spans="2:8" x14ac:dyDescent="0.3">
      <c r="B30" s="3" t="s">
        <v>7</v>
      </c>
      <c r="C30" s="1" t="s">
        <v>40</v>
      </c>
      <c r="D30" s="1" t="s">
        <v>38</v>
      </c>
      <c r="E30" s="1">
        <v>1</v>
      </c>
      <c r="F30" s="1" t="s">
        <v>41</v>
      </c>
      <c r="G30" s="1" t="s">
        <v>31</v>
      </c>
      <c r="H30" s="2" t="s">
        <v>12</v>
      </c>
    </row>
    <row r="31" spans="2:8" x14ac:dyDescent="0.3">
      <c r="B31" s="3" t="s">
        <v>7</v>
      </c>
      <c r="C31" s="1" t="s">
        <v>58</v>
      </c>
      <c r="D31" s="1" t="s">
        <v>59</v>
      </c>
      <c r="E31" s="1">
        <v>1</v>
      </c>
      <c r="F31" s="1" t="s">
        <v>60</v>
      </c>
      <c r="G31" s="1" t="s">
        <v>31</v>
      </c>
      <c r="H31" s="2" t="s">
        <v>46</v>
      </c>
    </row>
    <row r="32" spans="2:8" ht="28.8" x14ac:dyDescent="0.3">
      <c r="B32" s="3" t="s">
        <v>7</v>
      </c>
      <c r="C32" s="1" t="s">
        <v>107</v>
      </c>
      <c r="D32" s="1" t="s">
        <v>108</v>
      </c>
      <c r="E32" s="1">
        <v>1</v>
      </c>
      <c r="F32" s="1" t="s">
        <v>109</v>
      </c>
      <c r="G32" s="1" t="s">
        <v>11</v>
      </c>
      <c r="H32" s="2" t="s">
        <v>12</v>
      </c>
    </row>
    <row r="33" spans="2:8" x14ac:dyDescent="0.3">
      <c r="B33" s="3" t="s">
        <v>7</v>
      </c>
      <c r="C33" s="1" t="s">
        <v>42</v>
      </c>
      <c r="D33" s="1" t="s">
        <v>38</v>
      </c>
      <c r="E33" s="1">
        <v>1</v>
      </c>
      <c r="F33" s="1" t="s">
        <v>43</v>
      </c>
      <c r="G33" s="1" t="s">
        <v>11</v>
      </c>
      <c r="H33" s="2" t="s">
        <v>12</v>
      </c>
    </row>
    <row r="34" spans="2:8" x14ac:dyDescent="0.3">
      <c r="B34" s="3" t="s">
        <v>7</v>
      </c>
      <c r="C34" s="1" t="s">
        <v>37</v>
      </c>
      <c r="D34" s="1" t="s">
        <v>38</v>
      </c>
      <c r="E34" s="1">
        <v>1</v>
      </c>
      <c r="F34" s="1" t="s">
        <v>39</v>
      </c>
      <c r="G34" s="1" t="s">
        <v>11</v>
      </c>
      <c r="H34" s="2" t="s">
        <v>12</v>
      </c>
    </row>
    <row r="35" spans="2:8" x14ac:dyDescent="0.3">
      <c r="B35" s="3" t="s">
        <v>7</v>
      </c>
      <c r="C35" s="1" t="s">
        <v>104</v>
      </c>
      <c r="D35" s="1" t="s">
        <v>101</v>
      </c>
      <c r="E35" s="1">
        <v>1</v>
      </c>
      <c r="F35" s="1" t="s">
        <v>74</v>
      </c>
      <c r="G35" s="1" t="s">
        <v>11</v>
      </c>
      <c r="H35" s="2" t="s">
        <v>12</v>
      </c>
    </row>
    <row r="36" spans="2:8" x14ac:dyDescent="0.3">
      <c r="B36" s="3" t="s">
        <v>19</v>
      </c>
      <c r="C36" s="1" t="s">
        <v>20</v>
      </c>
      <c r="D36" s="1" t="s">
        <v>18</v>
      </c>
      <c r="E36" s="1">
        <v>1</v>
      </c>
      <c r="F36" s="1" t="s">
        <v>21</v>
      </c>
      <c r="G36" s="1" t="s">
        <v>11</v>
      </c>
      <c r="H36" s="2" t="s">
        <v>12</v>
      </c>
    </row>
    <row r="37" spans="2:8" x14ac:dyDescent="0.3">
      <c r="B37" s="3" t="s">
        <v>7</v>
      </c>
      <c r="C37" s="1" t="s">
        <v>32</v>
      </c>
      <c r="D37" s="1" t="s">
        <v>129</v>
      </c>
      <c r="E37" s="1">
        <v>1</v>
      </c>
      <c r="F37" s="1" t="s">
        <v>33</v>
      </c>
      <c r="G37" s="1" t="s">
        <v>11</v>
      </c>
      <c r="H37" s="2" t="s">
        <v>12</v>
      </c>
    </row>
    <row r="38" spans="2:8" x14ac:dyDescent="0.3">
      <c r="B38" s="3" t="s">
        <v>7</v>
      </c>
      <c r="C38" s="1" t="s">
        <v>56</v>
      </c>
      <c r="D38" s="1" t="s">
        <v>57</v>
      </c>
      <c r="E38" s="1">
        <v>1</v>
      </c>
      <c r="F38" s="1" t="s">
        <v>36</v>
      </c>
      <c r="G38" s="1" t="s">
        <v>11</v>
      </c>
      <c r="H38" s="2" t="s">
        <v>12</v>
      </c>
    </row>
    <row r="39" spans="2:8" x14ac:dyDescent="0.3">
      <c r="B39" s="3" t="s">
        <v>7</v>
      </c>
      <c r="C39" s="1" t="s">
        <v>103</v>
      </c>
      <c r="D39" s="1" t="s">
        <v>101</v>
      </c>
      <c r="E39" s="1">
        <v>1</v>
      </c>
      <c r="F39" s="1" t="s">
        <v>36</v>
      </c>
      <c r="G39" s="1" t="s">
        <v>11</v>
      </c>
      <c r="H39" s="2" t="s">
        <v>12</v>
      </c>
    </row>
    <row r="40" spans="2:8" x14ac:dyDescent="0.3">
      <c r="B40" s="3" t="s">
        <v>7</v>
      </c>
      <c r="C40" s="1" t="s">
        <v>81</v>
      </c>
      <c r="D40" s="1" t="s">
        <v>82</v>
      </c>
      <c r="E40" s="1">
        <v>1</v>
      </c>
      <c r="F40" s="1" t="s">
        <v>36</v>
      </c>
      <c r="G40" s="1" t="s">
        <v>11</v>
      </c>
      <c r="H40" s="2" t="s">
        <v>12</v>
      </c>
    </row>
    <row r="41" spans="2:8" x14ac:dyDescent="0.3">
      <c r="B41" s="3" t="s">
        <v>7</v>
      </c>
      <c r="C41" s="1" t="s">
        <v>83</v>
      </c>
      <c r="D41" s="1" t="s">
        <v>82</v>
      </c>
      <c r="E41" s="1">
        <v>1</v>
      </c>
      <c r="F41" s="1" t="s">
        <v>36</v>
      </c>
      <c r="G41" s="1" t="s">
        <v>11</v>
      </c>
      <c r="H41" s="2" t="s">
        <v>12</v>
      </c>
    </row>
    <row r="42" spans="2:8" x14ac:dyDescent="0.3">
      <c r="B42" s="3" t="s">
        <v>7</v>
      </c>
      <c r="C42" s="1" t="s">
        <v>110</v>
      </c>
      <c r="D42" s="1" t="s">
        <v>111</v>
      </c>
      <c r="E42" s="1">
        <v>1</v>
      </c>
      <c r="F42" s="1" t="s">
        <v>36</v>
      </c>
      <c r="G42" s="1" t="s">
        <v>11</v>
      </c>
      <c r="H42" s="2" t="s">
        <v>12</v>
      </c>
    </row>
    <row r="43" spans="2:8" ht="28.8" x14ac:dyDescent="0.3">
      <c r="B43" s="3" t="s">
        <v>7</v>
      </c>
      <c r="C43" s="1" t="s">
        <v>119</v>
      </c>
      <c r="D43" s="1" t="s">
        <v>120</v>
      </c>
      <c r="E43" s="1">
        <v>1</v>
      </c>
      <c r="F43" s="1" t="s">
        <v>36</v>
      </c>
      <c r="G43" s="1" t="s">
        <v>11</v>
      </c>
      <c r="H43" s="2" t="s">
        <v>12</v>
      </c>
    </row>
    <row r="44" spans="2:8" x14ac:dyDescent="0.3">
      <c r="B44" s="3" t="s">
        <v>7</v>
      </c>
      <c r="C44" s="1" t="s">
        <v>93</v>
      </c>
      <c r="D44" s="1" t="s">
        <v>94</v>
      </c>
      <c r="E44" s="1">
        <v>1</v>
      </c>
      <c r="F44" s="1" t="s">
        <v>36</v>
      </c>
      <c r="G44" s="1" t="s">
        <v>11</v>
      </c>
      <c r="H44" s="2" t="s">
        <v>12</v>
      </c>
    </row>
    <row r="45" spans="2:8" x14ac:dyDescent="0.3">
      <c r="B45" s="3" t="s">
        <v>7</v>
      </c>
      <c r="C45" s="1" t="s">
        <v>34</v>
      </c>
      <c r="D45" s="1" t="s">
        <v>35</v>
      </c>
      <c r="E45" s="1">
        <v>1</v>
      </c>
      <c r="F45" s="1" t="s">
        <v>36</v>
      </c>
      <c r="G45" s="1" t="s">
        <v>11</v>
      </c>
      <c r="H45" s="2" t="s">
        <v>12</v>
      </c>
    </row>
    <row r="46" spans="2:8" x14ac:dyDescent="0.3">
      <c r="B46" s="3" t="s">
        <v>7</v>
      </c>
      <c r="C46" s="1" t="s">
        <v>17</v>
      </c>
      <c r="D46" s="1" t="s">
        <v>18</v>
      </c>
      <c r="E46" s="1">
        <v>1</v>
      </c>
      <c r="F46" s="1" t="s">
        <v>16</v>
      </c>
      <c r="G46" s="1" t="s">
        <v>11</v>
      </c>
      <c r="H46" s="2" t="s">
        <v>12</v>
      </c>
    </row>
    <row r="47" spans="2:8" x14ac:dyDescent="0.3">
      <c r="B47" s="3" t="s">
        <v>13</v>
      </c>
      <c r="C47" s="1" t="s">
        <v>14</v>
      </c>
      <c r="D47" s="1" t="s">
        <v>15</v>
      </c>
      <c r="E47" s="1">
        <v>1</v>
      </c>
      <c r="F47" s="1" t="s">
        <v>16</v>
      </c>
      <c r="G47" s="1" t="s">
        <v>11</v>
      </c>
      <c r="H47" s="2" t="s">
        <v>12</v>
      </c>
    </row>
    <row r="48" spans="2:8" x14ac:dyDescent="0.3">
      <c r="B48" s="3" t="s">
        <v>7</v>
      </c>
      <c r="C48" s="1" t="s">
        <v>90</v>
      </c>
      <c r="D48" s="1" t="s">
        <v>91</v>
      </c>
      <c r="E48" s="1">
        <v>1</v>
      </c>
      <c r="F48" s="1" t="s">
        <v>16</v>
      </c>
      <c r="G48" s="1" t="s">
        <v>11</v>
      </c>
      <c r="H48" s="2" t="s">
        <v>12</v>
      </c>
    </row>
    <row r="49" spans="2:8" x14ac:dyDescent="0.3">
      <c r="B49" s="3" t="s">
        <v>7</v>
      </c>
      <c r="C49" s="1" t="s">
        <v>105</v>
      </c>
      <c r="D49" s="1" t="s">
        <v>106</v>
      </c>
      <c r="E49" s="1">
        <v>1</v>
      </c>
      <c r="F49" s="1" t="s">
        <v>16</v>
      </c>
      <c r="G49" s="1" t="s">
        <v>11</v>
      </c>
      <c r="H49" s="2" t="s">
        <v>12</v>
      </c>
    </row>
    <row r="50" spans="2:8" x14ac:dyDescent="0.3">
      <c r="B50" s="3" t="s">
        <v>7</v>
      </c>
      <c r="C50" s="1" t="s">
        <v>8</v>
      </c>
      <c r="D50" s="1" t="s">
        <v>9</v>
      </c>
      <c r="E50" s="1">
        <v>1</v>
      </c>
      <c r="F50" s="1" t="s">
        <v>10</v>
      </c>
      <c r="G50" s="1" t="s">
        <v>11</v>
      </c>
      <c r="H50" s="2" t="s">
        <v>12</v>
      </c>
    </row>
    <row r="51" spans="2:8" ht="28.8" x14ac:dyDescent="0.3">
      <c r="B51" s="3" t="s">
        <v>7</v>
      </c>
      <c r="C51" s="1" t="s">
        <v>44</v>
      </c>
      <c r="D51" s="1" t="s">
        <v>45</v>
      </c>
      <c r="E51" s="1">
        <v>1</v>
      </c>
      <c r="F51" s="1" t="s">
        <v>10</v>
      </c>
      <c r="G51" s="1" t="s">
        <v>11</v>
      </c>
      <c r="H51" s="2" t="s">
        <v>46</v>
      </c>
    </row>
    <row r="52" spans="2:8" x14ac:dyDescent="0.3">
      <c r="B52" s="3" t="s">
        <v>13</v>
      </c>
      <c r="C52" s="1" t="s">
        <v>55</v>
      </c>
      <c r="D52" s="1" t="s">
        <v>53</v>
      </c>
      <c r="E52" s="1">
        <v>1</v>
      </c>
      <c r="F52" s="1" t="s">
        <v>54</v>
      </c>
      <c r="G52" s="1" t="s">
        <v>11</v>
      </c>
      <c r="H52" s="2" t="s">
        <v>12</v>
      </c>
    </row>
    <row r="53" spans="2:8" ht="28.8" x14ac:dyDescent="0.3">
      <c r="B53" s="3" t="s">
        <v>7</v>
      </c>
      <c r="C53" s="1" t="s">
        <v>69</v>
      </c>
      <c r="D53" s="1" t="s">
        <v>70</v>
      </c>
      <c r="E53" s="1">
        <v>1</v>
      </c>
      <c r="F53" s="1" t="s">
        <v>60</v>
      </c>
      <c r="G53" s="1" t="s">
        <v>11</v>
      </c>
      <c r="H53" s="2" t="s">
        <v>71</v>
      </c>
    </row>
    <row r="54" spans="2:8" x14ac:dyDescent="0.3">
      <c r="B54" s="3" t="s">
        <v>13</v>
      </c>
      <c r="C54" s="1" t="s">
        <v>64</v>
      </c>
      <c r="D54" s="1" t="s">
        <v>59</v>
      </c>
      <c r="E54" s="1">
        <v>1</v>
      </c>
      <c r="F54" s="1" t="s">
        <v>60</v>
      </c>
      <c r="G54" s="1" t="s">
        <v>11</v>
      </c>
      <c r="H54" s="2" t="s">
        <v>12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B1AF1-6042-4966-A736-E23E5298FF2C}">
  <dimension ref="A1:G54"/>
  <sheetViews>
    <sheetView topLeftCell="B6" zoomScale="50" zoomScaleNormal="50" workbookViewId="0">
      <selection activeCell="C58" sqref="C58"/>
    </sheetView>
  </sheetViews>
  <sheetFormatPr baseColWidth="10" defaultRowHeight="14.4" x14ac:dyDescent="0.3"/>
  <cols>
    <col min="1" max="1" width="95.5546875" style="25" customWidth="1"/>
    <col min="2" max="2" width="114.5546875" customWidth="1"/>
    <col min="3" max="3" width="84.6640625" style="2" customWidth="1"/>
    <col min="4" max="4" width="127.44140625" style="2" customWidth="1"/>
    <col min="5" max="5" width="239.109375" style="17" customWidth="1"/>
    <col min="6" max="6" width="16.6640625" style="17" customWidth="1"/>
    <col min="7" max="7" width="23.33203125" style="18" customWidth="1"/>
  </cols>
  <sheetData>
    <row r="1" spans="1:7" ht="54" customHeight="1" thickBot="1" x14ac:dyDescent="0.45">
      <c r="A1" s="27" t="s">
        <v>192</v>
      </c>
      <c r="B1" s="23" t="s">
        <v>191</v>
      </c>
      <c r="C1" s="23" t="s">
        <v>148</v>
      </c>
      <c r="D1" s="23" t="s">
        <v>149</v>
      </c>
      <c r="E1" s="23" t="s">
        <v>150</v>
      </c>
      <c r="F1" s="23" t="s">
        <v>186</v>
      </c>
      <c r="G1" s="24" t="s">
        <v>187</v>
      </c>
    </row>
    <row r="2" spans="1:7" ht="37.950000000000003" customHeight="1" x14ac:dyDescent="0.3">
      <c r="A2" s="28" t="s">
        <v>188</v>
      </c>
      <c r="B2" s="1" t="s">
        <v>194</v>
      </c>
      <c r="C2" s="1" t="s">
        <v>293</v>
      </c>
      <c r="D2" s="1" t="s">
        <v>193</v>
      </c>
      <c r="E2" s="19" t="str">
        <f t="shared" ref="E2:E54" si="0">CONCATENATE(B:B,C:C,D:D)</f>
        <v xml:space="preserve">Tubería asociada a la bomba magnetica (BBM109) desajustada debido a desgaste por abrasión  </v>
      </c>
      <c r="F2" s="1" t="s">
        <v>107</v>
      </c>
      <c r="G2" s="21">
        <v>45019</v>
      </c>
    </row>
    <row r="3" spans="1:7" x14ac:dyDescent="0.3">
      <c r="A3" s="28" t="s">
        <v>151</v>
      </c>
      <c r="B3" s="9" t="s">
        <v>199</v>
      </c>
      <c r="C3" s="1" t="s">
        <v>289</v>
      </c>
      <c r="D3" s="1" t="s">
        <v>198</v>
      </c>
      <c r="E3" s="19" t="str">
        <f t="shared" si="0"/>
        <v xml:space="preserve">Minicargador Bobcat (MNC101) sobrecalentado  debido a fuga de agua refrigerante, ventilador del radiador pegado y sensor de temperatura con orings criztalizados </v>
      </c>
      <c r="F3" s="9" t="s">
        <v>22</v>
      </c>
      <c r="G3" s="21">
        <v>44945</v>
      </c>
    </row>
    <row r="4" spans="1:7" ht="45.6" customHeight="1" x14ac:dyDescent="0.3">
      <c r="A4" s="28" t="s">
        <v>152</v>
      </c>
      <c r="B4" s="9" t="s">
        <v>195</v>
      </c>
      <c r="C4" s="1" t="s">
        <v>196</v>
      </c>
      <c r="D4" s="1" t="s">
        <v>197</v>
      </c>
      <c r="E4" s="19" t="str">
        <f t="shared" si="0"/>
        <v xml:space="preserve">Válvula de vapor a al entrada del reactor de ACH (RTR108)no sella completamente debido a que perdió sus condiciones de operación por ataque químico  </v>
      </c>
      <c r="F4" s="9" t="s">
        <v>62</v>
      </c>
      <c r="G4" s="21">
        <v>45020</v>
      </c>
    </row>
    <row r="5" spans="1:7" x14ac:dyDescent="0.3">
      <c r="A5" s="28" t="s">
        <v>153</v>
      </c>
      <c r="B5" s="9" t="s">
        <v>200</v>
      </c>
      <c r="C5" s="1" t="s">
        <v>201</v>
      </c>
      <c r="D5" s="1" t="s">
        <v>202</v>
      </c>
      <c r="E5" s="19" t="str">
        <f t="shared" si="0"/>
        <v xml:space="preserve">Bomba Neumatica P4 (BMN131) atascada debido a que se presentan dentro del activo restos de tornilleria </v>
      </c>
      <c r="F5" s="9" t="s">
        <v>125</v>
      </c>
      <c r="G5" s="21">
        <v>44965</v>
      </c>
    </row>
    <row r="6" spans="1:7" x14ac:dyDescent="0.3">
      <c r="A6" s="28" t="s">
        <v>154</v>
      </c>
      <c r="B6" s="9" t="s">
        <v>203</v>
      </c>
      <c r="C6" s="1" t="s">
        <v>201</v>
      </c>
      <c r="D6" s="1" t="s">
        <v>204</v>
      </c>
      <c r="E6" s="19" t="str">
        <f t="shared" si="0"/>
        <v xml:space="preserve">Molino de bolas de bauxita (MOL103)atascada debido a falta de bolas, ademas de lubricación en acoples y sistemas de transmisión </v>
      </c>
      <c r="F6" s="9" t="s">
        <v>42</v>
      </c>
      <c r="G6" s="21">
        <v>45008</v>
      </c>
    </row>
    <row r="7" spans="1:7" x14ac:dyDescent="0.3">
      <c r="A7" s="28" t="s">
        <v>155</v>
      </c>
      <c r="B7" s="9" t="s">
        <v>205</v>
      </c>
      <c r="C7" s="1" t="s">
        <v>201</v>
      </c>
      <c r="D7" s="1" t="s">
        <v>206</v>
      </c>
      <c r="E7" s="19" t="str">
        <f t="shared" si="0"/>
        <v xml:space="preserve">Tubería associada al tanque de almacenamiento de sulfato tipo A (TAN108) atascada debido a material cristalizado a la salida del tanque </v>
      </c>
      <c r="F7" s="9" t="s">
        <v>95</v>
      </c>
      <c r="G7" s="21">
        <v>45106</v>
      </c>
    </row>
    <row r="8" spans="1:7" x14ac:dyDescent="0.3">
      <c r="A8" s="28" t="s">
        <v>156</v>
      </c>
      <c r="B8" s="9" t="s">
        <v>207</v>
      </c>
      <c r="C8" s="1" t="s">
        <v>201</v>
      </c>
      <c r="D8" s="1" t="s">
        <v>208</v>
      </c>
      <c r="E8" s="19" t="str">
        <f t="shared" si="0"/>
        <v xml:space="preserve">Sistema de transmisión de la tolva dosificadora de hidróxido de aluminio (TLV105)atascada debido a material cristalizado en varios componentes </v>
      </c>
      <c r="F8" s="9" t="s">
        <v>49</v>
      </c>
      <c r="G8" s="21"/>
    </row>
    <row r="9" spans="1:7" x14ac:dyDescent="0.3">
      <c r="A9" s="26" t="s">
        <v>157</v>
      </c>
      <c r="B9" s="9" t="s">
        <v>209</v>
      </c>
      <c r="C9" s="1" t="s">
        <v>290</v>
      </c>
      <c r="D9" s="1" t="s">
        <v>210</v>
      </c>
      <c r="E9" s="19" t="str">
        <f t="shared" si="0"/>
        <v xml:space="preserve">Rodamientos de banda transportadora de hidróxido (BAN101) operando a bajas velocidadesdebido a la contaminación del ambiente </v>
      </c>
      <c r="F9" s="9" t="s">
        <v>86</v>
      </c>
      <c r="G9" s="21">
        <v>44964</v>
      </c>
    </row>
    <row r="10" spans="1:7" x14ac:dyDescent="0.3">
      <c r="A10" s="28" t="s">
        <v>158</v>
      </c>
      <c r="B10" s="9" t="s">
        <v>211</v>
      </c>
      <c r="C10" s="1" t="s">
        <v>298</v>
      </c>
      <c r="D10" s="1" t="s">
        <v>212</v>
      </c>
      <c r="E10" s="19" t="str">
        <f t="shared" si="0"/>
        <v xml:space="preserve">Tuberías y placas asociadas al intercambiador de calor grande (ITC102) obtruidadebido a contaminación del ambiente </v>
      </c>
      <c r="F10" s="9" t="s">
        <v>117</v>
      </c>
      <c r="G10" s="21">
        <v>45009</v>
      </c>
    </row>
    <row r="11" spans="1:7" x14ac:dyDescent="0.3">
      <c r="A11" s="28" t="s">
        <v>159</v>
      </c>
      <c r="B11" s="9" t="s">
        <v>213</v>
      </c>
      <c r="C11" s="1" t="s">
        <v>298</v>
      </c>
      <c r="D11" s="1" t="s">
        <v>212</v>
      </c>
      <c r="E11" s="19" t="str">
        <f t="shared" si="0"/>
        <v xml:space="preserve">Tuberías y placas asociadas al intercambiador de calor pequeño (ITC105) obtruidadebido a contaminación del ambiente </v>
      </c>
      <c r="F11" s="9" t="s">
        <v>123</v>
      </c>
      <c r="G11" s="21">
        <v>45008</v>
      </c>
    </row>
    <row r="12" spans="1:7" x14ac:dyDescent="0.3">
      <c r="A12" s="28" t="s">
        <v>160</v>
      </c>
      <c r="B12" s="9" t="s">
        <v>214</v>
      </c>
      <c r="C12" s="1" t="s">
        <v>293</v>
      </c>
      <c r="D12" s="1" t="s">
        <v>212</v>
      </c>
      <c r="E12" s="19" t="str">
        <f t="shared" si="0"/>
        <v xml:space="preserve">Tubería asociada al tanque de la semilla (TAN157) desajustada debido a contaminación del ambiente </v>
      </c>
      <c r="F12" s="9" t="s">
        <v>78</v>
      </c>
      <c r="G12" s="21">
        <v>44964</v>
      </c>
    </row>
    <row r="13" spans="1:7" x14ac:dyDescent="0.3">
      <c r="A13" s="28" t="s">
        <v>215</v>
      </c>
      <c r="B13" s="9" t="s">
        <v>216</v>
      </c>
      <c r="C13" s="1" t="s">
        <v>294</v>
      </c>
      <c r="D13" s="1" t="s">
        <v>217</v>
      </c>
      <c r="E13" s="19" t="str">
        <f t="shared" si="0"/>
        <v>Bomba neumatica P4 (BMN132) operando a bajas presiones debido a contaminación por material extraño dentro de la bomba</v>
      </c>
      <c r="F13" s="9" t="s">
        <v>127</v>
      </c>
      <c r="G13" s="21">
        <v>44973</v>
      </c>
    </row>
    <row r="14" spans="1:7" x14ac:dyDescent="0.3">
      <c r="A14" s="28" t="s">
        <v>161</v>
      </c>
      <c r="B14" s="9" t="s">
        <v>218</v>
      </c>
      <c r="C14" s="1" t="s">
        <v>294</v>
      </c>
      <c r="D14" s="1" t="s">
        <v>189</v>
      </c>
      <c r="E14" s="19" t="str">
        <f t="shared" si="0"/>
        <v>Bomba neumatica Wilden P4 (BMN101) operando a bajas presiones debido a contaminación por material extraño (fibra de vidrio)</v>
      </c>
      <c r="F14" s="9" t="s">
        <v>88</v>
      </c>
      <c r="G14" s="21">
        <v>44985</v>
      </c>
    </row>
    <row r="15" spans="1:7" x14ac:dyDescent="0.3">
      <c r="A15" s="28" t="s">
        <v>154</v>
      </c>
      <c r="B15" s="9" t="s">
        <v>219</v>
      </c>
      <c r="C15" s="1" t="s">
        <v>201</v>
      </c>
      <c r="D15" s="1" t="s">
        <v>220</v>
      </c>
      <c r="E15" s="19" t="str">
        <f t="shared" si="0"/>
        <v>Tubería a la salida del primer compartimiento de bolasatascada debido a contaminación por material extraño (lodo y piedras)</v>
      </c>
      <c r="F15" s="9" t="s">
        <v>37</v>
      </c>
      <c r="G15" s="21">
        <v>44978</v>
      </c>
    </row>
    <row r="16" spans="1:7" x14ac:dyDescent="0.3">
      <c r="A16" s="28" t="s">
        <v>190</v>
      </c>
      <c r="B16" s="9" t="s">
        <v>221</v>
      </c>
      <c r="C16" s="1" t="s">
        <v>293</v>
      </c>
      <c r="D16" s="1" t="s">
        <v>222</v>
      </c>
      <c r="E16" s="19" t="str">
        <f t="shared" si="0"/>
        <v xml:space="preserve">Manguera y abrazaderas de la bomba de cargue de policloruro a la bascula (BBM111) desajustada debido a la corrosión generada durante la producción </v>
      </c>
      <c r="F16" s="9" t="s">
        <v>72</v>
      </c>
      <c r="G16" s="21">
        <v>44986</v>
      </c>
    </row>
    <row r="17" spans="1:7" x14ac:dyDescent="0.3">
      <c r="A17" s="28" t="s">
        <v>162</v>
      </c>
      <c r="B17" s="9" t="s">
        <v>223</v>
      </c>
      <c r="C17" s="1" t="s">
        <v>293</v>
      </c>
      <c r="D17" s="1" t="s">
        <v>222</v>
      </c>
      <c r="E17" s="19" t="str">
        <f t="shared" si="0"/>
        <v xml:space="preserve">Tubería (niple) asociada al mezclador agitador de semilla (MZC105) desajustada debido a la corrosión generada durante la producción </v>
      </c>
      <c r="F17" s="9" t="s">
        <v>104</v>
      </c>
      <c r="G17" s="21">
        <v>45009</v>
      </c>
    </row>
    <row r="18" spans="1:7" x14ac:dyDescent="0.3">
      <c r="A18" s="28" t="s">
        <v>163</v>
      </c>
      <c r="B18" s="9" t="s">
        <v>224</v>
      </c>
      <c r="C18" s="1" t="s">
        <v>196</v>
      </c>
      <c r="D18" s="1" t="s">
        <v>222</v>
      </c>
      <c r="E18" s="19" t="str">
        <f t="shared" si="0"/>
        <v xml:space="preserve">Válvula de globo asociada al reactor #2  (RTR102) no sella completamente debido a la corrosión generada durante la producción </v>
      </c>
      <c r="F18" s="9" t="s">
        <v>92</v>
      </c>
      <c r="G18" s="21">
        <v>44969</v>
      </c>
    </row>
    <row r="19" spans="1:7" x14ac:dyDescent="0.3">
      <c r="A19" s="28" t="s">
        <v>18</v>
      </c>
      <c r="B19" s="9" t="s">
        <v>225</v>
      </c>
      <c r="C19" s="1" t="s">
        <v>295</v>
      </c>
      <c r="D19" s="1" t="s">
        <v>226</v>
      </c>
      <c r="E19" s="19" t="str">
        <f t="shared" si="0"/>
        <v xml:space="preserve">Lampara perteneciente al comedor de la bodega de almacenamiento de la planta de Itagui (BDG105) fundida debido a un corto circuito del sistema eléctrico  </v>
      </c>
      <c r="F19" s="9" t="s">
        <v>20</v>
      </c>
      <c r="G19" s="21">
        <v>45006</v>
      </c>
    </row>
    <row r="20" spans="1:7" x14ac:dyDescent="0.3">
      <c r="A20" s="28" t="s">
        <v>164</v>
      </c>
      <c r="B20" s="9" t="s">
        <v>227</v>
      </c>
      <c r="C20" s="1" t="s">
        <v>293</v>
      </c>
      <c r="D20" s="1" t="s">
        <v>228</v>
      </c>
      <c r="E20" s="19" t="str">
        <f t="shared" si="0"/>
        <v xml:space="preserve">Tambor superior de la banda inclinada (BAN110) desajustada debido al uso prolongado del equipo </v>
      </c>
      <c r="F20" s="9" t="s">
        <v>32</v>
      </c>
      <c r="G20" s="21">
        <v>44975</v>
      </c>
    </row>
    <row r="21" spans="1:7" x14ac:dyDescent="0.3">
      <c r="A21" s="28" t="s">
        <v>165</v>
      </c>
      <c r="B21" s="9" t="s">
        <v>229</v>
      </c>
      <c r="C21" s="1" t="s">
        <v>299</v>
      </c>
      <c r="D21" s="1" t="s">
        <v>228</v>
      </c>
      <c r="E21" s="19" t="str">
        <f t="shared" si="0"/>
        <v xml:space="preserve">Acople tipo omega E3 de la motobomba de despacho sulfato tipo A (MTB105) desalineada debido al uso prolongado del equipo </v>
      </c>
      <c r="F21" s="9" t="s">
        <v>97</v>
      </c>
      <c r="G21" s="21">
        <v>45000</v>
      </c>
    </row>
    <row r="22" spans="1:7" x14ac:dyDescent="0.3">
      <c r="A22" s="28" t="s">
        <v>166</v>
      </c>
      <c r="B22" s="9" t="s">
        <v>230</v>
      </c>
      <c r="C22" s="1" t="s">
        <v>300</v>
      </c>
      <c r="D22" s="1" t="s">
        <v>228</v>
      </c>
      <c r="E22" s="19" t="str">
        <f t="shared" si="0"/>
        <v xml:space="preserve">Chumaceras asociadas al agitador de semilla (MZC105) desbalanceada debido al uso prolongado del equipo </v>
      </c>
      <c r="F22" s="9" t="s">
        <v>100</v>
      </c>
      <c r="G22" s="21">
        <v>44972</v>
      </c>
    </row>
    <row r="23" spans="1:7" x14ac:dyDescent="0.3">
      <c r="A23" s="28" t="s">
        <v>48</v>
      </c>
      <c r="B23" s="9" t="s">
        <v>231</v>
      </c>
      <c r="C23" s="1" t="s">
        <v>232</v>
      </c>
      <c r="D23" s="1" t="s">
        <v>233</v>
      </c>
      <c r="E23" s="19" t="str">
        <f t="shared" si="0"/>
        <v>Sanitario perteneciente de los baños administrativos (BAM101) presentando fugas debido a desgaste del fluidmaster</v>
      </c>
      <c r="F23" s="9" t="s">
        <v>47</v>
      </c>
      <c r="G23" s="21">
        <v>44987</v>
      </c>
    </row>
    <row r="24" spans="1:7" x14ac:dyDescent="0.3">
      <c r="A24" s="28" t="s">
        <v>167</v>
      </c>
      <c r="B24" s="9" t="s">
        <v>234</v>
      </c>
      <c r="C24" s="1" t="s">
        <v>296</v>
      </c>
      <c r="D24" s="1" t="s">
        <v>235</v>
      </c>
      <c r="E24" s="19" t="str">
        <f t="shared" si="0"/>
        <v xml:space="preserve">bola de neopreno de la bomba neumatica amortiguador (BMN107) desgastadadebido al desgaste durante los tiempos de operación </v>
      </c>
      <c r="F24" s="9" t="s">
        <v>112</v>
      </c>
      <c r="G24" s="21">
        <v>45010</v>
      </c>
    </row>
    <row r="25" spans="1:7" x14ac:dyDescent="0.3">
      <c r="A25" s="28" t="s">
        <v>167</v>
      </c>
      <c r="B25" s="9" t="s">
        <v>236</v>
      </c>
      <c r="C25" s="1" t="s">
        <v>296</v>
      </c>
      <c r="D25" s="1" t="s">
        <v>237</v>
      </c>
      <c r="E25" s="19" t="str">
        <f t="shared" si="0"/>
        <v>Bomba neumatica amortiguador (BMN107) desgastadadebido al desgaste en accesorios (asientos, bolas, orings de asientos, centrales y de spool)</v>
      </c>
      <c r="F25" s="9" t="s">
        <v>114</v>
      </c>
      <c r="G25" s="21">
        <v>45017</v>
      </c>
    </row>
    <row r="26" spans="1:7" x14ac:dyDescent="0.3">
      <c r="A26" s="28" t="s">
        <v>168</v>
      </c>
      <c r="B26" s="9" t="s">
        <v>238</v>
      </c>
      <c r="C26" s="1" t="s">
        <v>296</v>
      </c>
      <c r="D26" s="1" t="s">
        <v>239</v>
      </c>
      <c r="E26" s="19" t="str">
        <f t="shared" si="0"/>
        <v xml:space="preserve">Bomba neumatica para el tanque recolector (BMN109) desgastadadebido a que sus diafragmas se encuentran fisurados por desgaste </v>
      </c>
      <c r="F26" s="9" t="s">
        <v>115</v>
      </c>
      <c r="G26" s="21">
        <v>44948</v>
      </c>
    </row>
    <row r="27" spans="1:7" x14ac:dyDescent="0.3">
      <c r="A27" s="28" t="s">
        <v>169</v>
      </c>
      <c r="B27" s="9" t="s">
        <v>240</v>
      </c>
      <c r="C27" s="1" t="s">
        <v>296</v>
      </c>
      <c r="D27" s="1" t="s">
        <v>239</v>
      </c>
      <c r="E27" s="19" t="str">
        <f t="shared" si="0"/>
        <v xml:space="preserve">Bomba neumatica para filtro prensa (BMN118) desgastadadebido a que sus diafragmas se encuentran fisurados por desgaste </v>
      </c>
      <c r="F27" s="9" t="s">
        <v>67</v>
      </c>
      <c r="G27" s="21">
        <v>44979</v>
      </c>
    </row>
    <row r="28" spans="1:7" x14ac:dyDescent="0.3">
      <c r="A28" s="28" t="s">
        <v>170</v>
      </c>
      <c r="B28" s="9" t="s">
        <v>242</v>
      </c>
      <c r="C28" s="1" t="s">
        <v>296</v>
      </c>
      <c r="D28" s="1" t="s">
        <v>244</v>
      </c>
      <c r="E28" s="19" t="str">
        <f t="shared" si="0"/>
        <v xml:space="preserve">Tubería y válvula asociadas a la bomba neumatica sandpiper S15 (BMN119) desgastadadebido al desgaste por uso prolongado del equipo </v>
      </c>
      <c r="F28" s="9" t="s">
        <v>65</v>
      </c>
      <c r="G28" s="21">
        <v>45006</v>
      </c>
    </row>
    <row r="29" spans="1:7" x14ac:dyDescent="0.3">
      <c r="A29" s="28" t="s">
        <v>171</v>
      </c>
      <c r="B29" s="9" t="s">
        <v>243</v>
      </c>
      <c r="C29" s="1" t="s">
        <v>296</v>
      </c>
      <c r="D29" s="1" t="s">
        <v>241</v>
      </c>
      <c r="E29" s="19" t="str">
        <f t="shared" si="0"/>
        <v xml:space="preserve">Tubería y válvula asociados al filtroprensa (FTP102)desgastadadebido al desgaste por fricción </v>
      </c>
      <c r="F29" s="9" t="s">
        <v>56</v>
      </c>
      <c r="G29" s="21">
        <v>45006</v>
      </c>
    </row>
    <row r="30" spans="1:7" x14ac:dyDescent="0.3">
      <c r="A30" s="28" t="s">
        <v>162</v>
      </c>
      <c r="B30" s="9" t="s">
        <v>247</v>
      </c>
      <c r="C30" s="1" t="s">
        <v>296</v>
      </c>
      <c r="D30" s="1" t="s">
        <v>246</v>
      </c>
      <c r="E30" s="19" t="str">
        <f t="shared" si="0"/>
        <v xml:space="preserve">Correas de transmición del molino de martillos (MOL101) desgastadapor uso prolongado del equipo </v>
      </c>
      <c r="F30" s="9" t="s">
        <v>103</v>
      </c>
      <c r="G30" s="21">
        <v>45007</v>
      </c>
    </row>
    <row r="31" spans="1:7" x14ac:dyDescent="0.3">
      <c r="A31" s="28" t="s">
        <v>172</v>
      </c>
      <c r="B31" s="9" t="s">
        <v>245</v>
      </c>
      <c r="C31" s="1" t="s">
        <v>296</v>
      </c>
      <c r="D31" s="1" t="s">
        <v>246</v>
      </c>
      <c r="E31" s="19" t="str">
        <f t="shared" si="0"/>
        <v xml:space="preserve">Correas de transmición del mezclador agitador de semilla (MZC105) desgastadapor uso prolongado del equipo </v>
      </c>
      <c r="F31" s="9" t="s">
        <v>81</v>
      </c>
      <c r="G31" s="21">
        <v>44979</v>
      </c>
    </row>
    <row r="32" spans="1:7" x14ac:dyDescent="0.3">
      <c r="A32" s="28" t="s">
        <v>172</v>
      </c>
      <c r="B32" s="9" t="s">
        <v>245</v>
      </c>
      <c r="C32" s="1" t="s">
        <v>296</v>
      </c>
      <c r="D32" s="1" t="s">
        <v>246</v>
      </c>
      <c r="E32" s="19" t="str">
        <f t="shared" si="0"/>
        <v xml:space="preserve">Correas de transmición del mezclador agitador de semilla (MZC105) desgastadapor uso prolongado del equipo </v>
      </c>
      <c r="F32" s="9" t="s">
        <v>83</v>
      </c>
      <c r="G32" s="21">
        <v>45002</v>
      </c>
    </row>
    <row r="33" spans="1:7" x14ac:dyDescent="0.3">
      <c r="A33" s="28" t="s">
        <v>173</v>
      </c>
      <c r="B33" s="9" t="s">
        <v>248</v>
      </c>
      <c r="C33" s="1" t="s">
        <v>296</v>
      </c>
      <c r="D33" s="1" t="s">
        <v>246</v>
      </c>
      <c r="E33" s="19" t="str">
        <f t="shared" si="0"/>
        <v xml:space="preserve">Rodamientos y sellos mecánicos de la motobomba mezcladora de licores (MTB106) desgastadapor uso prolongado del equipo </v>
      </c>
      <c r="F33" s="9" t="s">
        <v>121</v>
      </c>
      <c r="G33" s="21">
        <v>44975</v>
      </c>
    </row>
    <row r="34" spans="1:7" x14ac:dyDescent="0.3">
      <c r="A34" s="28" t="s">
        <v>174</v>
      </c>
      <c r="B34" s="9" t="s">
        <v>249</v>
      </c>
      <c r="C34" s="1" t="s">
        <v>296</v>
      </c>
      <c r="D34" s="1" t="s">
        <v>246</v>
      </c>
      <c r="E34" s="19" t="str">
        <f t="shared" si="0"/>
        <v xml:space="preserve">Elastomero y sello mecánico de la motobomba de transferencia a tanque de almacenamiento (MTB108) desgastadapor uso prolongado del equipo </v>
      </c>
      <c r="F34" s="9" t="s">
        <v>110</v>
      </c>
      <c r="G34" s="21">
        <v>45009</v>
      </c>
    </row>
    <row r="35" spans="1:7" x14ac:dyDescent="0.3">
      <c r="A35" s="28" t="s">
        <v>175</v>
      </c>
      <c r="B35" s="9" t="s">
        <v>250</v>
      </c>
      <c r="C35" s="1" t="s">
        <v>296</v>
      </c>
      <c r="D35" s="1" t="s">
        <v>246</v>
      </c>
      <c r="E35" s="19" t="str">
        <f t="shared" si="0"/>
        <v xml:space="preserve">Empaque del tanque #3 (TAN125) desgastadapor uso prolongado del equipo </v>
      </c>
      <c r="F35" s="9" t="s">
        <v>119</v>
      </c>
      <c r="G35" s="21">
        <v>45001</v>
      </c>
    </row>
    <row r="36" spans="1:7" x14ac:dyDescent="0.3">
      <c r="A36" s="28" t="s">
        <v>176</v>
      </c>
      <c r="B36" s="9" t="s">
        <v>251</v>
      </c>
      <c r="C36" s="1" t="s">
        <v>296</v>
      </c>
      <c r="D36" s="1" t="s">
        <v>246</v>
      </c>
      <c r="E36" s="19" t="str">
        <f t="shared" si="0"/>
        <v xml:space="preserve">Tubería asociada a la torre empacada de extracción de gases (TRE101)desgastadapor uso prolongado del equipo </v>
      </c>
      <c r="F36" s="9" t="s">
        <v>93</v>
      </c>
      <c r="G36" s="21">
        <v>44999</v>
      </c>
    </row>
    <row r="37" spans="1:7" x14ac:dyDescent="0.3">
      <c r="A37" s="28" t="s">
        <v>177</v>
      </c>
      <c r="B37" s="9" t="s">
        <v>252</v>
      </c>
      <c r="C37" s="1" t="s">
        <v>296</v>
      </c>
      <c r="D37" s="1" t="s">
        <v>246</v>
      </c>
      <c r="E37" s="19" t="str">
        <f t="shared" si="0"/>
        <v xml:space="preserve">Correas de transmición de la zaranda clasificadora de bauxita (ZAR102)desgastadapor uso prolongado del equipo </v>
      </c>
      <c r="F37" s="9" t="s">
        <v>34</v>
      </c>
      <c r="G37" s="21">
        <v>44975</v>
      </c>
    </row>
    <row r="38" spans="1:7" x14ac:dyDescent="0.3">
      <c r="A38" s="28" t="s">
        <v>18</v>
      </c>
      <c r="B38" s="9" t="s">
        <v>253</v>
      </c>
      <c r="C38" s="1" t="s">
        <v>296</v>
      </c>
      <c r="D38" s="1" t="s">
        <v>254</v>
      </c>
      <c r="E38" s="19" t="str">
        <f t="shared" si="0"/>
        <v xml:space="preserve">Tubería de la bodega de almacenamiento de Itagui (BDG105) desgastadadebido a la contaminacion del ambiente y al uso prolongado del equipo </v>
      </c>
      <c r="F38" s="9" t="s">
        <v>17</v>
      </c>
      <c r="G38" s="21">
        <v>44986</v>
      </c>
    </row>
    <row r="39" spans="1:7" x14ac:dyDescent="0.3">
      <c r="A39" s="28" t="s">
        <v>15</v>
      </c>
      <c r="B39" s="9" t="s">
        <v>255</v>
      </c>
      <c r="C39" s="1" t="s">
        <v>291</v>
      </c>
      <c r="D39" s="1" t="s">
        <v>256</v>
      </c>
      <c r="E39" s="19" t="str">
        <f t="shared" si="0"/>
        <v xml:space="preserve">Puerta de la bodega Sulfato tipo A (BDG102) no cierra completamente debido a la fatiga presentada en el material del activo </v>
      </c>
      <c r="F39" s="9" t="s">
        <v>14</v>
      </c>
      <c r="G39" s="21">
        <v>45007</v>
      </c>
    </row>
    <row r="40" spans="1:7" x14ac:dyDescent="0.3">
      <c r="A40" s="28" t="s">
        <v>178</v>
      </c>
      <c r="B40" s="9" t="s">
        <v>257</v>
      </c>
      <c r="C40" s="1" t="s">
        <v>293</v>
      </c>
      <c r="D40" s="1" t="s">
        <v>256</v>
      </c>
      <c r="E40" s="19" t="str">
        <f t="shared" si="0"/>
        <v xml:space="preserve">Tubería asociada al reactor #2 (RTR102)desajustada debido a la fatiga presentada en el material del activo </v>
      </c>
      <c r="F40" s="9" t="s">
        <v>90</v>
      </c>
      <c r="G40" s="21">
        <v>44948</v>
      </c>
    </row>
    <row r="41" spans="1:7" x14ac:dyDescent="0.3">
      <c r="A41" s="28" t="s">
        <v>179</v>
      </c>
      <c r="B41" s="9" t="s">
        <v>258</v>
      </c>
      <c r="C41" s="1" t="s">
        <v>293</v>
      </c>
      <c r="D41" s="1" t="s">
        <v>256</v>
      </c>
      <c r="E41" s="19" t="str">
        <f t="shared" si="0"/>
        <v xml:space="preserve">Tubería asociada a la torre de enfriamiento de agua (TRE102) desajustada debido a la fatiga presentada en el material del activo </v>
      </c>
      <c r="F41" s="9" t="s">
        <v>105</v>
      </c>
      <c r="G41" s="21">
        <v>44985</v>
      </c>
    </row>
    <row r="42" spans="1:7" x14ac:dyDescent="0.3">
      <c r="A42" s="28" t="s">
        <v>180</v>
      </c>
      <c r="B42" s="9" t="s">
        <v>259</v>
      </c>
      <c r="C42" s="1" t="s">
        <v>290</v>
      </c>
      <c r="D42" s="1" t="s">
        <v>261</v>
      </c>
      <c r="E42" s="19" t="str">
        <f t="shared" si="0"/>
        <v>Tornillo tensor de la banda transportadora inclinada (BAN110) operando a bajas velocidadesdebido a que se tiene el fin de la vida útil del accesorio por uso prolongado del activo</v>
      </c>
      <c r="F42" s="9" t="s">
        <v>29</v>
      </c>
      <c r="G42" s="21">
        <v>44966</v>
      </c>
    </row>
    <row r="43" spans="1:7" x14ac:dyDescent="0.3">
      <c r="A43" s="28" t="s">
        <v>181</v>
      </c>
      <c r="B43" s="9" t="s">
        <v>260</v>
      </c>
      <c r="C43" s="1" t="s">
        <v>290</v>
      </c>
      <c r="D43" s="1" t="s">
        <v>261</v>
      </c>
      <c r="E43" s="19" t="str">
        <f t="shared" si="0"/>
        <v>Rodillo del tambor de la banda transportadora caucho 3 lonas (BAN103) operando a bajas velocidadesdebido a que se tiene el fin de la vida útil del accesorio por uso prolongado del activo</v>
      </c>
      <c r="F43" s="9" t="s">
        <v>75</v>
      </c>
      <c r="G43" s="21">
        <v>44971</v>
      </c>
    </row>
    <row r="44" spans="1:7" x14ac:dyDescent="0.3">
      <c r="A44" s="28" t="s">
        <v>9</v>
      </c>
      <c r="B44" s="9" t="s">
        <v>262</v>
      </c>
      <c r="C44" s="1" t="s">
        <v>293</v>
      </c>
      <c r="D44" s="1" t="s">
        <v>263</v>
      </c>
      <c r="E44" s="19" t="str">
        <f t="shared" si="0"/>
        <v xml:space="preserve">Tubería de aire comprimido de la bodega de bauxita (BDG101) desajustada por impacto con objeto extraño </v>
      </c>
      <c r="F44" s="9" t="s">
        <v>8</v>
      </c>
      <c r="G44" s="21">
        <v>45005</v>
      </c>
    </row>
    <row r="45" spans="1:7" x14ac:dyDescent="0.3">
      <c r="A45" s="28" t="s">
        <v>182</v>
      </c>
      <c r="B45" s="9" t="s">
        <v>264</v>
      </c>
      <c r="C45" s="1" t="s">
        <v>293</v>
      </c>
      <c r="D45" s="1" t="s">
        <v>263</v>
      </c>
      <c r="E45" s="19" t="str">
        <f t="shared" si="0"/>
        <v xml:space="preserve">Válvula del reactor de ACH (RTR108) desajustada por impacto con objeto extraño </v>
      </c>
      <c r="F45" s="9" t="s">
        <v>61</v>
      </c>
      <c r="G45" s="21">
        <v>44987</v>
      </c>
    </row>
    <row r="46" spans="1:7" x14ac:dyDescent="0.3">
      <c r="A46" s="28" t="s">
        <v>183</v>
      </c>
      <c r="B46" s="9" t="s">
        <v>265</v>
      </c>
      <c r="C46" s="1" t="s">
        <v>293</v>
      </c>
      <c r="D46" s="1" t="s">
        <v>263</v>
      </c>
      <c r="E46" s="19" t="str">
        <f t="shared" si="0"/>
        <v xml:space="preserve">Válvula y manómetro del tanque pulmon (TAN152) desajustada por impacto con objeto extraño </v>
      </c>
      <c r="F46" s="9" t="s">
        <v>44</v>
      </c>
      <c r="G46" s="21">
        <v>44964</v>
      </c>
    </row>
    <row r="47" spans="1:7" x14ac:dyDescent="0.3">
      <c r="A47" s="28" t="s">
        <v>184</v>
      </c>
      <c r="B47" s="9" t="s">
        <v>266</v>
      </c>
      <c r="C47" s="1" t="s">
        <v>289</v>
      </c>
      <c r="D47" s="1" t="s">
        <v>267</v>
      </c>
      <c r="E47" s="19" t="str">
        <f t="shared" si="0"/>
        <v>Montacargas Hyster (MNS101) sobrecalentado  debido un mal desempeño del activo ya que el termostato del activo no estaba abriendo</v>
      </c>
      <c r="F47" s="9" t="s">
        <v>26</v>
      </c>
      <c r="G47" s="21">
        <v>44950</v>
      </c>
    </row>
    <row r="48" spans="1:7" x14ac:dyDescent="0.3">
      <c r="A48" s="28" t="s">
        <v>268</v>
      </c>
      <c r="B48" s="9" t="s">
        <v>269</v>
      </c>
      <c r="C48" s="1" t="s">
        <v>297</v>
      </c>
      <c r="D48" s="1" t="s">
        <v>270</v>
      </c>
      <c r="E48" s="19" t="str">
        <f t="shared" si="0"/>
        <v xml:space="preserve">Serpentin del reactor de cloruro #1 (RTR104) poroso debido a un mal montaje del serpentin frente al piso o fondo del reactor </v>
      </c>
      <c r="F48" s="9" t="s">
        <v>52</v>
      </c>
      <c r="G48" s="21">
        <v>45000</v>
      </c>
    </row>
    <row r="49" spans="1:7" x14ac:dyDescent="0.3">
      <c r="A49" s="28" t="s">
        <v>185</v>
      </c>
      <c r="B49" s="9" t="s">
        <v>269</v>
      </c>
      <c r="C49" s="1" t="s">
        <v>297</v>
      </c>
      <c r="D49" s="1" t="s">
        <v>270</v>
      </c>
      <c r="E49" s="19" t="str">
        <f t="shared" si="0"/>
        <v xml:space="preserve">Serpentin del reactor de cloruro #1 (RTR104) poroso debido a un mal montaje del serpentin frente al piso o fondo del reactor </v>
      </c>
      <c r="F49" s="9" t="s">
        <v>55</v>
      </c>
      <c r="G49" s="21">
        <v>44995</v>
      </c>
    </row>
    <row r="50" spans="1:7" x14ac:dyDescent="0.3">
      <c r="A50" s="28" t="s">
        <v>154</v>
      </c>
      <c r="B50" s="9" t="s">
        <v>271</v>
      </c>
      <c r="C50" s="1" t="s">
        <v>292</v>
      </c>
      <c r="D50" s="1" t="s">
        <v>272</v>
      </c>
      <c r="E50" s="19" t="str">
        <f t="shared" si="0"/>
        <v xml:space="preserve">Cuchara del molino de bolas (MOL103) deformadapor una sobrecarga de trabajo </v>
      </c>
      <c r="F50" s="9" t="s">
        <v>40</v>
      </c>
      <c r="G50" s="21">
        <v>45000</v>
      </c>
    </row>
    <row r="51" spans="1:7" x14ac:dyDescent="0.3">
      <c r="A51" s="28" t="s">
        <v>172</v>
      </c>
      <c r="B51" s="9" t="s">
        <v>273</v>
      </c>
      <c r="C51" s="1" t="s">
        <v>301</v>
      </c>
      <c r="D51" s="1" t="s">
        <v>272</v>
      </c>
      <c r="E51" s="19" t="str">
        <f t="shared" si="0"/>
        <v xml:space="preserve">Martillos del molino (MOL101) deformada por una sobrecarga de trabajo </v>
      </c>
      <c r="F51" s="9" t="s">
        <v>84</v>
      </c>
      <c r="G51" s="21">
        <v>45062</v>
      </c>
    </row>
    <row r="52" spans="1:7" x14ac:dyDescent="0.3">
      <c r="A52" s="28" t="s">
        <v>274</v>
      </c>
      <c r="B52" s="9" t="s">
        <v>275</v>
      </c>
      <c r="C52" s="1" t="s">
        <v>293</v>
      </c>
      <c r="D52" s="1" t="s">
        <v>276</v>
      </c>
      <c r="E52" s="19" t="str">
        <f t="shared" si="0"/>
        <v xml:space="preserve">Tubería dela bomba de cavidad progresiva (BCP101) desajustada debido a las vibraciones mecánicas presentes en el accesorio </v>
      </c>
      <c r="F52" s="9" t="s">
        <v>69</v>
      </c>
      <c r="G52" s="21">
        <v>45000</v>
      </c>
    </row>
    <row r="53" spans="1:7" ht="15" thickBot="1" x14ac:dyDescent="0.35">
      <c r="A53" s="28" t="s">
        <v>152</v>
      </c>
      <c r="B53" s="9" t="s">
        <v>277</v>
      </c>
      <c r="C53" s="1" t="s">
        <v>293</v>
      </c>
      <c r="D53" s="1" t="s">
        <v>278</v>
      </c>
      <c r="E53" s="19" t="str">
        <f t="shared" si="0"/>
        <v xml:space="preserve">Base del reactor de ACH (RTR108) desajustada debido a las vibraciones mecánicas presentes en el activo </v>
      </c>
      <c r="F53" s="9" t="s">
        <v>58</v>
      </c>
      <c r="G53" s="21">
        <v>44964</v>
      </c>
    </row>
    <row r="54" spans="1:7" ht="15" thickBot="1" x14ac:dyDescent="0.35">
      <c r="A54" s="29" t="s">
        <v>152</v>
      </c>
      <c r="B54" s="58" t="s">
        <v>279</v>
      </c>
      <c r="C54" s="13" t="s">
        <v>293</v>
      </c>
      <c r="D54" s="59" t="s">
        <v>276</v>
      </c>
      <c r="E54" s="20" t="str">
        <f t="shared" si="0"/>
        <v xml:space="preserve">Base del agitador perteneciente al reactor de ACH (RTR108) desajustada debido a las vibraciones mecánicas presentes en el accesorio </v>
      </c>
      <c r="F54" s="10" t="s">
        <v>64</v>
      </c>
      <c r="G54" s="22">
        <v>45017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F7236-A4DC-410F-AAC3-0150FD83C325}">
  <dimension ref="B1:D55"/>
  <sheetViews>
    <sheetView zoomScale="40" zoomScaleNormal="40" workbookViewId="0">
      <selection activeCell="J13" sqref="J13"/>
    </sheetView>
  </sheetViews>
  <sheetFormatPr baseColWidth="10" defaultRowHeight="14.4" x14ac:dyDescent="0.3"/>
  <cols>
    <col min="2" max="2" width="37.109375" customWidth="1"/>
    <col min="3" max="3" width="88.109375" customWidth="1"/>
    <col min="4" max="4" width="30.6640625" customWidth="1"/>
  </cols>
  <sheetData>
    <row r="1" spans="2:4" ht="15" thickBot="1" x14ac:dyDescent="0.35"/>
    <row r="2" spans="2:4" ht="24" thickBot="1" x14ac:dyDescent="0.35">
      <c r="B2" s="8" t="s">
        <v>4</v>
      </c>
      <c r="C2" s="8" t="s">
        <v>2</v>
      </c>
      <c r="D2" s="8" t="s">
        <v>146</v>
      </c>
    </row>
    <row r="3" spans="2:4" ht="29.4" thickBot="1" x14ac:dyDescent="0.35">
      <c r="B3" s="13" t="s">
        <v>109</v>
      </c>
      <c r="C3" s="13" t="s">
        <v>108</v>
      </c>
      <c r="D3" s="16">
        <v>1.88</v>
      </c>
    </row>
    <row r="4" spans="2:4" ht="26.4" thickBot="1" x14ac:dyDescent="0.35">
      <c r="B4" s="13" t="s">
        <v>24</v>
      </c>
      <c r="C4" s="13" t="s">
        <v>23</v>
      </c>
      <c r="D4" s="16">
        <v>1.88</v>
      </c>
    </row>
    <row r="5" spans="2:4" ht="26.4" thickBot="1" x14ac:dyDescent="0.35">
      <c r="B5" s="13" t="s">
        <v>63</v>
      </c>
      <c r="C5" s="13" t="s">
        <v>59</v>
      </c>
      <c r="D5" s="16">
        <v>1.88</v>
      </c>
    </row>
    <row r="6" spans="2:4" ht="86.4" customHeight="1" x14ac:dyDescent="0.3">
      <c r="B6" s="11" t="s">
        <v>43</v>
      </c>
      <c r="C6" s="11" t="s">
        <v>126</v>
      </c>
      <c r="D6" s="43">
        <v>7.54</v>
      </c>
    </row>
    <row r="7" spans="2:4" ht="43.2" customHeight="1" x14ac:dyDescent="0.3">
      <c r="B7" s="9" t="s">
        <v>43</v>
      </c>
      <c r="C7" s="9" t="s">
        <v>38</v>
      </c>
      <c r="D7" s="44"/>
    </row>
    <row r="8" spans="2:4" ht="43.2" customHeight="1" x14ac:dyDescent="0.3">
      <c r="B8" s="9" t="s">
        <v>43</v>
      </c>
      <c r="C8" s="9" t="s">
        <v>96</v>
      </c>
      <c r="D8" s="44"/>
    </row>
    <row r="9" spans="2:4" ht="57.6" customHeight="1" thickBot="1" x14ac:dyDescent="0.35">
      <c r="B9" s="10" t="s">
        <v>43</v>
      </c>
      <c r="C9" s="10" t="s">
        <v>50</v>
      </c>
      <c r="D9" s="45"/>
    </row>
    <row r="10" spans="2:4" x14ac:dyDescent="0.3">
      <c r="B10" s="11" t="s">
        <v>80</v>
      </c>
      <c r="C10" s="11" t="s">
        <v>87</v>
      </c>
      <c r="D10" s="43">
        <v>13.46</v>
      </c>
    </row>
    <row r="11" spans="2:4" x14ac:dyDescent="0.3">
      <c r="B11" s="9" t="s">
        <v>80</v>
      </c>
      <c r="C11" s="9" t="s">
        <v>118</v>
      </c>
      <c r="D11" s="44"/>
    </row>
    <row r="12" spans="2:4" x14ac:dyDescent="0.3">
      <c r="B12" s="9" t="s">
        <v>80</v>
      </c>
      <c r="C12" s="9" t="s">
        <v>124</v>
      </c>
      <c r="D12" s="44"/>
    </row>
    <row r="13" spans="2:4" x14ac:dyDescent="0.3">
      <c r="B13" s="9" t="s">
        <v>80</v>
      </c>
      <c r="C13" s="9" t="s">
        <v>79</v>
      </c>
      <c r="D13" s="44"/>
    </row>
    <row r="14" spans="2:4" ht="28.8" x14ac:dyDescent="0.3">
      <c r="B14" s="9" t="s">
        <v>39</v>
      </c>
      <c r="C14" s="9" t="s">
        <v>128</v>
      </c>
      <c r="D14" s="44"/>
    </row>
    <row r="15" spans="2:4" x14ac:dyDescent="0.3">
      <c r="B15" s="9" t="s">
        <v>39</v>
      </c>
      <c r="C15" s="9" t="s">
        <v>89</v>
      </c>
      <c r="D15" s="44"/>
    </row>
    <row r="16" spans="2:4" ht="15" thickBot="1" x14ac:dyDescent="0.35">
      <c r="B16" s="10" t="s">
        <v>39</v>
      </c>
      <c r="C16" s="10" t="s">
        <v>38</v>
      </c>
      <c r="D16" s="45"/>
    </row>
    <row r="17" spans="2:4" x14ac:dyDescent="0.3">
      <c r="B17" s="11" t="s">
        <v>74</v>
      </c>
      <c r="C17" s="11" t="s">
        <v>73</v>
      </c>
      <c r="D17" s="43">
        <v>5.66</v>
      </c>
    </row>
    <row r="18" spans="2:4" x14ac:dyDescent="0.3">
      <c r="B18" s="9" t="s">
        <v>74</v>
      </c>
      <c r="C18" s="9" t="s">
        <v>101</v>
      </c>
      <c r="D18" s="44"/>
    </row>
    <row r="19" spans="2:4" ht="15" thickBot="1" x14ac:dyDescent="0.35">
      <c r="B19" s="10" t="s">
        <v>74</v>
      </c>
      <c r="C19" s="10" t="s">
        <v>91</v>
      </c>
      <c r="D19" s="45"/>
    </row>
    <row r="20" spans="2:4" ht="26.4" thickBot="1" x14ac:dyDescent="0.35">
      <c r="B20" s="13" t="s">
        <v>21</v>
      </c>
      <c r="C20" s="13" t="s">
        <v>18</v>
      </c>
      <c r="D20" s="16">
        <v>1.88</v>
      </c>
    </row>
    <row r="21" spans="2:4" ht="26.4" thickBot="1" x14ac:dyDescent="0.35">
      <c r="B21" s="13" t="s">
        <v>33</v>
      </c>
      <c r="C21" s="13" t="s">
        <v>129</v>
      </c>
      <c r="D21" s="16">
        <v>1.88</v>
      </c>
    </row>
    <row r="22" spans="2:4" ht="26.4" thickBot="1" x14ac:dyDescent="0.35">
      <c r="B22" s="13" t="s">
        <v>99</v>
      </c>
      <c r="C22" s="13" t="s">
        <v>98</v>
      </c>
      <c r="D22" s="16">
        <v>1.88</v>
      </c>
    </row>
    <row r="23" spans="2:4" ht="26.4" thickBot="1" x14ac:dyDescent="0.35">
      <c r="B23" s="13" t="s">
        <v>102</v>
      </c>
      <c r="C23" s="13" t="s">
        <v>101</v>
      </c>
      <c r="D23" s="16">
        <v>1.88</v>
      </c>
    </row>
    <row r="24" spans="2:4" x14ac:dyDescent="0.3">
      <c r="B24" s="11" t="s">
        <v>36</v>
      </c>
      <c r="C24" s="11" t="s">
        <v>48</v>
      </c>
      <c r="D24" s="43">
        <v>28.85</v>
      </c>
    </row>
    <row r="25" spans="2:4" x14ac:dyDescent="0.3">
      <c r="B25" s="9" t="s">
        <v>36</v>
      </c>
      <c r="C25" s="9" t="s">
        <v>113</v>
      </c>
      <c r="D25" s="44"/>
    </row>
    <row r="26" spans="2:4" x14ac:dyDescent="0.3">
      <c r="B26" s="9" t="s">
        <v>36</v>
      </c>
      <c r="C26" s="9" t="s">
        <v>113</v>
      </c>
      <c r="D26" s="44"/>
    </row>
    <row r="27" spans="2:4" x14ac:dyDescent="0.3">
      <c r="B27" s="9" t="s">
        <v>36</v>
      </c>
      <c r="C27" s="9" t="s">
        <v>116</v>
      </c>
      <c r="D27" s="44"/>
    </row>
    <row r="28" spans="2:4" x14ac:dyDescent="0.3">
      <c r="B28" s="9" t="s">
        <v>36</v>
      </c>
      <c r="C28" s="9" t="s">
        <v>68</v>
      </c>
      <c r="D28" s="44"/>
    </row>
    <row r="29" spans="2:4" ht="28.8" x14ac:dyDescent="0.3">
      <c r="B29" s="9" t="s">
        <v>36</v>
      </c>
      <c r="C29" s="9" t="s">
        <v>66</v>
      </c>
      <c r="D29" s="44"/>
    </row>
    <row r="30" spans="2:4" x14ac:dyDescent="0.3">
      <c r="B30" s="9" t="s">
        <v>36</v>
      </c>
      <c r="C30" s="9" t="s">
        <v>57</v>
      </c>
      <c r="D30" s="44"/>
    </row>
    <row r="31" spans="2:4" x14ac:dyDescent="0.3">
      <c r="B31" s="9" t="s">
        <v>36</v>
      </c>
      <c r="C31" s="9" t="s">
        <v>101</v>
      </c>
      <c r="D31" s="44"/>
    </row>
    <row r="32" spans="2:4" x14ac:dyDescent="0.3">
      <c r="B32" s="9" t="s">
        <v>36</v>
      </c>
      <c r="C32" s="9" t="s">
        <v>82</v>
      </c>
      <c r="D32" s="44"/>
    </row>
    <row r="33" spans="2:4" x14ac:dyDescent="0.3">
      <c r="B33" s="9" t="s">
        <v>36</v>
      </c>
      <c r="C33" s="9" t="s">
        <v>82</v>
      </c>
      <c r="D33" s="44"/>
    </row>
    <row r="34" spans="2:4" x14ac:dyDescent="0.3">
      <c r="B34" s="9" t="s">
        <v>36</v>
      </c>
      <c r="C34" s="9" t="s">
        <v>122</v>
      </c>
      <c r="D34" s="44"/>
    </row>
    <row r="35" spans="2:4" x14ac:dyDescent="0.3">
      <c r="B35" s="9" t="s">
        <v>36</v>
      </c>
      <c r="C35" s="9" t="s">
        <v>111</v>
      </c>
      <c r="D35" s="44"/>
    </row>
    <row r="36" spans="2:4" ht="28.8" x14ac:dyDescent="0.3">
      <c r="B36" s="9" t="s">
        <v>36</v>
      </c>
      <c r="C36" s="9" t="s">
        <v>120</v>
      </c>
      <c r="D36" s="44"/>
    </row>
    <row r="37" spans="2:4" x14ac:dyDescent="0.3">
      <c r="B37" s="9" t="s">
        <v>36</v>
      </c>
      <c r="C37" s="9" t="s">
        <v>94</v>
      </c>
      <c r="D37" s="44"/>
    </row>
    <row r="38" spans="2:4" ht="15" thickBot="1" x14ac:dyDescent="0.35">
      <c r="B38" s="10" t="s">
        <v>36</v>
      </c>
      <c r="C38" s="10" t="s">
        <v>35</v>
      </c>
      <c r="D38" s="45"/>
    </row>
    <row r="39" spans="2:4" x14ac:dyDescent="0.3">
      <c r="B39" s="11" t="s">
        <v>16</v>
      </c>
      <c r="C39" s="11" t="s">
        <v>18</v>
      </c>
      <c r="D39" s="43">
        <v>7.54</v>
      </c>
    </row>
    <row r="40" spans="2:4" x14ac:dyDescent="0.3">
      <c r="B40" s="9" t="s">
        <v>16</v>
      </c>
      <c r="C40" s="9" t="s">
        <v>15</v>
      </c>
      <c r="D40" s="44"/>
    </row>
    <row r="41" spans="2:4" x14ac:dyDescent="0.3">
      <c r="B41" s="9" t="s">
        <v>16</v>
      </c>
      <c r="C41" s="9" t="s">
        <v>91</v>
      </c>
      <c r="D41" s="44"/>
    </row>
    <row r="42" spans="2:4" ht="15" thickBot="1" x14ac:dyDescent="0.35">
      <c r="B42" s="10" t="s">
        <v>16</v>
      </c>
      <c r="C42" s="10" t="s">
        <v>106</v>
      </c>
      <c r="D42" s="45"/>
    </row>
    <row r="43" spans="2:4" x14ac:dyDescent="0.3">
      <c r="B43" s="11" t="s">
        <v>30</v>
      </c>
      <c r="C43" s="11" t="s">
        <v>129</v>
      </c>
      <c r="D43" s="43">
        <v>3.77</v>
      </c>
    </row>
    <row r="44" spans="2:4" ht="15" thickBot="1" x14ac:dyDescent="0.35">
      <c r="B44" s="10" t="s">
        <v>30</v>
      </c>
      <c r="C44" s="10" t="s">
        <v>76</v>
      </c>
      <c r="D44" s="45"/>
    </row>
    <row r="45" spans="2:4" x14ac:dyDescent="0.3">
      <c r="B45" s="11" t="s">
        <v>10</v>
      </c>
      <c r="C45" s="11" t="s">
        <v>9</v>
      </c>
      <c r="D45" s="43">
        <v>5.66</v>
      </c>
    </row>
    <row r="46" spans="2:4" x14ac:dyDescent="0.3">
      <c r="B46" s="9" t="s">
        <v>10</v>
      </c>
      <c r="C46" s="9" t="s">
        <v>59</v>
      </c>
      <c r="D46" s="44"/>
    </row>
    <row r="47" spans="2:4" ht="29.4" thickBot="1" x14ac:dyDescent="0.35">
      <c r="B47" s="10" t="s">
        <v>10</v>
      </c>
      <c r="C47" s="10" t="s">
        <v>45</v>
      </c>
      <c r="D47" s="45"/>
    </row>
    <row r="48" spans="2:4" ht="26.4" thickBot="1" x14ac:dyDescent="0.35">
      <c r="B48" s="13" t="s">
        <v>28</v>
      </c>
      <c r="C48" s="13" t="s">
        <v>27</v>
      </c>
      <c r="D48" s="16">
        <v>1.88</v>
      </c>
    </row>
    <row r="49" spans="2:4" x14ac:dyDescent="0.3">
      <c r="B49" s="11" t="s">
        <v>54</v>
      </c>
      <c r="C49" s="11" t="s">
        <v>53</v>
      </c>
      <c r="D49" s="43">
        <v>3.77</v>
      </c>
    </row>
    <row r="50" spans="2:4" ht="15" thickBot="1" x14ac:dyDescent="0.35">
      <c r="B50" s="10" t="s">
        <v>54</v>
      </c>
      <c r="C50" s="10" t="s">
        <v>53</v>
      </c>
      <c r="D50" s="45"/>
    </row>
    <row r="51" spans="2:4" x14ac:dyDescent="0.3">
      <c r="B51" s="11" t="s">
        <v>41</v>
      </c>
      <c r="C51" s="11" t="s">
        <v>38</v>
      </c>
      <c r="D51" s="43">
        <v>3.77</v>
      </c>
    </row>
    <row r="52" spans="2:4" ht="15" thickBot="1" x14ac:dyDescent="0.35">
      <c r="B52" s="10" t="s">
        <v>41</v>
      </c>
      <c r="C52" s="10" t="s">
        <v>82</v>
      </c>
      <c r="D52" s="45"/>
    </row>
    <row r="53" spans="2:4" ht="28.8" x14ac:dyDescent="0.3">
      <c r="B53" s="11" t="s">
        <v>60</v>
      </c>
      <c r="C53" s="11" t="s">
        <v>70</v>
      </c>
      <c r="D53" s="43">
        <v>5.66</v>
      </c>
    </row>
    <row r="54" spans="2:4" x14ac:dyDescent="0.3">
      <c r="B54" s="9" t="s">
        <v>60</v>
      </c>
      <c r="C54" s="9" t="s">
        <v>59</v>
      </c>
      <c r="D54" s="44"/>
    </row>
    <row r="55" spans="2:4" ht="15" thickBot="1" x14ac:dyDescent="0.35">
      <c r="B55" s="10" t="s">
        <v>60</v>
      </c>
      <c r="C55" s="10" t="s">
        <v>59</v>
      </c>
      <c r="D55" s="45"/>
    </row>
  </sheetData>
  <mergeCells count="10">
    <mergeCell ref="D45:D47"/>
    <mergeCell ref="D49:D50"/>
    <mergeCell ref="D51:D52"/>
    <mergeCell ref="D53:D55"/>
    <mergeCell ref="D6:D9"/>
    <mergeCell ref="D10:D16"/>
    <mergeCell ref="D17:D19"/>
    <mergeCell ref="D24:D38"/>
    <mergeCell ref="D39:D42"/>
    <mergeCell ref="D43:D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7CE05-056A-4FC9-B290-9A23760A7AAA}">
  <dimension ref="A1:C55"/>
  <sheetViews>
    <sheetView zoomScale="60" zoomScaleNormal="60" workbookViewId="0">
      <selection activeCell="G18" sqref="G18"/>
    </sheetView>
  </sheetViews>
  <sheetFormatPr baseColWidth="10" defaultRowHeight="14.4" x14ac:dyDescent="0.3"/>
  <cols>
    <col min="1" max="1" width="48.33203125" customWidth="1"/>
    <col min="2" max="2" width="89" customWidth="1"/>
    <col min="3" max="3" width="33.44140625" customWidth="1"/>
  </cols>
  <sheetData>
    <row r="1" spans="1:3" ht="15" thickBot="1" x14ac:dyDescent="0.35"/>
    <row r="2" spans="1:3" ht="47.4" thickBot="1" x14ac:dyDescent="0.35">
      <c r="A2" s="8" t="s">
        <v>130</v>
      </c>
      <c r="B2" s="8" t="s">
        <v>2</v>
      </c>
      <c r="C2" s="8" t="s">
        <v>147</v>
      </c>
    </row>
    <row r="3" spans="1:3" ht="33" customHeight="1" x14ac:dyDescent="0.3">
      <c r="A3" s="46" t="s">
        <v>131</v>
      </c>
      <c r="B3" s="11" t="s">
        <v>129</v>
      </c>
      <c r="C3" s="49">
        <v>7.54</v>
      </c>
    </row>
    <row r="4" spans="1:3" ht="31.95" customHeight="1" x14ac:dyDescent="0.3">
      <c r="A4" s="48"/>
      <c r="B4" s="9" t="s">
        <v>129</v>
      </c>
      <c r="C4" s="50"/>
    </row>
    <row r="5" spans="1:3" ht="23.4" customHeight="1" x14ac:dyDescent="0.3">
      <c r="A5" s="48"/>
      <c r="B5" s="9" t="s">
        <v>76</v>
      </c>
      <c r="C5" s="50"/>
    </row>
    <row r="6" spans="1:3" ht="15" thickBot="1" x14ac:dyDescent="0.35">
      <c r="A6" s="47"/>
      <c r="B6" s="10" t="s">
        <v>87</v>
      </c>
      <c r="C6" s="51"/>
    </row>
    <row r="7" spans="1:3" ht="14.4" customHeight="1" x14ac:dyDescent="0.3">
      <c r="A7" s="46" t="s">
        <v>132</v>
      </c>
      <c r="B7" s="11" t="s">
        <v>48</v>
      </c>
      <c r="C7" s="52">
        <v>9.43</v>
      </c>
    </row>
    <row r="8" spans="1:3" ht="14.4" customHeight="1" x14ac:dyDescent="0.3">
      <c r="A8" s="48"/>
      <c r="B8" s="9" t="s">
        <v>9</v>
      </c>
      <c r="C8" s="53"/>
    </row>
    <row r="9" spans="1:3" ht="14.4" customHeight="1" x14ac:dyDescent="0.3">
      <c r="A9" s="48"/>
      <c r="B9" s="9" t="s">
        <v>18</v>
      </c>
      <c r="C9" s="53"/>
    </row>
    <row r="10" spans="1:3" ht="15" customHeight="1" x14ac:dyDescent="0.3">
      <c r="A10" s="48"/>
      <c r="B10" s="9" t="s">
        <v>18</v>
      </c>
      <c r="C10" s="53"/>
    </row>
    <row r="11" spans="1:3" ht="15" thickBot="1" x14ac:dyDescent="0.35">
      <c r="A11" s="47"/>
      <c r="B11" s="10" t="s">
        <v>15</v>
      </c>
      <c r="C11" s="54"/>
    </row>
    <row r="12" spans="1:3" x14ac:dyDescent="0.3">
      <c r="A12" s="46" t="s">
        <v>133</v>
      </c>
      <c r="B12" s="11" t="s">
        <v>73</v>
      </c>
      <c r="C12" s="49">
        <v>20.75</v>
      </c>
    </row>
    <row r="13" spans="1:3" ht="28.8" x14ac:dyDescent="0.3">
      <c r="A13" s="48"/>
      <c r="B13" s="9" t="s">
        <v>70</v>
      </c>
      <c r="C13" s="50"/>
    </row>
    <row r="14" spans="1:3" ht="28.8" x14ac:dyDescent="0.3">
      <c r="A14" s="48"/>
      <c r="B14" s="9" t="s">
        <v>108</v>
      </c>
      <c r="C14" s="50"/>
    </row>
    <row r="15" spans="1:3" x14ac:dyDescent="0.3">
      <c r="A15" s="48"/>
      <c r="B15" s="9" t="s">
        <v>113</v>
      </c>
      <c r="C15" s="50"/>
    </row>
    <row r="16" spans="1:3" x14ac:dyDescent="0.3">
      <c r="A16" s="48"/>
      <c r="B16" s="9" t="s">
        <v>113</v>
      </c>
      <c r="C16" s="50"/>
    </row>
    <row r="17" spans="1:3" ht="28.8" x14ac:dyDescent="0.3">
      <c r="A17" s="48"/>
      <c r="B17" s="9" t="s">
        <v>128</v>
      </c>
      <c r="C17" s="50"/>
    </row>
    <row r="18" spans="1:3" ht="28.8" x14ac:dyDescent="0.3">
      <c r="A18" s="48"/>
      <c r="B18" s="9" t="s">
        <v>126</v>
      </c>
      <c r="C18" s="50"/>
    </row>
    <row r="19" spans="1:3" x14ac:dyDescent="0.3">
      <c r="A19" s="48"/>
      <c r="B19" s="9" t="s">
        <v>116</v>
      </c>
      <c r="C19" s="50"/>
    </row>
    <row r="20" spans="1:3" x14ac:dyDescent="0.3">
      <c r="A20" s="48"/>
      <c r="B20" s="9" t="s">
        <v>68</v>
      </c>
      <c r="C20" s="50"/>
    </row>
    <row r="21" spans="1:3" ht="28.8" x14ac:dyDescent="0.3">
      <c r="A21" s="48"/>
      <c r="B21" s="9" t="s">
        <v>66</v>
      </c>
      <c r="C21" s="50"/>
    </row>
    <row r="22" spans="1:3" ht="37.950000000000003" customHeight="1" thickBot="1" x14ac:dyDescent="0.35">
      <c r="A22" s="47"/>
      <c r="B22" s="10" t="s">
        <v>89</v>
      </c>
      <c r="C22" s="51"/>
    </row>
    <row r="23" spans="1:3" ht="43.2" customHeight="1" thickBot="1" x14ac:dyDescent="0.35">
      <c r="A23" s="12" t="s">
        <v>134</v>
      </c>
      <c r="B23" s="13" t="s">
        <v>57</v>
      </c>
      <c r="C23" s="14">
        <v>1.88</v>
      </c>
    </row>
    <row r="24" spans="1:3" x14ac:dyDescent="0.3">
      <c r="A24" s="46" t="s">
        <v>135</v>
      </c>
      <c r="B24" s="11" t="s">
        <v>118</v>
      </c>
      <c r="C24" s="52">
        <v>3.77</v>
      </c>
    </row>
    <row r="25" spans="1:3" ht="15" thickBot="1" x14ac:dyDescent="0.35">
      <c r="A25" s="47"/>
      <c r="B25" s="10" t="s">
        <v>124</v>
      </c>
      <c r="C25" s="54"/>
    </row>
    <row r="26" spans="1:3" x14ac:dyDescent="0.3">
      <c r="A26" s="46" t="s">
        <v>136</v>
      </c>
      <c r="B26" s="11" t="s">
        <v>101</v>
      </c>
      <c r="C26" s="49">
        <v>5.66</v>
      </c>
    </row>
    <row r="27" spans="1:3" x14ac:dyDescent="0.3">
      <c r="A27" s="48"/>
      <c r="B27" s="9" t="s">
        <v>101</v>
      </c>
      <c r="C27" s="50"/>
    </row>
    <row r="28" spans="1:3" ht="15" thickBot="1" x14ac:dyDescent="0.35">
      <c r="A28" s="47"/>
      <c r="B28" s="10" t="s">
        <v>101</v>
      </c>
      <c r="C28" s="51"/>
    </row>
    <row r="29" spans="1:3" ht="37.200000000000003" thickBot="1" x14ac:dyDescent="0.35">
      <c r="A29" s="12" t="s">
        <v>138</v>
      </c>
      <c r="B29" s="13" t="s">
        <v>23</v>
      </c>
      <c r="C29" s="14">
        <v>1.88</v>
      </c>
    </row>
    <row r="30" spans="1:3" x14ac:dyDescent="0.3">
      <c r="A30" s="55" t="s">
        <v>137</v>
      </c>
      <c r="B30" s="11" t="s">
        <v>38</v>
      </c>
      <c r="C30" s="49">
        <v>11.32</v>
      </c>
    </row>
    <row r="31" spans="1:3" x14ac:dyDescent="0.3">
      <c r="A31" s="56"/>
      <c r="B31" s="9" t="s">
        <v>38</v>
      </c>
      <c r="C31" s="50"/>
    </row>
    <row r="32" spans="1:3" x14ac:dyDescent="0.3">
      <c r="A32" s="56"/>
      <c r="B32" s="9" t="s">
        <v>38</v>
      </c>
      <c r="C32" s="50"/>
    </row>
    <row r="33" spans="1:3" x14ac:dyDescent="0.3">
      <c r="A33" s="56"/>
      <c r="B33" s="9" t="s">
        <v>82</v>
      </c>
      <c r="C33" s="50"/>
    </row>
    <row r="34" spans="1:3" x14ac:dyDescent="0.3">
      <c r="A34" s="56"/>
      <c r="B34" s="9" t="s">
        <v>82</v>
      </c>
      <c r="C34" s="50"/>
    </row>
    <row r="35" spans="1:3" ht="15" thickBot="1" x14ac:dyDescent="0.35">
      <c r="A35" s="57"/>
      <c r="B35" s="10" t="s">
        <v>82</v>
      </c>
      <c r="C35" s="51"/>
    </row>
    <row r="36" spans="1:3" ht="37.200000000000003" thickBot="1" x14ac:dyDescent="0.35">
      <c r="A36" s="15" t="s">
        <v>139</v>
      </c>
      <c r="B36" s="13" t="s">
        <v>27</v>
      </c>
      <c r="C36" s="14">
        <v>1.88</v>
      </c>
    </row>
    <row r="37" spans="1:3" x14ac:dyDescent="0.3">
      <c r="A37" s="55" t="s">
        <v>140</v>
      </c>
      <c r="B37" s="11" t="s">
        <v>98</v>
      </c>
      <c r="C37" s="49">
        <v>5.66</v>
      </c>
    </row>
    <row r="38" spans="1:3" x14ac:dyDescent="0.3">
      <c r="A38" s="56"/>
      <c r="B38" s="9" t="s">
        <v>122</v>
      </c>
      <c r="C38" s="50"/>
    </row>
    <row r="39" spans="1:3" ht="15" thickBot="1" x14ac:dyDescent="0.35">
      <c r="A39" s="57"/>
      <c r="B39" s="10" t="s">
        <v>111</v>
      </c>
      <c r="C39" s="51"/>
    </row>
    <row r="40" spans="1:3" x14ac:dyDescent="0.3">
      <c r="A40" s="46" t="s">
        <v>141</v>
      </c>
      <c r="B40" s="11" t="s">
        <v>91</v>
      </c>
      <c r="C40" s="49">
        <v>15.09</v>
      </c>
    </row>
    <row r="41" spans="1:3" x14ac:dyDescent="0.3">
      <c r="A41" s="48"/>
      <c r="B41" s="9" t="s">
        <v>91</v>
      </c>
      <c r="C41" s="50"/>
    </row>
    <row r="42" spans="1:3" x14ac:dyDescent="0.3">
      <c r="A42" s="48"/>
      <c r="B42" s="9" t="s">
        <v>59</v>
      </c>
      <c r="C42" s="50"/>
    </row>
    <row r="43" spans="1:3" x14ac:dyDescent="0.3">
      <c r="A43" s="48"/>
      <c r="B43" s="9" t="s">
        <v>59</v>
      </c>
      <c r="C43" s="50"/>
    </row>
    <row r="44" spans="1:3" x14ac:dyDescent="0.3">
      <c r="A44" s="48"/>
      <c r="B44" s="9" t="s">
        <v>59</v>
      </c>
      <c r="C44" s="50"/>
    </row>
    <row r="45" spans="1:3" x14ac:dyDescent="0.3">
      <c r="A45" s="48"/>
      <c r="B45" s="9" t="s">
        <v>59</v>
      </c>
      <c r="C45" s="50"/>
    </row>
    <row r="46" spans="1:3" x14ac:dyDescent="0.3">
      <c r="A46" s="48"/>
      <c r="B46" s="9" t="s">
        <v>53</v>
      </c>
      <c r="C46" s="50"/>
    </row>
    <row r="47" spans="1:3" ht="15" thickBot="1" x14ac:dyDescent="0.35">
      <c r="A47" s="47"/>
      <c r="B47" s="10" t="s">
        <v>53</v>
      </c>
      <c r="C47" s="51"/>
    </row>
    <row r="48" spans="1:3" ht="28.8" x14ac:dyDescent="0.3">
      <c r="A48" s="46" t="s">
        <v>142</v>
      </c>
      <c r="B48" s="11" t="s">
        <v>120</v>
      </c>
      <c r="C48" s="49">
        <v>7.54</v>
      </c>
    </row>
    <row r="49" spans="1:3" x14ac:dyDescent="0.3">
      <c r="A49" s="48"/>
      <c r="B49" s="9" t="s">
        <v>96</v>
      </c>
      <c r="C49" s="50"/>
    </row>
    <row r="50" spans="1:3" x14ac:dyDescent="0.3">
      <c r="A50" s="48"/>
      <c r="B50" s="9" t="s">
        <v>79</v>
      </c>
      <c r="C50" s="50"/>
    </row>
    <row r="51" spans="1:3" ht="29.4" thickBot="1" x14ac:dyDescent="0.35">
      <c r="A51" s="47"/>
      <c r="B51" s="10" t="s">
        <v>45</v>
      </c>
      <c r="C51" s="51"/>
    </row>
    <row r="52" spans="1:3" ht="37.200000000000003" thickBot="1" x14ac:dyDescent="0.35">
      <c r="A52" s="12" t="s">
        <v>143</v>
      </c>
      <c r="B52" s="13" t="s">
        <v>50</v>
      </c>
      <c r="C52" s="14">
        <v>1.88</v>
      </c>
    </row>
    <row r="53" spans="1:3" x14ac:dyDescent="0.3">
      <c r="A53" s="46" t="s">
        <v>144</v>
      </c>
      <c r="B53" s="11" t="s">
        <v>106</v>
      </c>
      <c r="C53" s="52">
        <v>3.77</v>
      </c>
    </row>
    <row r="54" spans="1:3" ht="15" thickBot="1" x14ac:dyDescent="0.35">
      <c r="A54" s="47"/>
      <c r="B54" s="10" t="s">
        <v>94</v>
      </c>
      <c r="C54" s="54"/>
    </row>
    <row r="55" spans="1:3" ht="37.200000000000003" thickBot="1" x14ac:dyDescent="0.35">
      <c r="A55" s="12" t="s">
        <v>145</v>
      </c>
      <c r="B55" s="13" t="s">
        <v>35</v>
      </c>
      <c r="C55" s="14">
        <v>1.88</v>
      </c>
    </row>
  </sheetData>
  <mergeCells count="20">
    <mergeCell ref="C53:C54"/>
    <mergeCell ref="C24:C25"/>
    <mergeCell ref="C26:C28"/>
    <mergeCell ref="C30:C35"/>
    <mergeCell ref="C37:C39"/>
    <mergeCell ref="C40:C47"/>
    <mergeCell ref="C48:C51"/>
    <mergeCell ref="A30:A35"/>
    <mergeCell ref="A37:A39"/>
    <mergeCell ref="A40:A47"/>
    <mergeCell ref="A48:A51"/>
    <mergeCell ref="A53:A54"/>
    <mergeCell ref="A24:A25"/>
    <mergeCell ref="A26:A28"/>
    <mergeCell ref="C3:C6"/>
    <mergeCell ref="C7:C11"/>
    <mergeCell ref="C12:C22"/>
    <mergeCell ref="A3:A6"/>
    <mergeCell ref="A7:A11"/>
    <mergeCell ref="A12:A2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AE2C-02E4-4015-AE2F-51DA8F184FB7}">
  <dimension ref="B1:E20"/>
  <sheetViews>
    <sheetView tabSelected="1" topLeftCell="B1" zoomScaleNormal="100" workbookViewId="0">
      <selection activeCell="L23" sqref="L23"/>
    </sheetView>
  </sheetViews>
  <sheetFormatPr baseColWidth="10" defaultRowHeight="14.4" x14ac:dyDescent="0.3"/>
  <cols>
    <col min="1" max="1" width="17.6640625" customWidth="1"/>
    <col min="2" max="2" width="28.88671875" customWidth="1"/>
    <col min="3" max="3" width="24.88671875" customWidth="1"/>
    <col min="4" max="4" width="33" customWidth="1"/>
    <col min="5" max="5" width="32.33203125" customWidth="1"/>
  </cols>
  <sheetData>
    <row r="1" spans="2:5" ht="15" thickBot="1" x14ac:dyDescent="0.35"/>
    <row r="2" spans="2:5" ht="18.600000000000001" thickBot="1" x14ac:dyDescent="0.4">
      <c r="B2" s="35" t="s">
        <v>281</v>
      </c>
      <c r="C2" s="35" t="s">
        <v>280</v>
      </c>
      <c r="D2" s="35" t="s">
        <v>282</v>
      </c>
      <c r="E2" s="36" t="s">
        <v>283</v>
      </c>
    </row>
    <row r="3" spans="2:5" x14ac:dyDescent="0.3">
      <c r="B3" s="37" t="s">
        <v>36</v>
      </c>
      <c r="C3" s="34">
        <v>15</v>
      </c>
      <c r="D3" s="34">
        <v>28.85</v>
      </c>
      <c r="E3" s="38">
        <v>28.85</v>
      </c>
    </row>
    <row r="4" spans="2:5" x14ac:dyDescent="0.3">
      <c r="B4" s="39" t="s">
        <v>80</v>
      </c>
      <c r="C4" s="32">
        <v>7</v>
      </c>
      <c r="D4" s="32">
        <v>13.46</v>
      </c>
      <c r="E4" s="40">
        <f>D3+D4</f>
        <v>42.31</v>
      </c>
    </row>
    <row r="5" spans="2:5" x14ac:dyDescent="0.3">
      <c r="B5" s="39" t="s">
        <v>43</v>
      </c>
      <c r="C5" s="32">
        <v>4</v>
      </c>
      <c r="D5" s="32">
        <v>7.69</v>
      </c>
      <c r="E5" s="40">
        <f>D3+D4+D5</f>
        <v>50</v>
      </c>
    </row>
    <row r="6" spans="2:5" x14ac:dyDescent="0.3">
      <c r="B6" s="39" t="s">
        <v>16</v>
      </c>
      <c r="C6" s="32">
        <v>4</v>
      </c>
      <c r="D6" s="32">
        <v>7.69</v>
      </c>
      <c r="E6" s="40">
        <f>D3+D4+D5+D6</f>
        <v>57.69</v>
      </c>
    </row>
    <row r="7" spans="2:5" x14ac:dyDescent="0.3">
      <c r="B7" s="39" t="s">
        <v>74</v>
      </c>
      <c r="C7" s="32">
        <v>3</v>
      </c>
      <c r="D7" s="32">
        <v>5.77</v>
      </c>
      <c r="E7" s="40">
        <f>D3+D4+D5+D6+D7</f>
        <v>63.459999999999994</v>
      </c>
    </row>
    <row r="8" spans="2:5" x14ac:dyDescent="0.3">
      <c r="B8" s="39" t="s">
        <v>285</v>
      </c>
      <c r="C8" s="32">
        <v>3</v>
      </c>
      <c r="D8" s="32">
        <v>5.77</v>
      </c>
      <c r="E8" s="40">
        <f>D3+D4+D5+D6+D7+D8</f>
        <v>69.22999999999999</v>
      </c>
    </row>
    <row r="9" spans="2:5" x14ac:dyDescent="0.3">
      <c r="B9" s="39" t="s">
        <v>287</v>
      </c>
      <c r="C9" s="32">
        <v>3</v>
      </c>
      <c r="D9" s="32">
        <v>5.77</v>
      </c>
      <c r="E9" s="40">
        <f>D3+D4+D5+D6+D7+D8+D9</f>
        <v>74.999999999999986</v>
      </c>
    </row>
    <row r="10" spans="2:5" x14ac:dyDescent="0.3">
      <c r="B10" s="39" t="s">
        <v>30</v>
      </c>
      <c r="C10" s="32">
        <v>2</v>
      </c>
      <c r="D10" s="32">
        <v>3.85</v>
      </c>
      <c r="E10" s="40">
        <f>D3+D4+D5+D6+D7+D8+D9+D10</f>
        <v>78.84999999999998</v>
      </c>
    </row>
    <row r="11" spans="2:5" x14ac:dyDescent="0.3">
      <c r="B11" s="39" t="s">
        <v>54</v>
      </c>
      <c r="C11" s="32">
        <v>2</v>
      </c>
      <c r="D11" s="32">
        <v>3.85</v>
      </c>
      <c r="E11" s="40">
        <f>D3+D5+D4+D6+D7+D8+D9+D10+D11</f>
        <v>82.699999999999974</v>
      </c>
    </row>
    <row r="12" spans="2:5" x14ac:dyDescent="0.3">
      <c r="B12" s="39" t="s">
        <v>41</v>
      </c>
      <c r="C12" s="32">
        <v>2</v>
      </c>
      <c r="D12" s="32">
        <v>3.85</v>
      </c>
      <c r="E12" s="40">
        <f>D3+D4+D5+D6+D7+D9+D8+D10+D11+D12</f>
        <v>86.549999999999969</v>
      </c>
    </row>
    <row r="13" spans="2:5" x14ac:dyDescent="0.3">
      <c r="B13" s="39" t="s">
        <v>284</v>
      </c>
      <c r="C13" s="32">
        <v>1</v>
      </c>
      <c r="D13" s="32">
        <v>1.92</v>
      </c>
      <c r="E13" s="40">
        <f>D3+D4+D5+D6+D7+D8+D9+D10+D11+D12+D13</f>
        <v>88.46999999999997</v>
      </c>
    </row>
    <row r="14" spans="2:5" x14ac:dyDescent="0.3">
      <c r="B14" s="39" t="s">
        <v>24</v>
      </c>
      <c r="C14" s="32">
        <v>1</v>
      </c>
      <c r="D14" s="32">
        <v>1.92</v>
      </c>
      <c r="E14" s="40">
        <f>D3+D4+D5+D6+D7+D8+D9+D10+D11+D12+D13+D14</f>
        <v>90.389999999999972</v>
      </c>
    </row>
    <row r="15" spans="2:5" x14ac:dyDescent="0.3">
      <c r="B15" s="39" t="s">
        <v>63</v>
      </c>
      <c r="C15" s="32">
        <v>1</v>
      </c>
      <c r="D15" s="32">
        <v>1.92</v>
      </c>
      <c r="E15" s="40">
        <f>E14+D15</f>
        <v>92.309999999999974</v>
      </c>
    </row>
    <row r="16" spans="2:5" x14ac:dyDescent="0.3">
      <c r="B16" s="39" t="s">
        <v>21</v>
      </c>
      <c r="C16" s="32">
        <v>1</v>
      </c>
      <c r="D16" s="32">
        <v>1.92</v>
      </c>
      <c r="E16" s="40">
        <f>E15+D16</f>
        <v>94.229999999999976</v>
      </c>
    </row>
    <row r="17" spans="2:5" x14ac:dyDescent="0.3">
      <c r="B17" s="39" t="s">
        <v>33</v>
      </c>
      <c r="C17" s="32">
        <v>1</v>
      </c>
      <c r="D17" s="32">
        <v>1.92</v>
      </c>
      <c r="E17" s="40">
        <f>E16+D17</f>
        <v>96.149999999999977</v>
      </c>
    </row>
    <row r="18" spans="2:5" x14ac:dyDescent="0.3">
      <c r="B18" s="39" t="s">
        <v>99</v>
      </c>
      <c r="C18" s="32">
        <v>1</v>
      </c>
      <c r="D18" s="32">
        <v>1.92</v>
      </c>
      <c r="E18" s="40">
        <f>E17+D18</f>
        <v>98.069999999999979</v>
      </c>
    </row>
    <row r="19" spans="2:5" ht="15" thickBot="1" x14ac:dyDescent="0.35">
      <c r="B19" s="41" t="s">
        <v>286</v>
      </c>
      <c r="C19" s="33">
        <v>1</v>
      </c>
      <c r="D19" s="33">
        <v>1.92</v>
      </c>
      <c r="E19" s="42">
        <f>E18+D19</f>
        <v>99.989999999999981</v>
      </c>
    </row>
    <row r="20" spans="2:5" ht="15" thickBot="1" x14ac:dyDescent="0.35">
      <c r="B20" s="31" t="s">
        <v>288</v>
      </c>
      <c r="C20" s="31">
        <f>SUM(C3:C19)</f>
        <v>52</v>
      </c>
      <c r="D20" s="31">
        <v>100</v>
      </c>
      <c r="E20" s="30"/>
    </row>
  </sheetData>
  <sortState xmlns:xlrd2="http://schemas.microsoft.com/office/spreadsheetml/2017/richdata2" ref="B3:E19">
    <sortCondition descending="1" ref="C1:C1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</vt:lpstr>
      <vt:lpstr>Definición modos de falla</vt:lpstr>
      <vt:lpstr>% de fallas</vt:lpstr>
      <vt:lpstr>% de Activo</vt:lpstr>
      <vt:lpstr>Análisis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Arenas Cano</dc:creator>
  <cp:lastModifiedBy>Santiago Arenas Cano</cp:lastModifiedBy>
  <dcterms:created xsi:type="dcterms:W3CDTF">2023-09-28T03:54:38Z</dcterms:created>
  <dcterms:modified xsi:type="dcterms:W3CDTF">2023-10-27T05:12:26Z</dcterms:modified>
</cp:coreProperties>
</file>