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mateo.henao\Downloads\"/>
    </mc:Choice>
  </mc:AlternateContent>
  <xr:revisionPtr revIDLastSave="0" documentId="13_ncr:1_{55038321-EEA3-42F5-957F-CFC1327717FF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ReconocPredial" sheetId="3" r:id="rId1"/>
    <sheet name="ZHF Urbano" sheetId="4" r:id="rId2"/>
    <sheet name="ZHF Rural" sheetId="6" r:id="rId3"/>
  </sheets>
  <definedNames>
    <definedName name="_xlnm.Print_Area" localSheetId="1">'ZHF Urbano'!$A$1:$AF$21</definedName>
    <definedName name="_xlnm.Print_Titles" localSheetId="0">ReconocPredial!$1:$13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0" i="6" l="1"/>
  <c r="AD14" i="3"/>
  <c r="Z14" i="3"/>
  <c r="Q14" i="3"/>
  <c r="W15" i="6"/>
  <c r="W16" i="6"/>
  <c r="W17" i="6"/>
  <c r="W18" i="6"/>
  <c r="W14" i="6"/>
  <c r="AF14" i="3"/>
  <c r="AG14" i="3" s="1"/>
  <c r="S14" i="6"/>
  <c r="N14" i="6"/>
  <c r="M14" i="4"/>
  <c r="T14" i="4" s="1"/>
  <c r="X14" i="4" s="1"/>
  <c r="S19" i="4"/>
  <c r="S20" i="4" s="1"/>
  <c r="S21" i="4" s="1"/>
  <c r="R19" i="6"/>
  <c r="R20" i="6" s="1"/>
  <c r="R21" i="6" s="1"/>
  <c r="Q19" i="6"/>
  <c r="Q20" i="6" s="1"/>
  <c r="Q21" i="6" s="1"/>
  <c r="P19" i="6"/>
  <c r="P20" i="6" s="1"/>
  <c r="P21" i="6" s="1"/>
  <c r="O19" i="6"/>
  <c r="O20" i="6" s="1"/>
  <c r="O21" i="6" s="1"/>
  <c r="N18" i="6"/>
  <c r="N17" i="6"/>
  <c r="N16" i="6"/>
  <c r="N15" i="6"/>
  <c r="R19" i="4"/>
  <c r="R20" i="4" s="1"/>
  <c r="R21" i="4" s="1"/>
  <c r="Q19" i="4"/>
  <c r="Q20" i="4" s="1"/>
  <c r="Q21" i="4" s="1"/>
  <c r="P19" i="4"/>
  <c r="P20" i="4" s="1"/>
  <c r="P21" i="4" s="1"/>
  <c r="O19" i="4"/>
  <c r="O20" i="4" s="1"/>
  <c r="O21" i="4" s="1"/>
  <c r="M15" i="4"/>
  <c r="M16" i="4"/>
  <c r="M17" i="4"/>
  <c r="M18" i="4"/>
  <c r="T18" i="4" s="1"/>
  <c r="X18" i="4" s="1"/>
  <c r="N19" i="4"/>
  <c r="N20" i="4"/>
  <c r="N21" i="4"/>
  <c r="AD15" i="3"/>
  <c r="AD16" i="3"/>
  <c r="AD17" i="3"/>
  <c r="AD18" i="3"/>
  <c r="Z15" i="3"/>
  <c r="Z16" i="3"/>
  <c r="Z17" i="3"/>
  <c r="Z18" i="3"/>
  <c r="R19" i="3"/>
  <c r="Q15" i="3"/>
  <c r="Q16" i="3"/>
  <c r="Q17" i="3"/>
  <c r="Q18" i="3"/>
  <c r="Q19" i="3"/>
  <c r="I19" i="3"/>
  <c r="G19" i="3"/>
  <c r="H19" i="3"/>
  <c r="S18" i="6" l="1"/>
  <c r="S17" i="6"/>
  <c r="S16" i="6"/>
  <c r="S15" i="6"/>
  <c r="T17" i="4"/>
  <c r="X17" i="4" s="1"/>
  <c r="T16" i="4"/>
  <c r="X16" i="4" s="1"/>
  <c r="M19" i="4"/>
  <c r="T15" i="4"/>
  <c r="X15" i="4" s="1"/>
  <c r="W19" i="6"/>
  <c r="W21" i="6" s="1"/>
  <c r="M20" i="4"/>
  <c r="M21" i="4" s="1"/>
  <c r="X19" i="4"/>
  <c r="X20" i="4" s="1"/>
  <c r="X21" i="4" s="1"/>
  <c r="Z19" i="3"/>
  <c r="N19" i="6"/>
  <c r="N20" i="6" s="1"/>
  <c r="N21" i="6" s="1"/>
  <c r="AD19" i="3"/>
  <c r="AF16" i="3"/>
  <c r="AG16" i="3" s="1"/>
  <c r="AF17" i="3"/>
  <c r="AG17" i="3" s="1"/>
  <c r="AF18" i="3"/>
  <c r="AG18" i="3" s="1"/>
  <c r="AF15" i="3"/>
  <c r="AG15" i="3" s="1"/>
  <c r="AE19" i="3"/>
  <c r="AE20" i="3" s="1"/>
  <c r="AE21" i="3" s="1"/>
  <c r="S19" i="3"/>
  <c r="S20" i="3" s="1"/>
  <c r="S21" i="3" s="1"/>
  <c r="T19" i="3"/>
  <c r="T20" i="3"/>
  <c r="T21" i="3" s="1"/>
  <c r="U19" i="3"/>
  <c r="R20" i="3"/>
  <c r="R21" i="3" s="1"/>
  <c r="I20" i="3"/>
  <c r="G20" i="3"/>
  <c r="G21" i="3" s="1"/>
  <c r="I21" i="3"/>
  <c r="H20" i="3"/>
  <c r="H21" i="3"/>
  <c r="U20" i="3"/>
  <c r="U21" i="3" s="1"/>
  <c r="Z20" i="3" l="1"/>
  <c r="Z21" i="3" s="1"/>
  <c r="AD20" i="3"/>
  <c r="AD21" i="3" s="1"/>
  <c r="Q20" i="3"/>
  <c r="Q21" i="3" s="1"/>
  <c r="AG19" i="3" l="1"/>
  <c r="AG20" i="3" s="1"/>
  <c r="AG21" i="3" s="1"/>
</calcChain>
</file>

<file path=xl/sharedStrings.xml><?xml version="1.0" encoding="utf-8"?>
<sst xmlns="http://schemas.openxmlformats.org/spreadsheetml/2006/main" count="188" uniqueCount="111">
  <si>
    <t>DEPARTAMENTO ADMINISTRATIVO DE PLANEACIÓN
GOBERNACIÓN DE ANTIOQUIA</t>
  </si>
  <si>
    <t xml:space="preserve">                            DIRECCIÓN DE SISTEMAS DE INFORMACIÓN Y CATASTRO</t>
  </si>
  <si>
    <t xml:space="preserve">                    CONTROL DE CALIDAD DE RECONOCIMIENTO PREDIAL EN CAMPO </t>
  </si>
  <si>
    <t>MUNICIPIO</t>
  </si>
  <si>
    <t>Sector</t>
  </si>
  <si>
    <t>RANGOS DE ACEPTACIÓN</t>
  </si>
  <si>
    <t>Numero de Predios a revisar</t>
  </si>
  <si>
    <t>FECHA DE EVALUACIÓN</t>
  </si>
  <si>
    <t>CONCLUSIONES</t>
  </si>
  <si>
    <t>FORMA DE 
EVALUACIÓN</t>
  </si>
  <si>
    <t>CUMPLE</t>
  </si>
  <si>
    <t>PARA CADA PREDIO</t>
  </si>
  <si>
    <t>Si promedio ponderado de las 11 variables a verificar en Campo cumple</t>
  </si>
  <si>
    <t>DD</t>
  </si>
  <si>
    <t>MM</t>
  </si>
  <si>
    <t>AA</t>
  </si>
  <si>
    <t>NO CUMPLE</t>
  </si>
  <si>
    <t>Si promedio ponderado de las 11 variables a verificar en Campo no cumple</t>
  </si>
  <si>
    <t>MUESTRA</t>
  </si>
  <si>
    <t>VARIABLES A VERIFICAR EN CAMPO</t>
  </si>
  <si>
    <t>RESULTADO</t>
  </si>
  <si>
    <t>INFORMACION COMPLEMENTARIA</t>
  </si>
  <si>
    <t>Orden</t>
  </si>
  <si>
    <t>Ubicación del Predio</t>
  </si>
  <si>
    <t>FISICO</t>
  </si>
  <si>
    <t>JURIDICO</t>
  </si>
  <si>
    <t>Calificación 
del Predio</t>
  </si>
  <si>
    <t>Actividad Realizada al Predio</t>
  </si>
  <si>
    <t>Reconocedor</t>
  </si>
  <si>
    <t xml:space="preserve">Coordinador </t>
  </si>
  <si>
    <t>NPN</t>
  </si>
  <si>
    <t>Identificación y Descripción del predio</t>
  </si>
  <si>
    <t xml:space="preserve">Calificación de Edificaciones </t>
  </si>
  <si>
    <t>Medidas y Areas</t>
  </si>
  <si>
    <t>Cartografia</t>
  </si>
  <si>
    <t xml:space="preserve">Registro Fotografico </t>
  </si>
  <si>
    <t xml:space="preserve">Justificacion del Derecho de Propiedad </t>
  </si>
  <si>
    <t>Posesión del predio</t>
  </si>
  <si>
    <t>Verificado, formado, incorporado, calificado, homogéneo, P.H., ajuste áreas</t>
  </si>
  <si>
    <t>Nombre</t>
  </si>
  <si>
    <t>Dirección   (1)</t>
  </si>
  <si>
    <t>Destino Económico del predio   (2)</t>
  </si>
  <si>
    <t>Características del predio       (3)</t>
  </si>
  <si>
    <t xml:space="preserve">Estructura </t>
  </si>
  <si>
    <t xml:space="preserve">Acabados principales </t>
  </si>
  <si>
    <t>Baño</t>
  </si>
  <si>
    <t>Cocina</t>
  </si>
  <si>
    <t>Complemento Industria</t>
  </si>
  <si>
    <t xml:space="preserve">General </t>
  </si>
  <si>
    <t>Identificador de Construcción</t>
  </si>
  <si>
    <t>Total Calificación e Identificador (4)</t>
  </si>
  <si>
    <t>Medidas de Terreno Urbano    (5)</t>
  </si>
  <si>
    <t>Medidas y Area de Construcción (6)</t>
  </si>
  <si>
    <t>Croquis, Colindantes y Ubicación de Construcciones (7)</t>
  </si>
  <si>
    <t>Verificación de Linderos (8)</t>
  </si>
  <si>
    <t>Fachada</t>
  </si>
  <si>
    <t>Pisos (acabados)</t>
  </si>
  <si>
    <t>Total Fotos (9)</t>
  </si>
  <si>
    <t>Adquisición</t>
  </si>
  <si>
    <t>Escritura</t>
  </si>
  <si>
    <t>Matricula Inmobiliaria</t>
  </si>
  <si>
    <t>Total Juridica (10)</t>
  </si>
  <si>
    <t>Nombre, Documento, Propietario y % de derecho     (11)</t>
  </si>
  <si>
    <t xml:space="preserve">
Cumplimiento TOTAL de Predios  (Ponderado)</t>
  </si>
  <si>
    <t>Aprobación del Predio:Si Ponderado &gt; 87,5%, el Predio Cumple =1, si no,el Predio No Cumple=0</t>
  </si>
  <si>
    <t>% (Ponderado)</t>
  </si>
  <si>
    <t>Numero de predios que cumplen con el Item</t>
  </si>
  <si>
    <t>Predios que Cumplen</t>
  </si>
  <si>
    <t>Porcentaje de cumplimiento por Item</t>
  </si>
  <si>
    <t>Porcentaje Aprobación</t>
  </si>
  <si>
    <t>Cumplimiento por Item</t>
  </si>
  <si>
    <t>Aprobación</t>
  </si>
  <si>
    <t>Numero de ZONAS a revisar</t>
  </si>
  <si>
    <t>PARA CADA ZONA</t>
  </si>
  <si>
    <t>ZONAS</t>
  </si>
  <si>
    <t>VARIABLES A VERIFICAR</t>
  </si>
  <si>
    <t xml:space="preserve">INFORMACION COMPLEMENTARIA			</t>
  </si>
  <si>
    <t>CODIGO DE ZONA</t>
  </si>
  <si>
    <t>INSUMOS</t>
  </si>
  <si>
    <t>VARIABLES FÍSICAS</t>
  </si>
  <si>
    <t>Calificación 
de la ZHF</t>
  </si>
  <si>
    <t>Información primaria</t>
  </si>
  <si>
    <t>Información secundaria</t>
  </si>
  <si>
    <t>Topogrfía (2)</t>
  </si>
  <si>
    <t>Vías      (3)</t>
  </si>
  <si>
    <t>Servicios (4)</t>
  </si>
  <si>
    <t>Norma de uso del suelo      (5)</t>
  </si>
  <si>
    <t>Tipificación de las construcciones     (6)</t>
  </si>
  <si>
    <t>Memoria de estudio (7)</t>
  </si>
  <si>
    <t>POT y Planes Parciales</t>
  </si>
  <si>
    <t>Planos de redes</t>
  </si>
  <si>
    <t>Plano área de estudio</t>
  </si>
  <si>
    <t>Ortofotografía o fotografías aéreas</t>
  </si>
  <si>
    <t>Estudio vigente de zonas</t>
  </si>
  <si>
    <t>Carta predial</t>
  </si>
  <si>
    <t>Total Requerimientos (1)</t>
  </si>
  <si>
    <t>Aprobación del Predio:Si Ponderado &gt; 85%, el Predio Cumple =1, si no,el Predio No Cumple=0</t>
  </si>
  <si>
    <t>Numero de zonas que cumplen con el Item</t>
  </si>
  <si>
    <t>Zonas que Cumplen</t>
  </si>
  <si>
    <t>Norma de uso del suelo      (4)</t>
  </si>
  <si>
    <t xml:space="preserve">Memoria de estudio (5)
</t>
  </si>
  <si>
    <t>Documentos de límites municipales</t>
  </si>
  <si>
    <t>Áreas Homogéneas de Tierra</t>
  </si>
  <si>
    <t> </t>
  </si>
  <si>
    <t>Aprobación del Predio:Si Ponderado &gt; 85%, el Predio Cumple =1, si no, el Predio No Cumple=0</t>
  </si>
  <si>
    <t>Si promedio ponderado de las 7 variables a verificar en Campo cumple</t>
  </si>
  <si>
    <t>Si promedio ponderado de las 7 variables a verificar en Campo no cumple</t>
  </si>
  <si>
    <t>Si promedio ponderado de las 5 variables a verificar en Campo cumple</t>
  </si>
  <si>
    <t>Si promedio ponderado de las 5 variables a verificar en Campo no cumple</t>
  </si>
  <si>
    <t xml:space="preserve">  DIRECCIÓN DE SISTEMAS DE INFORMACIÓN Y CATASTRO  
CONTROL DE CALIDAD DE LAS ZONAS HOMOGENEAS FÍSICAS URBANO                          </t>
  </si>
  <si>
    <t xml:space="preserve">DIRECCIÓN DE SISTEMAS DE INFORMACIÓN Y CATASTRO 
CONTROL DE CALIDAD DE LAS ZONAS HOMOGENEAS FÍSICAS RURAL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</si>
</sst>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4"/>
      <color indexed="8"/>
      <name val="Arial"/>
      <family val="2"/>
    </font>
    <font>
      <sz val="11"/>
      <name val="Arial"/>
      <family val="2"/>
    </font>
    <font>
      <sz val="11"/>
      <color indexed="13"/>
      <name val="Arial"/>
      <family val="2"/>
    </font>
    <font>
      <sz val="14"/>
      <color indexed="8"/>
      <name val="Arial Blac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485"/>
        <bgColor indexed="65"/>
      </patternFill>
    </fill>
  </fills>
  <borders count="1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double">
        <color indexed="63"/>
      </right>
      <top style="medium">
        <color rgb="FF000000"/>
      </top>
      <bottom/>
      <diagonal/>
    </border>
    <border>
      <left style="double">
        <color indexed="63"/>
      </left>
      <right/>
      <top style="medium">
        <color rgb="FF000000"/>
      </top>
      <bottom style="double">
        <color indexed="63"/>
      </bottom>
      <diagonal/>
    </border>
    <border>
      <left/>
      <right/>
      <top style="medium">
        <color rgb="FF000000"/>
      </top>
      <bottom style="double">
        <color indexed="63"/>
      </bottom>
      <diagonal/>
    </border>
    <border>
      <left/>
      <right style="medium">
        <color rgb="FF000000"/>
      </right>
      <top style="medium">
        <color rgb="FF000000"/>
      </top>
      <bottom style="double">
        <color indexed="63"/>
      </bottom>
      <diagonal/>
    </border>
    <border>
      <left/>
      <right style="double">
        <color indexed="63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7" fillId="5" borderId="0" applyNumberFormat="0" applyBorder="0" applyAlignment="0" applyProtection="0"/>
  </cellStyleXfs>
  <cellXfs count="5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0" fillId="0" borderId="3" xfId="0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0" fillId="0" borderId="1" xfId="0" applyBorder="1"/>
    <xf numFmtId="10" fontId="6" fillId="0" borderId="9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1" fontId="7" fillId="0" borderId="17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0" fontId="6" fillId="0" borderId="0" xfId="0" applyNumberFormat="1" applyFont="1" applyAlignment="1">
      <alignment horizontal="center" vertical="center"/>
    </xf>
    <xf numFmtId="10" fontId="6" fillId="0" borderId="1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0" fontId="8" fillId="2" borderId="7" xfId="0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10" fontId="6" fillId="3" borderId="22" xfId="0" applyNumberFormat="1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3" borderId="4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10" fontId="6" fillId="3" borderId="10" xfId="0" applyNumberFormat="1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/>
    </xf>
    <xf numFmtId="10" fontId="6" fillId="3" borderId="9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/>
    </xf>
    <xf numFmtId="9" fontId="1" fillId="2" borderId="18" xfId="0" applyNumberFormat="1" applyFont="1" applyFill="1" applyBorder="1" applyAlignment="1">
      <alignment horizontal="center"/>
    </xf>
    <xf numFmtId="9" fontId="3" fillId="0" borderId="18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9" fontId="1" fillId="2" borderId="29" xfId="0" applyNumberFormat="1" applyFont="1" applyFill="1" applyBorder="1" applyAlignment="1">
      <alignment horizontal="center"/>
    </xf>
    <xf numFmtId="9" fontId="1" fillId="2" borderId="30" xfId="0" applyNumberFormat="1" applyFont="1" applyFill="1" applyBorder="1" applyAlignment="1">
      <alignment horizontal="center"/>
    </xf>
    <xf numFmtId="0" fontId="14" fillId="0" borderId="0" xfId="0" applyFont="1" applyAlignment="1">
      <alignment vertical="center" wrapText="1"/>
    </xf>
    <xf numFmtId="1" fontId="6" fillId="0" borderId="3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6" fillId="3" borderId="19" xfId="0" applyNumberFormat="1" applyFont="1" applyFill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1" fontId="6" fillId="3" borderId="20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0" fontId="16" fillId="5" borderId="24" xfId="1" applyNumberFormat="1" applyFont="1" applyBorder="1" applyAlignment="1">
      <alignment horizontal="center"/>
    </xf>
    <xf numFmtId="0" fontId="16" fillId="5" borderId="25" xfId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54" xfId="0" applyBorder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0" fontId="16" fillId="5" borderId="31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1" xfId="0" applyBorder="1" applyAlignment="1">
      <alignment horizontal="center"/>
    </xf>
    <xf numFmtId="9" fontId="1" fillId="2" borderId="84" xfId="0" applyNumberFormat="1" applyFont="1" applyFill="1" applyBorder="1" applyAlignment="1">
      <alignment horizontal="center"/>
    </xf>
    <xf numFmtId="10" fontId="6" fillId="3" borderId="86" xfId="0" applyNumberFormat="1" applyFont="1" applyFill="1" applyBorder="1" applyAlignment="1">
      <alignment horizontal="center" vertical="center"/>
    </xf>
    <xf numFmtId="0" fontId="9" fillId="3" borderId="87" xfId="0" applyFont="1" applyFill="1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5" xfId="0" applyBorder="1" applyAlignment="1">
      <alignment horizontal="center"/>
    </xf>
    <xf numFmtId="1" fontId="7" fillId="0" borderId="83" xfId="0" applyNumberFormat="1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98" xfId="0" applyFont="1" applyBorder="1" applyAlignment="1">
      <alignment vertical="center" wrapText="1"/>
    </xf>
    <xf numFmtId="0" fontId="2" fillId="0" borderId="93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3" fillId="0" borderId="66" xfId="0" applyFont="1" applyBorder="1" applyAlignment="1">
      <alignment vertical="center" wrapText="1"/>
    </xf>
    <xf numFmtId="0" fontId="3" fillId="0" borderId="66" xfId="0" applyFont="1" applyBorder="1" applyAlignment="1">
      <alignment horizontal="left" vertical="center" wrapText="1"/>
    </xf>
    <xf numFmtId="0" fontId="2" fillId="0" borderId="66" xfId="0" applyFont="1" applyBorder="1" applyAlignment="1">
      <alignment vertical="center" wrapText="1"/>
    </xf>
    <xf numFmtId="0" fontId="0" fillId="0" borderId="91" xfId="0" applyBorder="1"/>
    <xf numFmtId="0" fontId="2" fillId="0" borderId="80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49" fontId="2" fillId="0" borderId="64" xfId="0" applyNumberFormat="1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14" fontId="2" fillId="0" borderId="64" xfId="0" applyNumberFormat="1" applyFont="1" applyBorder="1" applyAlignment="1">
      <alignment vertical="center"/>
    </xf>
    <xf numFmtId="0" fontId="0" fillId="0" borderId="81" xfId="0" applyBorder="1"/>
    <xf numFmtId="0" fontId="11" fillId="0" borderId="1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77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4" borderId="66" xfId="0" applyFont="1" applyFill="1" applyBorder="1" applyAlignment="1">
      <alignment horizontal="center"/>
    </xf>
    <xf numFmtId="0" fontId="2" fillId="0" borderId="107" xfId="0" applyFont="1" applyBorder="1" applyAlignment="1">
      <alignment horizontal="center" vertical="center"/>
    </xf>
    <xf numFmtId="0" fontId="2" fillId="0" borderId="105" xfId="0" applyFont="1" applyBorder="1" applyAlignment="1">
      <alignment vertical="center"/>
    </xf>
    <xf numFmtId="0" fontId="2" fillId="0" borderId="106" xfId="0" applyFont="1" applyBorder="1" applyAlignment="1">
      <alignment vertical="center"/>
    </xf>
    <xf numFmtId="0" fontId="2" fillId="0" borderId="107" xfId="0" applyFont="1" applyBorder="1" applyAlignment="1">
      <alignment vertical="center"/>
    </xf>
    <xf numFmtId="0" fontId="2" fillId="0" borderId="108" xfId="0" applyFont="1" applyBorder="1" applyAlignment="1">
      <alignment vertical="center" wrapText="1"/>
    </xf>
    <xf numFmtId="0" fontId="2" fillId="0" borderId="109" xfId="0" applyFont="1" applyBorder="1" applyAlignment="1">
      <alignment vertical="center" wrapText="1"/>
    </xf>
    <xf numFmtId="0" fontId="2" fillId="0" borderId="110" xfId="0" applyFont="1" applyBorder="1" applyAlignment="1">
      <alignment vertical="center" wrapText="1"/>
    </xf>
    <xf numFmtId="0" fontId="9" fillId="3" borderId="64" xfId="0" applyFont="1" applyFill="1" applyBorder="1" applyAlignment="1">
      <alignment horizontal="center"/>
    </xf>
    <xf numFmtId="0" fontId="2" fillId="0" borderId="91" xfId="0" applyFont="1" applyBorder="1" applyAlignment="1">
      <alignment horizontal="center" vertical="center" wrapText="1"/>
    </xf>
    <xf numFmtId="0" fontId="2" fillId="0" borderId="81" xfId="0" applyFont="1" applyBorder="1" applyAlignment="1">
      <alignment vertical="center"/>
    </xf>
    <xf numFmtId="0" fontId="0" fillId="0" borderId="55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74" xfId="0" applyBorder="1" applyAlignment="1">
      <alignment horizontal="center"/>
    </xf>
    <xf numFmtId="0" fontId="6" fillId="0" borderId="55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9" fontId="1" fillId="2" borderId="119" xfId="0" applyNumberFormat="1" applyFont="1" applyFill="1" applyBorder="1" applyAlignment="1">
      <alignment horizontal="center"/>
    </xf>
    <xf numFmtId="9" fontId="1" fillId="2" borderId="120" xfId="0" applyNumberFormat="1" applyFont="1" applyFill="1" applyBorder="1" applyAlignment="1">
      <alignment horizontal="center"/>
    </xf>
    <xf numFmtId="9" fontId="1" fillId="2" borderId="121" xfId="0" applyNumberFormat="1" applyFont="1" applyFill="1" applyBorder="1" applyAlignment="1">
      <alignment horizontal="center"/>
    </xf>
    <xf numFmtId="9" fontId="1" fillId="2" borderId="124" xfId="0" applyNumberFormat="1" applyFont="1" applyFill="1" applyBorder="1" applyAlignment="1">
      <alignment horizontal="center"/>
    </xf>
    <xf numFmtId="9" fontId="1" fillId="2" borderId="125" xfId="0" applyNumberFormat="1" applyFont="1" applyFill="1" applyBorder="1" applyAlignment="1">
      <alignment horizontal="center"/>
    </xf>
    <xf numFmtId="9" fontId="1" fillId="2" borderId="126" xfId="0" applyNumberFormat="1" applyFont="1" applyFill="1" applyBorder="1" applyAlignment="1">
      <alignment horizontal="center"/>
    </xf>
    <xf numFmtId="9" fontId="1" fillId="2" borderId="127" xfId="0" applyNumberFormat="1" applyFont="1" applyFill="1" applyBorder="1" applyAlignment="1">
      <alignment horizontal="center"/>
    </xf>
    <xf numFmtId="0" fontId="0" fillId="0" borderId="124" xfId="0" applyBorder="1" applyAlignment="1">
      <alignment horizontal="center"/>
    </xf>
    <xf numFmtId="0" fontId="0" fillId="0" borderId="127" xfId="0" applyBorder="1" applyAlignment="1">
      <alignment horizontal="center"/>
    </xf>
    <xf numFmtId="0" fontId="0" fillId="0" borderId="128" xfId="0" applyBorder="1" applyAlignment="1">
      <alignment horizontal="center"/>
    </xf>
    <xf numFmtId="0" fontId="0" fillId="0" borderId="126" xfId="0" applyBorder="1" applyAlignment="1">
      <alignment horizontal="center"/>
    </xf>
    <xf numFmtId="1" fontId="6" fillId="3" borderId="93" xfId="0" applyNumberFormat="1" applyFont="1" applyFill="1" applyBorder="1" applyAlignment="1">
      <alignment horizontal="center" vertical="center"/>
    </xf>
    <xf numFmtId="1" fontId="6" fillId="3" borderId="91" xfId="0" applyNumberFormat="1" applyFont="1" applyFill="1" applyBorder="1" applyAlignment="1">
      <alignment horizontal="center" vertical="center"/>
    </xf>
    <xf numFmtId="10" fontId="6" fillId="3" borderId="79" xfId="0" applyNumberFormat="1" applyFont="1" applyFill="1" applyBorder="1" applyAlignment="1">
      <alignment horizontal="center" vertical="center"/>
    </xf>
    <xf numFmtId="10" fontId="6" fillId="3" borderId="95" xfId="0" applyNumberFormat="1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/>
    </xf>
    <xf numFmtId="0" fontId="9" fillId="3" borderId="81" xfId="0" applyFont="1" applyFill="1" applyBorder="1" applyAlignment="1">
      <alignment horizontal="center"/>
    </xf>
    <xf numFmtId="0" fontId="0" fillId="0" borderId="125" xfId="0" applyBorder="1" applyAlignment="1">
      <alignment horizontal="center"/>
    </xf>
    <xf numFmtId="1" fontId="6" fillId="3" borderId="83" xfId="0" applyNumberFormat="1" applyFont="1" applyFill="1" applyBorder="1" applyAlignment="1">
      <alignment horizontal="center" vertical="center"/>
    </xf>
    <xf numFmtId="10" fontId="6" fillId="3" borderId="129" xfId="0" applyNumberFormat="1" applyFont="1" applyFill="1" applyBorder="1" applyAlignment="1">
      <alignment horizontal="center" vertical="center"/>
    </xf>
    <xf numFmtId="0" fontId="9" fillId="3" borderId="88" xfId="0" applyFont="1" applyFill="1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116" xfId="0" applyBorder="1" applyAlignment="1">
      <alignment horizontal="center"/>
    </xf>
    <xf numFmtId="0" fontId="0" fillId="0" borderId="130" xfId="0" applyBorder="1" applyAlignment="1">
      <alignment horizontal="center"/>
    </xf>
    <xf numFmtId="2" fontId="0" fillId="3" borderId="132" xfId="0" applyNumberFormat="1" applyFill="1" applyBorder="1" applyAlignment="1">
      <alignment horizontal="center"/>
    </xf>
    <xf numFmtId="0" fontId="0" fillId="0" borderId="134" xfId="0" applyBorder="1" applyAlignment="1">
      <alignment horizontal="center"/>
    </xf>
    <xf numFmtId="0" fontId="0" fillId="0" borderId="133" xfId="0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131" xfId="0" applyBorder="1" applyAlignment="1">
      <alignment horizontal="center"/>
    </xf>
    <xf numFmtId="9" fontId="1" fillId="2" borderId="130" xfId="0" applyNumberFormat="1" applyFont="1" applyFill="1" applyBorder="1" applyAlignment="1">
      <alignment horizontal="center"/>
    </xf>
    <xf numFmtId="0" fontId="0" fillId="0" borderId="117" xfId="0" applyBorder="1" applyAlignment="1">
      <alignment horizontal="center"/>
    </xf>
    <xf numFmtId="1" fontId="6" fillId="3" borderId="89" xfId="0" applyNumberFormat="1" applyFont="1" applyFill="1" applyBorder="1" applyAlignment="1">
      <alignment horizontal="center" vertical="center"/>
    </xf>
    <xf numFmtId="2" fontId="0" fillId="3" borderId="68" xfId="0" applyNumberFormat="1" applyFill="1" applyBorder="1" applyAlignment="1">
      <alignment horizontal="center"/>
    </xf>
    <xf numFmtId="2" fontId="0" fillId="3" borderId="71" xfId="0" applyNumberFormat="1" applyFill="1" applyBorder="1" applyAlignment="1">
      <alignment horizontal="center"/>
    </xf>
    <xf numFmtId="2" fontId="0" fillId="3" borderId="74" xfId="0" applyNumberFormat="1" applyFill="1" applyBorder="1" applyAlignment="1">
      <alignment horizontal="center"/>
    </xf>
    <xf numFmtId="0" fontId="0" fillId="0" borderId="132" xfId="0" applyBorder="1" applyAlignment="1">
      <alignment horizontal="center"/>
    </xf>
    <xf numFmtId="1" fontId="6" fillId="3" borderId="90" xfId="0" applyNumberFormat="1" applyFont="1" applyFill="1" applyBorder="1" applyAlignment="1">
      <alignment horizontal="center" vertical="center"/>
    </xf>
    <xf numFmtId="0" fontId="6" fillId="0" borderId="135" xfId="0" applyFont="1" applyBorder="1" applyAlignment="1">
      <alignment horizontal="center" vertical="center" wrapText="1"/>
    </xf>
    <xf numFmtId="1" fontId="6" fillId="3" borderId="88" xfId="0" applyNumberFormat="1" applyFont="1" applyFill="1" applyBorder="1" applyAlignment="1">
      <alignment horizontal="center" vertical="center"/>
    </xf>
    <xf numFmtId="2" fontId="0" fillId="3" borderId="134" xfId="0" applyNumberFormat="1" applyFill="1" applyBorder="1" applyAlignment="1">
      <alignment horizontal="center"/>
    </xf>
    <xf numFmtId="2" fontId="0" fillId="3" borderId="133" xfId="0" applyNumberFormat="1" applyFill="1" applyBorder="1" applyAlignment="1">
      <alignment horizontal="center"/>
    </xf>
    <xf numFmtId="1" fontId="6" fillId="3" borderId="82" xfId="0" applyNumberFormat="1" applyFont="1" applyFill="1" applyBorder="1" applyAlignment="1">
      <alignment horizontal="center" vertical="center"/>
    </xf>
    <xf numFmtId="10" fontId="6" fillId="3" borderId="20" xfId="0" applyNumberFormat="1" applyFont="1" applyFill="1" applyBorder="1" applyAlignment="1">
      <alignment horizontal="center" vertical="center"/>
    </xf>
    <xf numFmtId="1" fontId="6" fillId="3" borderId="80" xfId="0" applyNumberFormat="1" applyFont="1" applyFill="1" applyBorder="1" applyAlignment="1">
      <alignment horizontal="center" vertical="center"/>
    </xf>
    <xf numFmtId="10" fontId="6" fillId="3" borderId="3" xfId="0" applyNumberFormat="1" applyFont="1" applyFill="1" applyBorder="1" applyAlignment="1">
      <alignment horizontal="center" vertical="center"/>
    </xf>
    <xf numFmtId="9" fontId="0" fillId="0" borderId="0" xfId="0" applyNumberFormat="1"/>
    <xf numFmtId="1" fontId="6" fillId="0" borderId="93" xfId="0" applyNumberFormat="1" applyFont="1" applyBorder="1" applyAlignment="1">
      <alignment horizontal="center" vertical="center"/>
    </xf>
    <xf numFmtId="1" fontId="6" fillId="0" borderId="91" xfId="0" applyNumberFormat="1" applyFont="1" applyBorder="1" applyAlignment="1">
      <alignment horizontal="center" vertical="center"/>
    </xf>
    <xf numFmtId="10" fontId="6" fillId="0" borderId="90" xfId="0" applyNumberFormat="1" applyFont="1" applyBorder="1" applyAlignment="1">
      <alignment horizontal="center" vertical="center"/>
    </xf>
    <xf numFmtId="10" fontId="6" fillId="0" borderId="96" xfId="0" applyNumberFormat="1" applyFont="1" applyBorder="1" applyAlignment="1">
      <alignment horizontal="center" vertical="center"/>
    </xf>
    <xf numFmtId="0" fontId="9" fillId="0" borderId="80" xfId="0" applyFont="1" applyBorder="1" applyAlignment="1">
      <alignment horizontal="center"/>
    </xf>
    <xf numFmtId="0" fontId="9" fillId="0" borderId="81" xfId="0" applyFont="1" applyBorder="1" applyAlignment="1">
      <alignment horizontal="center"/>
    </xf>
    <xf numFmtId="1" fontId="6" fillId="0" borderId="66" xfId="0" applyNumberFormat="1" applyFont="1" applyBorder="1" applyAlignment="1">
      <alignment horizontal="center" vertical="center"/>
    </xf>
    <xf numFmtId="0" fontId="9" fillId="0" borderId="64" xfId="0" applyFont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/>
    </xf>
    <xf numFmtId="0" fontId="9" fillId="3" borderId="106" xfId="0" applyFont="1" applyFill="1" applyBorder="1" applyAlignment="1">
      <alignment horizontal="center"/>
    </xf>
    <xf numFmtId="1" fontId="6" fillId="0" borderId="90" xfId="0" applyNumberFormat="1" applyFont="1" applyBorder="1" applyAlignment="1">
      <alignment horizontal="center" vertical="center"/>
    </xf>
    <xf numFmtId="2" fontId="0" fillId="3" borderId="83" xfId="0" applyNumberFormat="1" applyFill="1" applyBorder="1" applyAlignment="1">
      <alignment horizontal="center"/>
    </xf>
    <xf numFmtId="2" fontId="0" fillId="3" borderId="89" xfId="0" applyNumberFormat="1" applyFill="1" applyBorder="1" applyAlignment="1">
      <alignment horizontal="center"/>
    </xf>
    <xf numFmtId="2" fontId="0" fillId="3" borderId="117" xfId="0" applyNumberFormat="1" applyFill="1" applyBorder="1" applyAlignment="1">
      <alignment horizontal="center"/>
    </xf>
    <xf numFmtId="1" fontId="6" fillId="3" borderId="137" xfId="0" applyNumberFormat="1" applyFont="1" applyFill="1" applyBorder="1" applyAlignment="1">
      <alignment horizontal="center" vertical="center"/>
    </xf>
    <xf numFmtId="10" fontId="6" fillId="3" borderId="117" xfId="0" applyNumberFormat="1" applyFont="1" applyFill="1" applyBorder="1" applyAlignment="1">
      <alignment horizontal="center" vertical="center"/>
    </xf>
    <xf numFmtId="9" fontId="1" fillId="2" borderId="138" xfId="0" applyNumberFormat="1" applyFont="1" applyFill="1" applyBorder="1" applyAlignment="1">
      <alignment horizontal="center"/>
    </xf>
    <xf numFmtId="1" fontId="6" fillId="3" borderId="66" xfId="0" applyNumberFormat="1" applyFont="1" applyFill="1" applyBorder="1" applyAlignment="1">
      <alignment horizontal="center" vertical="center"/>
    </xf>
    <xf numFmtId="1" fontId="6" fillId="3" borderId="139" xfId="0" applyNumberFormat="1" applyFont="1" applyFill="1" applyBorder="1" applyAlignment="1">
      <alignment horizontal="center" vertical="center"/>
    </xf>
    <xf numFmtId="0" fontId="19" fillId="0" borderId="0" xfId="0" applyFont="1"/>
    <xf numFmtId="2" fontId="18" fillId="3" borderId="134" xfId="0" applyNumberFormat="1" applyFont="1" applyFill="1" applyBorder="1" applyAlignment="1">
      <alignment horizontal="center"/>
    </xf>
    <xf numFmtId="2" fontId="18" fillId="3" borderId="133" xfId="0" applyNumberFormat="1" applyFont="1" applyFill="1" applyBorder="1" applyAlignment="1">
      <alignment horizontal="center"/>
    </xf>
    <xf numFmtId="2" fontId="18" fillId="3" borderId="132" xfId="0" applyNumberFormat="1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0" fillId="3" borderId="134" xfId="0" applyFill="1" applyBorder="1" applyAlignment="1">
      <alignment horizontal="center"/>
    </xf>
    <xf numFmtId="0" fontId="0" fillId="3" borderId="133" xfId="0" applyFill="1" applyBorder="1" applyAlignment="1">
      <alignment horizontal="center"/>
    </xf>
    <xf numFmtId="0" fontId="0" fillId="3" borderId="132" xfId="0" applyFill="1" applyBorder="1" applyAlignment="1">
      <alignment horizontal="center"/>
    </xf>
    <xf numFmtId="0" fontId="14" fillId="0" borderId="153" xfId="0" applyFont="1" applyBorder="1" applyAlignment="1">
      <alignment horizontal="center" vertical="center" wrapText="1"/>
    </xf>
    <xf numFmtId="0" fontId="14" fillId="0" borderId="15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0" xfId="0" applyBorder="1" applyAlignment="1">
      <alignment horizontal="center"/>
    </xf>
    <xf numFmtId="0" fontId="0" fillId="0" borderId="151" xfId="0" applyBorder="1" applyAlignment="1">
      <alignment horizontal="center"/>
    </xf>
    <xf numFmtId="0" fontId="0" fillId="0" borderId="152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36" xfId="0" applyFont="1" applyFill="1" applyBorder="1" applyAlignment="1">
      <alignment horizontal="center" vertical="center" wrapText="1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122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123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1" fillId="0" borderId="74" xfId="0" applyFont="1" applyBorder="1" applyAlignment="1">
      <alignment horizontal="center"/>
    </xf>
    <xf numFmtId="0" fontId="1" fillId="0" borderId="118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3" fillId="4" borderId="76" xfId="0" applyFont="1" applyFill="1" applyBorder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3" fillId="4" borderId="7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2" fillId="0" borderId="46" xfId="0" applyFont="1" applyBorder="1" applyAlignment="1">
      <alignment horizontal="center" vertical="center" textRotation="90" wrapText="1"/>
    </xf>
    <xf numFmtId="0" fontId="2" fillId="0" borderId="47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 vertical="center" textRotation="90" wrapText="1"/>
    </xf>
    <xf numFmtId="1" fontId="2" fillId="0" borderId="32" xfId="0" applyNumberFormat="1" applyFont="1" applyBorder="1" applyAlignment="1">
      <alignment horizontal="center" vertical="center" textRotation="90" wrapText="1"/>
    </xf>
    <xf numFmtId="0" fontId="4" fillId="0" borderId="36" xfId="0" applyFont="1" applyBorder="1" applyAlignment="1">
      <alignment horizontal="center" vertical="center" wrapText="1"/>
    </xf>
    <xf numFmtId="0" fontId="4" fillId="0" borderId="1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49" fontId="3" fillId="0" borderId="45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63" xfId="0" applyNumberFormat="1" applyFont="1" applyBorder="1" applyAlignment="1">
      <alignment horizontal="center" vertical="center" wrapText="1"/>
    </xf>
    <xf numFmtId="49" fontId="3" fillId="0" borderId="64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2" fillId="0" borderId="42" xfId="0" applyFont="1" applyBorder="1" applyAlignment="1">
      <alignment horizontal="center" vertical="center" textRotation="90" wrapText="1"/>
    </xf>
    <xf numFmtId="0" fontId="2" fillId="0" borderId="40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01" xfId="0" applyFont="1" applyBorder="1" applyAlignment="1">
      <alignment horizontal="center" vertical="center" wrapText="1"/>
    </xf>
    <xf numFmtId="0" fontId="14" fillId="0" borderId="154" xfId="0" applyFont="1" applyBorder="1" applyAlignment="1">
      <alignment horizontal="center" vertical="center" wrapText="1"/>
    </xf>
    <xf numFmtId="0" fontId="14" fillId="0" borderId="156" xfId="0" applyFont="1" applyBorder="1" applyAlignment="1">
      <alignment horizontal="center" vertical="center" wrapText="1"/>
    </xf>
    <xf numFmtId="0" fontId="14" fillId="0" borderId="112" xfId="0" applyFont="1" applyBorder="1" applyAlignment="1">
      <alignment horizontal="center" vertical="center" wrapText="1"/>
    </xf>
    <xf numFmtId="0" fontId="14" fillId="0" borderId="113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0" fontId="14" fillId="0" borderId="15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149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159" xfId="0" applyFont="1" applyBorder="1" applyAlignment="1">
      <alignment horizontal="center" vertical="center" wrapText="1"/>
    </xf>
    <xf numFmtId="0" fontId="14" fillId="0" borderId="157" xfId="0" applyFont="1" applyBorder="1" applyAlignment="1">
      <alignment horizontal="center" vertical="center" wrapText="1"/>
    </xf>
    <xf numFmtId="0" fontId="14" fillId="0" borderId="96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" fillId="4" borderId="21" xfId="0" applyFont="1" applyFill="1" applyBorder="1" applyAlignment="1">
      <alignment horizontal="center"/>
    </xf>
    <xf numFmtId="1" fontId="2" fillId="0" borderId="17" xfId="0" applyNumberFormat="1" applyFont="1" applyBorder="1" applyAlignment="1">
      <alignment horizontal="center" vertical="center" textRotation="90" wrapText="1"/>
    </xf>
    <xf numFmtId="1" fontId="2" fillId="0" borderId="9" xfId="0" applyNumberFormat="1" applyFont="1" applyBorder="1" applyAlignment="1">
      <alignment horizontal="center" vertical="center" textRotation="90" wrapText="1"/>
    </xf>
    <xf numFmtId="1" fontId="2" fillId="0" borderId="46" xfId="0" applyNumberFormat="1" applyFont="1" applyBorder="1" applyAlignment="1">
      <alignment horizontal="center" vertical="center" textRotation="90" wrapText="1"/>
    </xf>
    <xf numFmtId="1" fontId="2" fillId="0" borderId="47" xfId="0" applyNumberFormat="1" applyFont="1" applyBorder="1" applyAlignment="1">
      <alignment horizontal="center" vertical="center" textRotation="90" wrapText="1"/>
    </xf>
    <xf numFmtId="0" fontId="14" fillId="0" borderId="150" xfId="0" applyFont="1" applyBorder="1" applyAlignment="1">
      <alignment horizontal="center" vertical="center" wrapText="1"/>
    </xf>
    <xf numFmtId="0" fontId="14" fillId="0" borderId="151" xfId="0" applyFont="1" applyBorder="1" applyAlignment="1">
      <alignment horizontal="center" vertical="center" wrapText="1"/>
    </xf>
    <xf numFmtId="0" fontId="14" fillId="0" borderId="152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49" fontId="3" fillId="0" borderId="111" xfId="0" applyNumberFormat="1" applyFont="1" applyBorder="1" applyAlignment="1">
      <alignment horizontal="center" vertical="center" wrapText="1"/>
    </xf>
    <xf numFmtId="49" fontId="3" fillId="0" borderId="112" xfId="0" applyNumberFormat="1" applyFont="1" applyBorder="1" applyAlignment="1">
      <alignment horizontal="center" vertical="center" wrapText="1"/>
    </xf>
    <xf numFmtId="49" fontId="3" fillId="0" borderId="113" xfId="0" applyNumberFormat="1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49" fontId="3" fillId="0" borderId="93" xfId="0" applyNumberFormat="1" applyFont="1" applyBorder="1" applyAlignment="1">
      <alignment horizontal="center" vertical="center" wrapText="1"/>
    </xf>
    <xf numFmtId="49" fontId="3" fillId="0" borderId="66" xfId="0" applyNumberFormat="1" applyFont="1" applyBorder="1" applyAlignment="1">
      <alignment horizontal="center" vertical="center" wrapText="1"/>
    </xf>
    <xf numFmtId="49" fontId="3" fillId="0" borderId="91" xfId="0" applyNumberFormat="1" applyFont="1" applyBorder="1" applyAlignment="1">
      <alignment horizontal="center" vertical="center" wrapText="1"/>
    </xf>
    <xf numFmtId="0" fontId="7" fillId="2" borderId="100" xfId="0" applyFont="1" applyFill="1" applyBorder="1" applyAlignment="1">
      <alignment horizontal="center" vertical="center" wrapText="1"/>
    </xf>
    <xf numFmtId="0" fontId="7" fillId="2" borderId="99" xfId="0" applyFont="1" applyFill="1" applyBorder="1" applyAlignment="1">
      <alignment horizontal="center" vertical="center" wrapText="1"/>
    </xf>
    <xf numFmtId="0" fontId="7" fillId="2" borderId="79" xfId="0" applyFont="1" applyFill="1" applyBorder="1" applyAlignment="1">
      <alignment horizontal="center" vertical="center" wrapText="1"/>
    </xf>
    <xf numFmtId="0" fontId="1" fillId="2" borderId="114" xfId="0" applyFont="1" applyFill="1" applyBorder="1" applyAlignment="1">
      <alignment horizontal="center"/>
    </xf>
    <xf numFmtId="0" fontId="1" fillId="2" borderId="106" xfId="0" applyFont="1" applyFill="1" applyBorder="1" applyAlignment="1">
      <alignment horizontal="center"/>
    </xf>
    <xf numFmtId="0" fontId="12" fillId="0" borderId="93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91" xfId="0" applyFont="1" applyBorder="1" applyAlignment="1">
      <alignment horizontal="center" vertical="center" wrapText="1"/>
    </xf>
    <xf numFmtId="0" fontId="12" fillId="0" borderId="80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0" fillId="0" borderId="93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91" xfId="0" applyBorder="1" applyAlignment="1">
      <alignment horizontal="center"/>
    </xf>
    <xf numFmtId="0" fontId="3" fillId="0" borderId="93" xfId="0" applyFont="1" applyBorder="1" applyAlignment="1">
      <alignment horizontal="center" vertical="top" wrapText="1"/>
    </xf>
    <xf numFmtId="0" fontId="3" fillId="0" borderId="66" xfId="0" applyFont="1" applyBorder="1" applyAlignment="1">
      <alignment horizontal="center" vertical="top" wrapText="1"/>
    </xf>
    <xf numFmtId="0" fontId="3" fillId="0" borderId="91" xfId="0" applyFont="1" applyBorder="1" applyAlignment="1">
      <alignment horizontal="center" vertical="top" wrapText="1"/>
    </xf>
    <xf numFmtId="0" fontId="3" fillId="0" borderId="90" xfId="0" applyFont="1" applyBorder="1" applyAlignment="1">
      <alignment horizontal="center" vertical="top" wrapText="1"/>
    </xf>
    <xf numFmtId="0" fontId="3" fillId="0" borderId="96" xfId="0" applyFont="1" applyBorder="1" applyAlignment="1">
      <alignment horizontal="center" vertical="top" wrapText="1"/>
    </xf>
    <xf numFmtId="0" fontId="3" fillId="0" borderId="80" xfId="0" applyFont="1" applyBorder="1" applyAlignment="1">
      <alignment horizontal="center" vertical="top" wrapText="1"/>
    </xf>
    <xf numFmtId="0" fontId="3" fillId="0" borderId="64" xfId="0" applyFont="1" applyBorder="1" applyAlignment="1">
      <alignment horizontal="center" vertical="top" wrapText="1"/>
    </xf>
    <xf numFmtId="0" fontId="3" fillId="0" borderId="81" xfId="0" applyFont="1" applyBorder="1" applyAlignment="1">
      <alignment horizontal="center" vertical="top" wrapText="1"/>
    </xf>
    <xf numFmtId="49" fontId="3" fillId="0" borderId="89" xfId="0" applyNumberFormat="1" applyFont="1" applyBorder="1" applyAlignment="1">
      <alignment horizontal="center" vertical="center" wrapText="1"/>
    </xf>
    <xf numFmtId="49" fontId="3" fillId="0" borderId="90" xfId="0" applyNumberFormat="1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2" fontId="18" fillId="3" borderId="58" xfId="0" applyNumberFormat="1" applyFont="1" applyFill="1" applyBorder="1" applyAlignment="1">
      <alignment horizontal="center"/>
    </xf>
    <xf numFmtId="2" fontId="18" fillId="3" borderId="54" xfId="0" applyNumberFormat="1" applyFont="1" applyFill="1" applyBorder="1" applyAlignment="1">
      <alignment horizontal="center"/>
    </xf>
    <xf numFmtId="2" fontId="18" fillId="3" borderId="70" xfId="0" applyNumberFormat="1" applyFont="1" applyFill="1" applyBorder="1" applyAlignment="1">
      <alignment horizontal="center"/>
    </xf>
    <xf numFmtId="2" fontId="18" fillId="3" borderId="124" xfId="0" applyNumberFormat="1" applyFont="1" applyFill="1" applyBorder="1" applyAlignment="1">
      <alignment horizontal="center"/>
    </xf>
    <xf numFmtId="2" fontId="18" fillId="3" borderId="126" xfId="0" applyNumberFormat="1" applyFont="1" applyFill="1" applyBorder="1" applyAlignment="1">
      <alignment horizontal="center"/>
    </xf>
    <xf numFmtId="2" fontId="18" fillId="3" borderId="125" xfId="0" applyNumberFormat="1" applyFont="1" applyFill="1" applyBorder="1" applyAlignment="1">
      <alignment horizontal="center"/>
    </xf>
    <xf numFmtId="2" fontId="8" fillId="2" borderId="93" xfId="0" applyNumberFormat="1" applyFont="1" applyFill="1" applyBorder="1" applyAlignment="1">
      <alignment horizontal="center" vertical="center"/>
    </xf>
    <xf numFmtId="2" fontId="8" fillId="2" borderId="66" xfId="0" applyNumberFormat="1" applyFont="1" applyFill="1" applyBorder="1" applyAlignment="1">
      <alignment horizontal="center" vertical="center"/>
    </xf>
    <xf numFmtId="2" fontId="8" fillId="2" borderId="144" xfId="0" applyNumberFormat="1" applyFont="1" applyFill="1" applyBorder="1" applyAlignment="1">
      <alignment horizontal="center" vertical="center"/>
    </xf>
    <xf numFmtId="10" fontId="16" fillId="5" borderId="141" xfId="1" applyNumberFormat="1" applyFont="1" applyBorder="1" applyAlignment="1">
      <alignment horizontal="center"/>
    </xf>
    <xf numFmtId="10" fontId="16" fillId="5" borderId="142" xfId="1" applyNumberFormat="1" applyFont="1" applyBorder="1" applyAlignment="1">
      <alignment horizontal="center"/>
    </xf>
    <xf numFmtId="10" fontId="16" fillId="5" borderId="143" xfId="1" applyNumberFormat="1" applyFont="1" applyBorder="1" applyAlignment="1">
      <alignment horizontal="center"/>
    </xf>
    <xf numFmtId="0" fontId="16" fillId="5" borderId="64" xfId="1" applyFont="1" applyBorder="1" applyAlignment="1">
      <alignment horizontal="center"/>
    </xf>
    <xf numFmtId="0" fontId="16" fillId="5" borderId="81" xfId="1" applyFont="1" applyBorder="1" applyAlignment="1">
      <alignment horizontal="center"/>
    </xf>
    <xf numFmtId="0" fontId="3" fillId="0" borderId="66" xfId="0" applyFont="1" applyBorder="1" applyAlignment="1">
      <alignment horizontal="center" vertical="center" wrapText="1"/>
    </xf>
    <xf numFmtId="0" fontId="1" fillId="4" borderId="93" xfId="0" applyFont="1" applyFill="1" applyBorder="1" applyAlignment="1">
      <alignment horizontal="center"/>
    </xf>
    <xf numFmtId="0" fontId="1" fillId="4" borderId="66" xfId="0" applyFont="1" applyFill="1" applyBorder="1" applyAlignment="1">
      <alignment horizontal="center"/>
    </xf>
    <xf numFmtId="0" fontId="1" fillId="4" borderId="91" xfId="0" applyFont="1" applyFill="1" applyBorder="1" applyAlignment="1">
      <alignment horizontal="center"/>
    </xf>
    <xf numFmtId="0" fontId="7" fillId="4" borderId="66" xfId="0" applyFont="1" applyFill="1" applyBorder="1" applyAlignment="1">
      <alignment horizontal="center" vertical="center"/>
    </xf>
    <xf numFmtId="0" fontId="7" fillId="4" borderId="91" xfId="0" applyFont="1" applyFill="1" applyBorder="1" applyAlignment="1">
      <alignment horizontal="center" vertical="center"/>
    </xf>
    <xf numFmtId="2" fontId="8" fillId="2" borderId="76" xfId="0" applyNumberFormat="1" applyFont="1" applyFill="1" applyBorder="1" applyAlignment="1">
      <alignment horizontal="center" vertical="center"/>
    </xf>
    <xf numFmtId="2" fontId="8" fillId="2" borderId="77" xfId="0" applyNumberFormat="1" applyFont="1" applyFill="1" applyBorder="1" applyAlignment="1">
      <alignment horizontal="center" vertical="center"/>
    </xf>
    <xf numFmtId="2" fontId="8" fillId="2" borderId="148" xfId="0" applyNumberFormat="1" applyFont="1" applyFill="1" applyBorder="1" applyAlignment="1">
      <alignment horizontal="center" vertical="center"/>
    </xf>
    <xf numFmtId="0" fontId="3" fillId="0" borderId="93" xfId="0" applyFont="1" applyBorder="1" applyAlignment="1">
      <alignment horizontal="center" vertical="center" wrapText="1"/>
    </xf>
    <xf numFmtId="0" fontId="0" fillId="3" borderId="55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3" borderId="67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3" borderId="70" xfId="0" applyFill="1" applyBorder="1" applyAlignment="1">
      <alignment horizontal="center"/>
    </xf>
    <xf numFmtId="0" fontId="0" fillId="3" borderId="124" xfId="0" applyFill="1" applyBorder="1" applyAlignment="1">
      <alignment horizontal="center"/>
    </xf>
    <xf numFmtId="0" fontId="0" fillId="3" borderId="126" xfId="0" applyFill="1" applyBorder="1" applyAlignment="1">
      <alignment horizontal="center"/>
    </xf>
    <xf numFmtId="0" fontId="0" fillId="3" borderId="125" xfId="0" applyFill="1" applyBorder="1" applyAlignment="1">
      <alignment horizontal="center"/>
    </xf>
    <xf numFmtId="0" fontId="16" fillId="5" borderId="145" xfId="1" applyFont="1" applyBorder="1" applyAlignment="1">
      <alignment horizontal="center"/>
    </xf>
    <xf numFmtId="0" fontId="16" fillId="5" borderId="146" xfId="1" applyFont="1" applyBorder="1" applyAlignment="1">
      <alignment horizontal="center"/>
    </xf>
    <xf numFmtId="0" fontId="16" fillId="5" borderId="147" xfId="1" applyFont="1" applyBorder="1" applyAlignment="1">
      <alignment horizontal="center"/>
    </xf>
    <xf numFmtId="2" fontId="18" fillId="3" borderId="55" xfId="0" applyNumberFormat="1" applyFont="1" applyFill="1" applyBorder="1" applyAlignment="1">
      <alignment horizontal="center"/>
    </xf>
    <xf numFmtId="2" fontId="18" fillId="3" borderId="56" xfId="0" applyNumberFormat="1" applyFont="1" applyFill="1" applyBorder="1" applyAlignment="1">
      <alignment horizontal="center"/>
    </xf>
    <xf numFmtId="2" fontId="18" fillId="3" borderId="67" xfId="0" applyNumberFormat="1" applyFont="1" applyFill="1" applyBorder="1" applyAlignment="1">
      <alignment horizontal="center"/>
    </xf>
    <xf numFmtId="0" fontId="14" fillId="0" borderId="5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3" fillId="0" borderId="102" xfId="0" applyFont="1" applyBorder="1" applyAlignment="1">
      <alignment horizontal="center" vertical="center" wrapText="1"/>
    </xf>
    <xf numFmtId="0" fontId="13" fillId="2" borderId="105" xfId="0" applyFont="1" applyFill="1" applyBorder="1" applyAlignment="1">
      <alignment horizontal="center" vertical="center"/>
    </xf>
    <xf numFmtId="0" fontId="13" fillId="2" borderId="106" xfId="0" applyFont="1" applyFill="1" applyBorder="1" applyAlignment="1">
      <alignment horizontal="center" vertical="center"/>
    </xf>
    <xf numFmtId="0" fontId="13" fillId="2" borderId="107" xfId="0" applyFont="1" applyFill="1" applyBorder="1" applyAlignment="1">
      <alignment horizontal="center" vertical="center"/>
    </xf>
    <xf numFmtId="0" fontId="1" fillId="4" borderId="76" xfId="0" applyFont="1" applyFill="1" applyBorder="1" applyAlignment="1">
      <alignment horizontal="center"/>
    </xf>
    <xf numFmtId="0" fontId="1" fillId="4" borderId="77" xfId="0" applyFont="1" applyFill="1" applyBorder="1" applyAlignment="1">
      <alignment horizontal="center"/>
    </xf>
    <xf numFmtId="0" fontId="5" fillId="0" borderId="78" xfId="0" applyFont="1" applyBorder="1" applyAlignment="1">
      <alignment horizontal="center" vertical="center" wrapText="1"/>
    </xf>
    <xf numFmtId="49" fontId="3" fillId="0" borderId="83" xfId="0" applyNumberFormat="1" applyFont="1" applyBorder="1" applyAlignment="1">
      <alignment horizontal="center" vertical="center" wrapText="1"/>
    </xf>
    <xf numFmtId="49" fontId="3" fillId="0" borderId="96" xfId="0" applyNumberFormat="1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9" fontId="3" fillId="0" borderId="93" xfId="0" applyNumberFormat="1" applyFont="1" applyBorder="1" applyAlignment="1">
      <alignment horizontal="center" vertical="center" wrapText="1"/>
    </xf>
    <xf numFmtId="9" fontId="3" fillId="0" borderId="66" xfId="0" applyNumberFormat="1" applyFont="1" applyBorder="1" applyAlignment="1">
      <alignment horizontal="center" vertical="center" wrapText="1"/>
    </xf>
    <xf numFmtId="9" fontId="3" fillId="0" borderId="91" xfId="0" applyNumberFormat="1" applyFont="1" applyBorder="1" applyAlignment="1">
      <alignment horizontal="center" vertical="center" wrapText="1"/>
    </xf>
    <xf numFmtId="0" fontId="14" fillId="0" borderId="93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91" xfId="0" applyFont="1" applyBorder="1" applyAlignment="1">
      <alignment horizontal="center" vertical="center" wrapText="1"/>
    </xf>
    <xf numFmtId="0" fontId="14" fillId="0" borderId="9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80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" fillId="4" borderId="78" xfId="0" applyFont="1" applyFill="1" applyBorder="1" applyAlignment="1">
      <alignment horizontal="center"/>
    </xf>
    <xf numFmtId="0" fontId="2" fillId="0" borderId="93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11" fillId="0" borderId="115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1" fillId="0" borderId="91" xfId="0" applyFont="1" applyBorder="1" applyAlignment="1">
      <alignment horizontal="center" vertical="center" wrapText="1"/>
    </xf>
    <xf numFmtId="0" fontId="11" fillId="0" borderId="97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 wrapText="1"/>
    </xf>
    <xf numFmtId="0" fontId="0" fillId="0" borderId="76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3" fillId="0" borderId="8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 wrapText="1"/>
    </xf>
    <xf numFmtId="49" fontId="3" fillId="0" borderId="85" xfId="0" applyNumberFormat="1" applyFont="1" applyBorder="1" applyAlignment="1">
      <alignment horizontal="center" vertical="center" wrapText="1"/>
    </xf>
    <xf numFmtId="49" fontId="3" fillId="0" borderId="116" xfId="0" applyNumberFormat="1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2" fontId="18" fillId="3" borderId="60" xfId="0" applyNumberFormat="1" applyFont="1" applyFill="1" applyBorder="1" applyAlignment="1">
      <alignment horizontal="center"/>
    </xf>
    <xf numFmtId="2" fontId="18" fillId="3" borderId="61" xfId="0" applyNumberFormat="1" applyFont="1" applyFill="1" applyBorder="1" applyAlignment="1">
      <alignment horizontal="center"/>
    </xf>
    <xf numFmtId="2" fontId="18" fillId="3" borderId="73" xfId="0" applyNumberFormat="1" applyFont="1" applyFill="1" applyBorder="1" applyAlignment="1">
      <alignment horizontal="center"/>
    </xf>
    <xf numFmtId="0" fontId="0" fillId="3" borderId="60" xfId="0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0" fontId="0" fillId="3" borderId="73" xfId="0" applyFill="1" applyBorder="1" applyAlignment="1">
      <alignment horizontal="center"/>
    </xf>
  </cellXfs>
  <cellStyles count="2">
    <cellStyle name="40% - Énfasis3" xfId="1" builtinId="39"/>
    <cellStyle name="Normal" xfId="0" builtinId="0"/>
  </cellStyles>
  <dxfs count="6">
    <dxf>
      <font>
        <color theme="9" tint="-0.499984740745262"/>
      </font>
      <fill>
        <patternFill patternType="solid">
          <bgColor theme="9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 patternType="solid">
          <bgColor theme="9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 patternType="solid"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1209675</xdr:colOff>
      <xdr:row>0</xdr:row>
      <xdr:rowOff>57150</xdr:rowOff>
    </xdr:from>
    <xdr:to>
      <xdr:col>7</xdr:col>
      <xdr:colOff>478134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29E9D2-DB0D-4FA7-B5BF-5E53DB3BA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" y="57150"/>
          <a:ext cx="3162300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28575</xdr:rowOff>
    </xdr:from>
    <xdr:to>
      <xdr:col>7</xdr:col>
      <xdr:colOff>275431</xdr:colOff>
      <xdr:row>2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D97457-3B17-487C-BDEB-519DB597D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28575"/>
          <a:ext cx="3162300" cy="742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28575</xdr:rowOff>
    </xdr:from>
    <xdr:to>
      <xdr:col>7</xdr:col>
      <xdr:colOff>177800</xdr:colOff>
      <xdr:row>2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5E3D66-75AE-2756-1A6B-8F3E21B14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28575"/>
          <a:ext cx="316230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1"/>
  <sheetViews>
    <sheetView view="pageBreakPreview" zoomScale="59" zoomScaleNormal="59" zoomScaleSheetLayoutView="59" workbookViewId="0">
      <selection activeCell="X15" sqref="X15"/>
    </sheetView>
  </sheetViews>
  <sheetFormatPr baseColWidth="10" defaultColWidth="11.453125" defaultRowHeight="14.5" x14ac:dyDescent="0.35"/>
  <cols>
    <col min="1" max="1" width="9.6328125" customWidth="1"/>
    <col min="2" max="2" width="24.7265625" customWidth="1"/>
    <col min="3" max="3" width="7.7265625" customWidth="1"/>
    <col min="4" max="4" width="6" customWidth="1"/>
    <col min="5" max="5" width="3" customWidth="1"/>
    <col min="6" max="6" width="5" customWidth="1"/>
    <col min="7" max="7" width="12" customWidth="1"/>
    <col min="8" max="8" width="14" customWidth="1"/>
    <col min="9" max="9" width="13.453125" customWidth="1"/>
    <col min="10" max="10" width="5.81640625" customWidth="1"/>
    <col min="11" max="11" width="6.26953125" customWidth="1"/>
    <col min="12" max="12" width="4.81640625" customWidth="1"/>
    <col min="13" max="13" width="5.81640625" customWidth="1"/>
    <col min="14" max="14" width="6.1796875" customWidth="1"/>
    <col min="15" max="15" width="4.54296875" customWidth="1"/>
    <col min="16" max="16" width="6" customWidth="1"/>
    <col min="17" max="17" width="12.54296875" customWidth="1"/>
    <col min="18" max="18" width="10.7265625" customWidth="1"/>
    <col min="19" max="19" width="13.7265625" customWidth="1"/>
    <col min="20" max="20" width="17.1796875" customWidth="1"/>
    <col min="21" max="21" width="13" customWidth="1"/>
    <col min="22" max="22" width="5.7265625" customWidth="1"/>
    <col min="23" max="23" width="5.54296875" customWidth="1"/>
    <col min="24" max="24" width="5.1796875" customWidth="1"/>
    <col min="25" max="25" width="4.54296875" customWidth="1"/>
    <col min="26" max="26" width="10.1796875" customWidth="1"/>
    <col min="27" max="27" width="4" customWidth="1"/>
    <col min="28" max="28" width="6" customWidth="1"/>
    <col min="29" max="29" width="5.54296875" customWidth="1"/>
    <col min="30" max="30" width="10.453125" customWidth="1"/>
    <col min="31" max="31" width="15.453125" customWidth="1"/>
    <col min="32" max="32" width="26.54296875" customWidth="1"/>
    <col min="33" max="33" width="17.54296875" customWidth="1"/>
    <col min="34" max="34" width="14.26953125" customWidth="1"/>
    <col min="35" max="35" width="10.26953125" customWidth="1"/>
    <col min="36" max="36" width="10.1796875" customWidth="1"/>
    <col min="37" max="37" width="22.08984375" customWidth="1"/>
  </cols>
  <sheetData>
    <row r="1" spans="1:37" ht="27" customHeight="1" x14ac:dyDescent="0.35">
      <c r="A1" s="335"/>
      <c r="B1" s="336"/>
      <c r="C1" s="336"/>
      <c r="D1" s="336"/>
      <c r="E1" s="336"/>
      <c r="F1" s="336"/>
      <c r="G1" s="336"/>
      <c r="H1" s="336"/>
      <c r="I1" s="337"/>
      <c r="J1" s="349" t="s">
        <v>0</v>
      </c>
      <c r="K1" s="350"/>
      <c r="L1" s="350"/>
      <c r="M1" s="350"/>
      <c r="N1" s="350"/>
      <c r="O1" s="350"/>
      <c r="P1" s="350"/>
      <c r="Q1" s="350"/>
      <c r="R1" s="350"/>
      <c r="S1" s="351"/>
      <c r="T1" s="365" t="s">
        <v>1</v>
      </c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7"/>
    </row>
    <row r="2" spans="1:37" ht="24" customHeight="1" x14ac:dyDescent="0.35">
      <c r="A2" s="338"/>
      <c r="B2" s="339"/>
      <c r="C2" s="339"/>
      <c r="D2" s="339"/>
      <c r="E2" s="339"/>
      <c r="F2" s="339"/>
      <c r="G2" s="339"/>
      <c r="H2" s="339"/>
      <c r="I2" s="340"/>
      <c r="J2" s="352"/>
      <c r="K2" s="353"/>
      <c r="L2" s="353"/>
      <c r="M2" s="353"/>
      <c r="N2" s="353"/>
      <c r="O2" s="353"/>
      <c r="P2" s="353"/>
      <c r="Q2" s="353"/>
      <c r="R2" s="353"/>
      <c r="S2" s="354"/>
      <c r="T2" s="356" t="s">
        <v>2</v>
      </c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  <c r="AG2" s="357"/>
      <c r="AH2" s="357"/>
      <c r="AI2" s="357"/>
      <c r="AJ2" s="357"/>
      <c r="AK2" s="358"/>
    </row>
    <row r="3" spans="1:37" ht="15.75" customHeight="1" x14ac:dyDescent="0.35">
      <c r="A3" s="341"/>
      <c r="B3" s="342"/>
      <c r="C3" s="342"/>
      <c r="D3" s="342"/>
      <c r="E3" s="342"/>
      <c r="F3" s="342"/>
      <c r="G3" s="342"/>
      <c r="H3" s="342"/>
      <c r="I3" s="343"/>
      <c r="J3" s="31"/>
      <c r="K3" s="32"/>
      <c r="L3" s="32"/>
      <c r="M3" s="32"/>
      <c r="N3" s="32"/>
      <c r="O3" s="32"/>
      <c r="P3" s="32"/>
      <c r="Q3" s="32"/>
      <c r="R3" s="32"/>
      <c r="S3" s="32"/>
      <c r="T3" s="251" t="s">
        <v>3</v>
      </c>
      <c r="U3" s="252"/>
      <c r="V3" s="252"/>
      <c r="W3" s="252"/>
      <c r="X3" s="252"/>
      <c r="Y3" s="252"/>
      <c r="Z3" s="253"/>
      <c r="AA3" s="362"/>
      <c r="AB3" s="363"/>
      <c r="AC3" s="363"/>
      <c r="AD3" s="363"/>
      <c r="AE3" s="363"/>
      <c r="AF3" s="364"/>
      <c r="AG3" s="33" t="s">
        <v>4</v>
      </c>
      <c r="AH3" s="34"/>
      <c r="AI3" s="359"/>
      <c r="AJ3" s="360"/>
      <c r="AK3" s="361"/>
    </row>
    <row r="4" spans="1:37" x14ac:dyDescent="0.35">
      <c r="A4" s="35"/>
      <c r="B4" s="24"/>
      <c r="C4" s="24"/>
      <c r="D4" s="24"/>
      <c r="E4" s="24"/>
      <c r="F4" s="24"/>
      <c r="G4" s="24"/>
      <c r="H4" s="24"/>
      <c r="I4" s="24"/>
      <c r="J4" s="24"/>
      <c r="K4" s="25"/>
      <c r="L4" s="26"/>
      <c r="M4" s="26"/>
      <c r="N4" s="27"/>
      <c r="O4" s="27"/>
      <c r="P4" s="24"/>
      <c r="Q4" s="24"/>
      <c r="R4" s="27"/>
      <c r="S4" s="26"/>
      <c r="T4" s="26"/>
      <c r="U4" s="26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36"/>
    </row>
    <row r="5" spans="1:37" ht="17.25" customHeight="1" x14ac:dyDescent="0.35">
      <c r="A5" s="251" t="s">
        <v>5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3"/>
      <c r="AB5" s="245" t="s">
        <v>6</v>
      </c>
      <c r="AC5" s="246"/>
      <c r="AD5" s="246"/>
      <c r="AE5" s="247"/>
      <c r="AF5" s="368" t="s">
        <v>7</v>
      </c>
      <c r="AG5" s="369"/>
      <c r="AH5" s="370"/>
      <c r="AI5" s="304" t="s">
        <v>8</v>
      </c>
      <c r="AJ5" s="305"/>
      <c r="AK5" s="306"/>
    </row>
    <row r="6" spans="1:37" ht="25.5" customHeight="1" x14ac:dyDescent="0.35">
      <c r="A6" s="271" t="s">
        <v>9</v>
      </c>
      <c r="B6" s="272"/>
      <c r="C6" s="272"/>
      <c r="D6" s="272"/>
      <c r="E6" s="273"/>
      <c r="F6" s="254" t="s">
        <v>10</v>
      </c>
      <c r="G6" s="254"/>
      <c r="H6" s="254"/>
      <c r="I6" s="254"/>
      <c r="J6" s="347">
        <v>1</v>
      </c>
      <c r="K6" s="348"/>
      <c r="L6" s="277" t="s">
        <v>11</v>
      </c>
      <c r="M6" s="278"/>
      <c r="N6" s="278"/>
      <c r="O6" s="278"/>
      <c r="P6" s="279"/>
      <c r="Q6" s="256" t="s">
        <v>10</v>
      </c>
      <c r="R6" s="257"/>
      <c r="S6" s="258" t="s">
        <v>12</v>
      </c>
      <c r="T6" s="259"/>
      <c r="U6" s="259"/>
      <c r="V6" s="259"/>
      <c r="W6" s="259"/>
      <c r="X6" s="259"/>
      <c r="Y6" s="259"/>
      <c r="Z6" s="259"/>
      <c r="AA6" s="260"/>
      <c r="AB6" s="248"/>
      <c r="AC6" s="249"/>
      <c r="AD6" s="249"/>
      <c r="AE6" s="250"/>
      <c r="AF6" s="19" t="s">
        <v>13</v>
      </c>
      <c r="AG6" s="17" t="s">
        <v>14</v>
      </c>
      <c r="AH6" s="20" t="s">
        <v>15</v>
      </c>
      <c r="AI6" s="307"/>
      <c r="AJ6" s="308"/>
      <c r="AK6" s="309"/>
    </row>
    <row r="7" spans="1:37" ht="39" customHeight="1" x14ac:dyDescent="0.35">
      <c r="A7" s="274"/>
      <c r="B7" s="275"/>
      <c r="C7" s="275"/>
      <c r="D7" s="275"/>
      <c r="E7" s="276"/>
      <c r="F7" s="255" t="s">
        <v>16</v>
      </c>
      <c r="G7" s="255"/>
      <c r="H7" s="255"/>
      <c r="I7" s="255"/>
      <c r="J7" s="258">
        <v>0</v>
      </c>
      <c r="K7" s="260"/>
      <c r="L7" s="280"/>
      <c r="M7" s="281"/>
      <c r="N7" s="281"/>
      <c r="O7" s="281"/>
      <c r="P7" s="282"/>
      <c r="Q7" s="251" t="s">
        <v>16</v>
      </c>
      <c r="R7" s="253"/>
      <c r="S7" s="258" t="s">
        <v>17</v>
      </c>
      <c r="T7" s="259"/>
      <c r="U7" s="259"/>
      <c r="V7" s="259"/>
      <c r="W7" s="259"/>
      <c r="X7" s="259"/>
      <c r="Y7" s="259"/>
      <c r="Z7" s="259"/>
      <c r="AA7" s="260"/>
      <c r="AB7" s="261">
        <v>5</v>
      </c>
      <c r="AC7" s="262"/>
      <c r="AD7" s="262"/>
      <c r="AE7" s="263"/>
      <c r="AF7" s="21"/>
      <c r="AG7" s="22"/>
      <c r="AH7" s="23"/>
      <c r="AI7" s="310"/>
      <c r="AJ7" s="311"/>
      <c r="AK7" s="312"/>
    </row>
    <row r="8" spans="1:37" ht="11.25" customHeight="1" x14ac:dyDescent="0.35">
      <c r="A8" s="37"/>
      <c r="B8" s="1"/>
      <c r="C8" s="1"/>
      <c r="D8" s="1"/>
      <c r="E8" s="1"/>
      <c r="F8" s="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5"/>
      <c r="AD8" s="5"/>
      <c r="AE8" s="6"/>
      <c r="AF8" s="7"/>
      <c r="AG8" s="1"/>
      <c r="AH8" s="1"/>
      <c r="AI8" s="1"/>
      <c r="AJ8" s="1"/>
      <c r="AK8" s="38"/>
    </row>
    <row r="9" spans="1:37" x14ac:dyDescent="0.35">
      <c r="A9" s="264" t="s">
        <v>18</v>
      </c>
      <c r="B9" s="265"/>
      <c r="C9" s="265"/>
      <c r="D9" s="265"/>
      <c r="E9" s="265"/>
      <c r="F9" s="266"/>
      <c r="G9" s="267" t="s">
        <v>19</v>
      </c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8"/>
      <c r="AF9" s="371" t="s">
        <v>20</v>
      </c>
      <c r="AG9" s="267"/>
      <c r="AH9" s="323" t="s">
        <v>21</v>
      </c>
      <c r="AI9" s="324"/>
      <c r="AJ9" s="324"/>
      <c r="AK9" s="325"/>
    </row>
    <row r="10" spans="1:37" ht="40.5" customHeight="1" x14ac:dyDescent="0.35">
      <c r="A10" s="227" t="s">
        <v>22</v>
      </c>
      <c r="B10" s="285" t="s">
        <v>23</v>
      </c>
      <c r="C10" s="286"/>
      <c r="D10" s="286"/>
      <c r="E10" s="286"/>
      <c r="F10" s="287"/>
      <c r="G10" s="298" t="s">
        <v>24</v>
      </c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99"/>
      <c r="AA10" s="298" t="s">
        <v>25</v>
      </c>
      <c r="AB10" s="246"/>
      <c r="AC10" s="246"/>
      <c r="AD10" s="246"/>
      <c r="AE10" s="246"/>
      <c r="AF10" s="313" t="s">
        <v>26</v>
      </c>
      <c r="AG10" s="314"/>
      <c r="AH10" s="208" t="s">
        <v>27</v>
      </c>
      <c r="AI10" s="318" t="s">
        <v>28</v>
      </c>
      <c r="AJ10" s="319"/>
      <c r="AK10" s="209" t="s">
        <v>29</v>
      </c>
    </row>
    <row r="11" spans="1:37" ht="38.25" customHeight="1" x14ac:dyDescent="0.35">
      <c r="A11" s="228"/>
      <c r="B11" s="288" t="s">
        <v>30</v>
      </c>
      <c r="C11" s="289"/>
      <c r="D11" s="289"/>
      <c r="E11" s="289"/>
      <c r="F11" s="289"/>
      <c r="G11" s="344" t="s">
        <v>31</v>
      </c>
      <c r="H11" s="345"/>
      <c r="I11" s="346"/>
      <c r="J11" s="296" t="s">
        <v>32</v>
      </c>
      <c r="K11" s="355"/>
      <c r="L11" s="355"/>
      <c r="M11" s="355"/>
      <c r="N11" s="355"/>
      <c r="O11" s="355"/>
      <c r="P11" s="355"/>
      <c r="Q11" s="297"/>
      <c r="R11" s="296" t="s">
        <v>33</v>
      </c>
      <c r="S11" s="297"/>
      <c r="T11" s="296" t="s">
        <v>34</v>
      </c>
      <c r="U11" s="297"/>
      <c r="V11" s="296" t="s">
        <v>35</v>
      </c>
      <c r="W11" s="355"/>
      <c r="X11" s="355"/>
      <c r="Y11" s="355"/>
      <c r="Z11" s="297"/>
      <c r="AA11" s="296" t="s">
        <v>36</v>
      </c>
      <c r="AB11" s="355"/>
      <c r="AC11" s="355"/>
      <c r="AD11" s="297"/>
      <c r="AE11" s="58" t="s">
        <v>37</v>
      </c>
      <c r="AF11" s="315"/>
      <c r="AG11" s="316"/>
      <c r="AH11" s="320" t="s">
        <v>38</v>
      </c>
      <c r="AI11" s="326" t="s">
        <v>39</v>
      </c>
      <c r="AJ11" s="327"/>
      <c r="AK11" s="332" t="s">
        <v>39</v>
      </c>
    </row>
    <row r="12" spans="1:37" ht="97.5" customHeight="1" x14ac:dyDescent="0.35">
      <c r="A12" s="228"/>
      <c r="B12" s="290"/>
      <c r="C12" s="291"/>
      <c r="D12" s="291"/>
      <c r="E12" s="291"/>
      <c r="F12" s="291"/>
      <c r="G12" s="170" t="s">
        <v>40</v>
      </c>
      <c r="H12" s="10" t="s">
        <v>41</v>
      </c>
      <c r="I12" s="9" t="s">
        <v>42</v>
      </c>
      <c r="J12" s="374" t="s">
        <v>43</v>
      </c>
      <c r="K12" s="283" t="s">
        <v>44</v>
      </c>
      <c r="L12" s="283" t="s">
        <v>45</v>
      </c>
      <c r="M12" s="283" t="s">
        <v>46</v>
      </c>
      <c r="N12" s="283" t="s">
        <v>47</v>
      </c>
      <c r="O12" s="283" t="s">
        <v>48</v>
      </c>
      <c r="P12" s="372" t="s">
        <v>49</v>
      </c>
      <c r="Q12" s="29" t="s">
        <v>50</v>
      </c>
      <c r="R12" s="11" t="s">
        <v>51</v>
      </c>
      <c r="S12" s="11" t="s">
        <v>52</v>
      </c>
      <c r="T12" s="11" t="s">
        <v>53</v>
      </c>
      <c r="U12" s="11" t="s">
        <v>54</v>
      </c>
      <c r="V12" s="269" t="s">
        <v>55</v>
      </c>
      <c r="W12" s="302" t="s">
        <v>45</v>
      </c>
      <c r="X12" s="302" t="s">
        <v>46</v>
      </c>
      <c r="Y12" s="294" t="s">
        <v>56</v>
      </c>
      <c r="Z12" s="28" t="s">
        <v>57</v>
      </c>
      <c r="AA12" s="269" t="s">
        <v>58</v>
      </c>
      <c r="AB12" s="300" t="s">
        <v>59</v>
      </c>
      <c r="AC12" s="294" t="s">
        <v>60</v>
      </c>
      <c r="AD12" s="18" t="s">
        <v>61</v>
      </c>
      <c r="AE12" s="30" t="s">
        <v>62</v>
      </c>
      <c r="AF12" s="16" t="s">
        <v>63</v>
      </c>
      <c r="AG12" s="313" t="s">
        <v>64</v>
      </c>
      <c r="AH12" s="321"/>
      <c r="AI12" s="328"/>
      <c r="AJ12" s="329"/>
      <c r="AK12" s="333"/>
    </row>
    <row r="13" spans="1:37" x14ac:dyDescent="0.35">
      <c r="A13" s="229"/>
      <c r="B13" s="292"/>
      <c r="C13" s="293"/>
      <c r="D13" s="293"/>
      <c r="E13" s="293"/>
      <c r="F13" s="293"/>
      <c r="G13" s="77">
        <v>0.01</v>
      </c>
      <c r="H13" s="60">
        <v>0.01</v>
      </c>
      <c r="I13" s="59">
        <v>0.01</v>
      </c>
      <c r="J13" s="375"/>
      <c r="K13" s="284"/>
      <c r="L13" s="284"/>
      <c r="M13" s="284"/>
      <c r="N13" s="284"/>
      <c r="O13" s="284"/>
      <c r="P13" s="373"/>
      <c r="Q13" s="59">
        <v>0.25</v>
      </c>
      <c r="R13" s="59">
        <v>0.2</v>
      </c>
      <c r="S13" s="59">
        <v>0.2</v>
      </c>
      <c r="T13" s="59">
        <v>7.0000000000000007E-2</v>
      </c>
      <c r="U13" s="59">
        <v>0.05</v>
      </c>
      <c r="V13" s="270"/>
      <c r="W13" s="303"/>
      <c r="X13" s="303"/>
      <c r="Y13" s="295"/>
      <c r="Z13" s="59">
        <v>0.05</v>
      </c>
      <c r="AA13" s="270"/>
      <c r="AB13" s="301"/>
      <c r="AC13" s="295"/>
      <c r="AD13" s="56">
        <v>0.05</v>
      </c>
      <c r="AE13" s="59">
        <v>0.1</v>
      </c>
      <c r="AF13" s="57" t="s">
        <v>65</v>
      </c>
      <c r="AG13" s="317"/>
      <c r="AH13" s="322"/>
      <c r="AI13" s="330"/>
      <c r="AJ13" s="331"/>
      <c r="AK13" s="334"/>
    </row>
    <row r="14" spans="1:37" x14ac:dyDescent="0.35">
      <c r="A14" s="202">
        <v>1</v>
      </c>
      <c r="B14" s="236"/>
      <c r="C14" s="237"/>
      <c r="D14" s="237"/>
      <c r="E14" s="237"/>
      <c r="F14" s="238"/>
      <c r="G14" s="156">
        <v>1</v>
      </c>
      <c r="H14" s="156">
        <v>1</v>
      </c>
      <c r="I14" s="156">
        <v>1</v>
      </c>
      <c r="J14" s="122">
        <v>1</v>
      </c>
      <c r="K14" s="75">
        <v>1</v>
      </c>
      <c r="L14" s="75">
        <v>1</v>
      </c>
      <c r="M14" s="75">
        <v>1</v>
      </c>
      <c r="N14" s="75">
        <v>1</v>
      </c>
      <c r="O14" s="75">
        <v>1</v>
      </c>
      <c r="P14" s="80">
        <v>1</v>
      </c>
      <c r="Q14" s="172">
        <f>($Q$13/COUNT(J14:P14))*(SUM(J14:P14))*100</f>
        <v>25</v>
      </c>
      <c r="R14" s="156">
        <v>1</v>
      </c>
      <c r="S14" s="156">
        <v>1</v>
      </c>
      <c r="T14" s="156">
        <v>1</v>
      </c>
      <c r="U14" s="152">
        <v>1</v>
      </c>
      <c r="V14" s="83">
        <v>0</v>
      </c>
      <c r="W14" s="75">
        <v>0</v>
      </c>
      <c r="X14" s="75">
        <v>0</v>
      </c>
      <c r="Y14" s="80">
        <v>0</v>
      </c>
      <c r="Z14" s="172">
        <f>($Z$13/COUNT(V14:Y14))*(SUM(V14:Y14))*100</f>
        <v>0</v>
      </c>
      <c r="AA14" s="122">
        <v>1</v>
      </c>
      <c r="AB14" s="75">
        <v>1</v>
      </c>
      <c r="AC14" s="80">
        <v>1</v>
      </c>
      <c r="AD14" s="172">
        <f>($AD$13/COUNT(AA14:AC14))*(SUM(AA14:AC14))*100</f>
        <v>5</v>
      </c>
      <c r="AE14" s="156">
        <v>1</v>
      </c>
      <c r="AF14" s="199">
        <f>SUM(G14+H14+I14+Q14+(R14*20)+(S14*20)+(T14*7)+(U14*5)+Z14+AD14+(AE14*10))</f>
        <v>95</v>
      </c>
      <c r="AG14" s="205">
        <f>IF(AF14&gt;87.5,1,0)</f>
        <v>1</v>
      </c>
      <c r="AH14" s="216"/>
      <c r="AI14" s="217"/>
      <c r="AJ14" s="217"/>
      <c r="AK14" s="218"/>
    </row>
    <row r="15" spans="1:37" x14ac:dyDescent="0.35">
      <c r="A15" s="203">
        <v>2</v>
      </c>
      <c r="B15" s="239"/>
      <c r="C15" s="240"/>
      <c r="D15" s="240"/>
      <c r="E15" s="240"/>
      <c r="F15" s="241"/>
      <c r="G15" s="157">
        <v>1</v>
      </c>
      <c r="H15" s="157">
        <v>1</v>
      </c>
      <c r="I15" s="157">
        <v>1</v>
      </c>
      <c r="J15" s="124">
        <v>0</v>
      </c>
      <c r="K15" s="71">
        <v>1</v>
      </c>
      <c r="L15" s="71">
        <v>1</v>
      </c>
      <c r="M15" s="71">
        <v>1</v>
      </c>
      <c r="N15" s="71">
        <v>1</v>
      </c>
      <c r="O15" s="71">
        <v>1</v>
      </c>
      <c r="P15" s="81">
        <v>1</v>
      </c>
      <c r="Q15" s="173">
        <f t="shared" ref="Q15:Q18" si="0">($Q$13/COUNT(J15:P15))*(SUM(J15:P15))*100</f>
        <v>21.428571428571427</v>
      </c>
      <c r="R15" s="157">
        <v>1</v>
      </c>
      <c r="S15" s="157">
        <v>1</v>
      </c>
      <c r="T15" s="157">
        <v>1</v>
      </c>
      <c r="U15" s="153">
        <v>1</v>
      </c>
      <c r="V15" s="84">
        <v>1</v>
      </c>
      <c r="W15" s="71">
        <v>0</v>
      </c>
      <c r="X15" s="71">
        <v>1</v>
      </c>
      <c r="Y15" s="81">
        <v>1</v>
      </c>
      <c r="Z15" s="173">
        <f t="shared" ref="Z15:Z18" si="1">($Z$13/COUNT(V15:Y15))*(SUM(V15:Y15))*100</f>
        <v>3.7500000000000004</v>
      </c>
      <c r="AA15" s="124">
        <v>1</v>
      </c>
      <c r="AB15" s="71">
        <v>0</v>
      </c>
      <c r="AC15" s="81">
        <v>1</v>
      </c>
      <c r="AD15" s="173">
        <f t="shared" ref="AD15:AD18" si="2">($AD$13/COUNT(AA15:AC15))*(SUM(AA15:AC15))*100</f>
        <v>3.3333333333333335</v>
      </c>
      <c r="AE15" s="157">
        <v>1</v>
      </c>
      <c r="AF15" s="200">
        <f t="shared" ref="AF15:AF18" si="3">SUM(G15+H15+I15+Q15+(R15*20)+(S15*20)+(T15*7)+(U15*5)+Z15+AD15+(AE15*10))</f>
        <v>93.511904761904759</v>
      </c>
      <c r="AG15" s="206">
        <f t="shared" ref="AG15:AG18" si="4">IF(AF15&gt;87.5,1,0)</f>
        <v>1</v>
      </c>
      <c r="AH15" s="219"/>
      <c r="AI15" s="220"/>
      <c r="AJ15" s="220"/>
      <c r="AK15" s="221"/>
    </row>
    <row r="16" spans="1:37" x14ac:dyDescent="0.35">
      <c r="A16" s="203">
        <v>3</v>
      </c>
      <c r="B16" s="239"/>
      <c r="C16" s="240"/>
      <c r="D16" s="240"/>
      <c r="E16" s="240"/>
      <c r="F16" s="241"/>
      <c r="G16" s="157">
        <v>1</v>
      </c>
      <c r="H16" s="157">
        <v>1</v>
      </c>
      <c r="I16" s="157">
        <v>1</v>
      </c>
      <c r="J16" s="124">
        <v>0</v>
      </c>
      <c r="K16" s="71">
        <v>1</v>
      </c>
      <c r="L16" s="71">
        <v>1</v>
      </c>
      <c r="M16" s="71">
        <v>1</v>
      </c>
      <c r="N16" s="71">
        <v>1</v>
      </c>
      <c r="O16" s="71">
        <v>1</v>
      </c>
      <c r="P16" s="81">
        <v>1</v>
      </c>
      <c r="Q16" s="173">
        <f t="shared" si="0"/>
        <v>21.428571428571427</v>
      </c>
      <c r="R16" s="157">
        <v>1</v>
      </c>
      <c r="S16" s="157">
        <v>1</v>
      </c>
      <c r="T16" s="157">
        <v>0</v>
      </c>
      <c r="U16" s="153">
        <v>1</v>
      </c>
      <c r="V16" s="84">
        <v>1</v>
      </c>
      <c r="W16" s="71">
        <v>1</v>
      </c>
      <c r="X16" s="71">
        <v>1</v>
      </c>
      <c r="Y16" s="81">
        <v>1</v>
      </c>
      <c r="Z16" s="173">
        <f t="shared" si="1"/>
        <v>5</v>
      </c>
      <c r="AA16" s="124">
        <v>1</v>
      </c>
      <c r="AB16" s="71">
        <v>1</v>
      </c>
      <c r="AC16" s="81">
        <v>0</v>
      </c>
      <c r="AD16" s="173">
        <f t="shared" si="2"/>
        <v>3.3333333333333335</v>
      </c>
      <c r="AE16" s="157">
        <v>1</v>
      </c>
      <c r="AF16" s="200">
        <f t="shared" si="3"/>
        <v>87.761904761904759</v>
      </c>
      <c r="AG16" s="206">
        <f t="shared" si="4"/>
        <v>1</v>
      </c>
      <c r="AH16" s="219"/>
      <c r="AI16" s="220"/>
      <c r="AJ16" s="220"/>
      <c r="AK16" s="221"/>
    </row>
    <row r="17" spans="1:37" x14ac:dyDescent="0.35">
      <c r="A17" s="203">
        <v>4</v>
      </c>
      <c r="B17" s="239"/>
      <c r="C17" s="240"/>
      <c r="D17" s="240"/>
      <c r="E17" s="240"/>
      <c r="F17" s="241"/>
      <c r="G17" s="157">
        <v>1</v>
      </c>
      <c r="H17" s="157">
        <v>1</v>
      </c>
      <c r="I17" s="157">
        <v>1</v>
      </c>
      <c r="J17" s="124">
        <v>1</v>
      </c>
      <c r="K17" s="71">
        <v>1</v>
      </c>
      <c r="L17" s="71">
        <v>0</v>
      </c>
      <c r="M17" s="71">
        <v>0</v>
      </c>
      <c r="N17" s="71">
        <v>1</v>
      </c>
      <c r="O17" s="71">
        <v>1</v>
      </c>
      <c r="P17" s="81">
        <v>1</v>
      </c>
      <c r="Q17" s="173">
        <f t="shared" si="0"/>
        <v>17.857142857142854</v>
      </c>
      <c r="R17" s="157">
        <v>1</v>
      </c>
      <c r="S17" s="157">
        <v>1</v>
      </c>
      <c r="T17" s="157">
        <v>1</v>
      </c>
      <c r="U17" s="153">
        <v>1</v>
      </c>
      <c r="V17" s="84">
        <v>1</v>
      </c>
      <c r="W17" s="71">
        <v>0</v>
      </c>
      <c r="X17" s="71">
        <v>1</v>
      </c>
      <c r="Y17" s="81">
        <v>0</v>
      </c>
      <c r="Z17" s="173">
        <f t="shared" si="1"/>
        <v>2.5</v>
      </c>
      <c r="AA17" s="124">
        <v>1</v>
      </c>
      <c r="AB17" s="71">
        <v>0</v>
      </c>
      <c r="AC17" s="81">
        <v>1</v>
      </c>
      <c r="AD17" s="173">
        <f t="shared" si="2"/>
        <v>3.3333333333333335</v>
      </c>
      <c r="AE17" s="157">
        <v>1</v>
      </c>
      <c r="AF17" s="200">
        <f t="shared" si="3"/>
        <v>88.69047619047619</v>
      </c>
      <c r="AG17" s="206">
        <f t="shared" si="4"/>
        <v>1</v>
      </c>
      <c r="AH17" s="219"/>
      <c r="AI17" s="220"/>
      <c r="AJ17" s="220"/>
      <c r="AK17" s="221"/>
    </row>
    <row r="18" spans="1:37" x14ac:dyDescent="0.35">
      <c r="A18" s="204">
        <v>5</v>
      </c>
      <c r="B18" s="242"/>
      <c r="C18" s="243"/>
      <c r="D18" s="243"/>
      <c r="E18" s="243"/>
      <c r="F18" s="244"/>
      <c r="G18" s="168">
        <v>1</v>
      </c>
      <c r="H18" s="168">
        <v>1</v>
      </c>
      <c r="I18" s="168">
        <v>1</v>
      </c>
      <c r="J18" s="126">
        <v>0</v>
      </c>
      <c r="K18" s="76">
        <v>0</v>
      </c>
      <c r="L18" s="76">
        <v>0</v>
      </c>
      <c r="M18" s="76">
        <v>1</v>
      </c>
      <c r="N18" s="76">
        <v>1</v>
      </c>
      <c r="O18" s="76">
        <v>1</v>
      </c>
      <c r="P18" s="82">
        <v>1</v>
      </c>
      <c r="Q18" s="155">
        <f t="shared" si="0"/>
        <v>14.285714285714285</v>
      </c>
      <c r="R18" s="168">
        <v>1</v>
      </c>
      <c r="S18" s="168">
        <v>1</v>
      </c>
      <c r="T18" s="168">
        <v>1</v>
      </c>
      <c r="U18" s="163">
        <v>1</v>
      </c>
      <c r="V18" s="85">
        <v>1</v>
      </c>
      <c r="W18" s="76">
        <v>1</v>
      </c>
      <c r="X18" s="76">
        <v>1</v>
      </c>
      <c r="Y18" s="82">
        <v>1</v>
      </c>
      <c r="Z18" s="155">
        <f t="shared" si="1"/>
        <v>5</v>
      </c>
      <c r="AA18" s="126">
        <v>1</v>
      </c>
      <c r="AB18" s="76">
        <v>1</v>
      </c>
      <c r="AC18" s="82">
        <v>1</v>
      </c>
      <c r="AD18" s="155">
        <f t="shared" si="2"/>
        <v>5</v>
      </c>
      <c r="AE18" s="168">
        <v>1</v>
      </c>
      <c r="AF18" s="201">
        <f t="shared" si="3"/>
        <v>89.285714285714278</v>
      </c>
      <c r="AG18" s="207">
        <f t="shared" si="4"/>
        <v>1</v>
      </c>
      <c r="AH18" s="222"/>
      <c r="AI18" s="223"/>
      <c r="AJ18" s="223"/>
      <c r="AK18" s="224"/>
    </row>
    <row r="19" spans="1:37" ht="22" x14ac:dyDescent="0.65">
      <c r="A19" s="232" t="s">
        <v>66</v>
      </c>
      <c r="B19" s="233"/>
      <c r="C19" s="234"/>
      <c r="D19" s="234"/>
      <c r="E19" s="234"/>
      <c r="F19" s="235"/>
      <c r="G19" s="169">
        <f>COUNTIF(G14:G18,"=1")</f>
        <v>5</v>
      </c>
      <c r="H19" s="169">
        <f>COUNTIF(H14:H18,"=1")</f>
        <v>5</v>
      </c>
      <c r="I19" s="164">
        <f>COUNTIF(I14:I18,"=1")</f>
        <v>5</v>
      </c>
      <c r="J19" s="72"/>
      <c r="K19" s="72"/>
      <c r="L19" s="72"/>
      <c r="M19" s="72"/>
      <c r="N19" s="72"/>
      <c r="O19" s="72"/>
      <c r="P19" s="72"/>
      <c r="Q19" s="174">
        <f>COUNTIF(Q14:Q18,"=25")</f>
        <v>1</v>
      </c>
      <c r="R19" s="176">
        <f>SUM(R14:R18)</f>
        <v>5</v>
      </c>
      <c r="S19" s="176">
        <f>SUM(S14:S18)</f>
        <v>5</v>
      </c>
      <c r="T19" s="176">
        <f>SUM(T14:T18)</f>
        <v>4</v>
      </c>
      <c r="U19" s="171">
        <f>SUM(U14:U18)</f>
        <v>5</v>
      </c>
      <c r="V19" s="62"/>
      <c r="W19" s="8"/>
      <c r="X19" s="62"/>
      <c r="Y19" s="63"/>
      <c r="Z19" s="64">
        <f>COUNTIF(Z14:Z18,"=5")</f>
        <v>2</v>
      </c>
      <c r="AA19" s="65"/>
      <c r="AB19" s="62"/>
      <c r="AC19" s="63"/>
      <c r="AD19" s="66">
        <f>COUNTIF(AD14:AD18,"=5")</f>
        <v>2</v>
      </c>
      <c r="AE19" s="73">
        <f>SUM(AE14:AE18)</f>
        <v>5</v>
      </c>
      <c r="AF19" s="67" t="s">
        <v>67</v>
      </c>
      <c r="AG19" s="74">
        <f>SUM(AG14:AG18)</f>
        <v>5</v>
      </c>
      <c r="AH19" s="210"/>
      <c r="AI19" s="211"/>
      <c r="AJ19" s="211"/>
      <c r="AK19" s="212"/>
    </row>
    <row r="20" spans="1:37" ht="22" x14ac:dyDescent="0.65">
      <c r="A20" s="230" t="s">
        <v>68</v>
      </c>
      <c r="B20" s="231"/>
      <c r="C20" s="231"/>
      <c r="D20" s="231"/>
      <c r="E20" s="231"/>
      <c r="F20" s="231"/>
      <c r="G20" s="144">
        <f>G19/$AB$7</f>
        <v>1</v>
      </c>
      <c r="H20" s="144">
        <f>H19/$AB$7</f>
        <v>1</v>
      </c>
      <c r="I20" s="150">
        <f>I19/$AB$7</f>
        <v>1</v>
      </c>
      <c r="J20" s="4"/>
      <c r="K20" s="4"/>
      <c r="L20" s="4"/>
      <c r="M20" s="13"/>
      <c r="N20" s="4"/>
      <c r="O20" s="4"/>
      <c r="P20" s="4"/>
      <c r="Q20" s="78">
        <f>Q19/$AB$7</f>
        <v>0.2</v>
      </c>
      <c r="R20" s="175">
        <f>R19/$AB$7</f>
        <v>1</v>
      </c>
      <c r="S20" s="177">
        <f>S19/$AB$7</f>
        <v>1</v>
      </c>
      <c r="T20" s="47">
        <f>T19/$AB$7</f>
        <v>0.8</v>
      </c>
      <c r="U20" s="49">
        <f>U19/$AB$7</f>
        <v>1</v>
      </c>
      <c r="V20" s="39"/>
      <c r="X20" s="39"/>
      <c r="Y20" s="39"/>
      <c r="Z20" s="52">
        <f>Z19/$AB$7</f>
        <v>0.4</v>
      </c>
      <c r="AA20" s="40"/>
      <c r="AC20" s="14"/>
      <c r="AD20" s="54">
        <f>AD19/$AB$7</f>
        <v>0.4</v>
      </c>
      <c r="AE20" s="48">
        <f>AE19/$AB$7</f>
        <v>1</v>
      </c>
      <c r="AF20" s="43" t="s">
        <v>69</v>
      </c>
      <c r="AG20" s="68">
        <f>AG19/$AB$7</f>
        <v>1</v>
      </c>
      <c r="AH20" s="210"/>
      <c r="AI20" s="211"/>
      <c r="AJ20" s="211"/>
      <c r="AK20" s="212"/>
    </row>
    <row r="21" spans="1:37" ht="22" x14ac:dyDescent="0.65">
      <c r="A21" s="225" t="s">
        <v>70</v>
      </c>
      <c r="B21" s="226"/>
      <c r="C21" s="226"/>
      <c r="D21" s="226"/>
      <c r="E21" s="226"/>
      <c r="F21" s="226"/>
      <c r="G21" s="146" t="str">
        <f>IF((G20&gt;85%),"SI","NO")</f>
        <v>SI</v>
      </c>
      <c r="H21" s="146" t="str">
        <f>IF((H20&gt;85%),"SI","NO")</f>
        <v>SI</v>
      </c>
      <c r="I21" s="151" t="str">
        <f>IF((I20&gt;85%),"SI","NO")</f>
        <v>SI</v>
      </c>
      <c r="J21" s="12"/>
      <c r="K21" s="12"/>
      <c r="L21" s="12"/>
      <c r="M21" s="8"/>
      <c r="N21" s="12"/>
      <c r="O21" s="12"/>
      <c r="P21" s="12"/>
      <c r="Q21" s="79" t="str">
        <f>IF((Q20&gt;85%),"SI","NO")</f>
        <v>NO</v>
      </c>
      <c r="R21" s="46" t="str">
        <f>IF((R20&gt;85%),"SI","NO")</f>
        <v>SI</v>
      </c>
      <c r="S21" s="51" t="str">
        <f>IF((S20&gt;85%),"SI","NO")</f>
        <v>SI</v>
      </c>
      <c r="T21" s="45" t="str">
        <f>IF((T20&gt;85%),"SI","NO")</f>
        <v>NO</v>
      </c>
      <c r="U21" s="50" t="str">
        <f>IF((U20&gt;85%),"SI","NO")</f>
        <v>SI</v>
      </c>
      <c r="V21" s="42"/>
      <c r="W21" s="13"/>
      <c r="X21" s="42"/>
      <c r="Y21" s="15"/>
      <c r="Z21" s="53" t="str">
        <f>IF((Z20&gt;85%),"SI","NO")</f>
        <v>NO</v>
      </c>
      <c r="AA21" s="41"/>
      <c r="AB21" s="42"/>
      <c r="AC21" s="15"/>
      <c r="AD21" s="55" t="str">
        <f>IF((AD20&gt;85%),"SI","NO")</f>
        <v>NO</v>
      </c>
      <c r="AE21" s="51" t="str">
        <f>IF((AE20&gt;85%),"SI","NO")</f>
        <v>SI</v>
      </c>
      <c r="AF21" s="44" t="s">
        <v>71</v>
      </c>
      <c r="AG21" s="69" t="str">
        <f>IF((AG20&gt;85%),"SI","NO")</f>
        <v>SI</v>
      </c>
      <c r="AH21" s="213"/>
      <c r="AI21" s="214"/>
      <c r="AJ21" s="214"/>
      <c r="AK21" s="215"/>
    </row>
  </sheetData>
  <mergeCells count="71">
    <mergeCell ref="W12:W13"/>
    <mergeCell ref="N12:N13"/>
    <mergeCell ref="J11:Q11"/>
    <mergeCell ref="P12:P13"/>
    <mergeCell ref="M12:M13"/>
    <mergeCell ref="J12:J13"/>
    <mergeCell ref="K12:K13"/>
    <mergeCell ref="L12:L13"/>
    <mergeCell ref="A1:I3"/>
    <mergeCell ref="G11:I11"/>
    <mergeCell ref="J6:K6"/>
    <mergeCell ref="J7:K7"/>
    <mergeCell ref="J1:S2"/>
    <mergeCell ref="S7:AA7"/>
    <mergeCell ref="V11:Z11"/>
    <mergeCell ref="T2:AK2"/>
    <mergeCell ref="T3:Z3"/>
    <mergeCell ref="AI3:AK3"/>
    <mergeCell ref="AA3:AF3"/>
    <mergeCell ref="AA10:AE10"/>
    <mergeCell ref="AA11:AD11"/>
    <mergeCell ref="T1:AK1"/>
    <mergeCell ref="AF5:AH5"/>
    <mergeCell ref="AF9:AG9"/>
    <mergeCell ref="AI5:AK7"/>
    <mergeCell ref="AF10:AG11"/>
    <mergeCell ref="AG12:AG13"/>
    <mergeCell ref="AI10:AJ10"/>
    <mergeCell ref="AH11:AH13"/>
    <mergeCell ref="AH9:AK9"/>
    <mergeCell ref="AI11:AJ13"/>
    <mergeCell ref="AK11:AK13"/>
    <mergeCell ref="A9:F9"/>
    <mergeCell ref="G9:AE9"/>
    <mergeCell ref="V12:V13"/>
    <mergeCell ref="A6:E7"/>
    <mergeCell ref="L6:P7"/>
    <mergeCell ref="O12:O13"/>
    <mergeCell ref="B10:F10"/>
    <mergeCell ref="B11:F13"/>
    <mergeCell ref="AC12:AC13"/>
    <mergeCell ref="R11:S11"/>
    <mergeCell ref="G10:Z10"/>
    <mergeCell ref="AB12:AB13"/>
    <mergeCell ref="AA12:AA13"/>
    <mergeCell ref="X12:X13"/>
    <mergeCell ref="Y12:Y13"/>
    <mergeCell ref="T11:U11"/>
    <mergeCell ref="AB5:AE6"/>
    <mergeCell ref="A5:AA5"/>
    <mergeCell ref="F6:I6"/>
    <mergeCell ref="F7:I7"/>
    <mergeCell ref="Q6:R6"/>
    <mergeCell ref="Q7:R7"/>
    <mergeCell ref="S6:AA6"/>
    <mergeCell ref="AB7:AE7"/>
    <mergeCell ref="A21:F21"/>
    <mergeCell ref="A10:A13"/>
    <mergeCell ref="A20:F20"/>
    <mergeCell ref="A19:F19"/>
    <mergeCell ref="B14:F14"/>
    <mergeCell ref="B15:F15"/>
    <mergeCell ref="B16:F16"/>
    <mergeCell ref="B17:F17"/>
    <mergeCell ref="B18:F18"/>
    <mergeCell ref="AH19:AK21"/>
    <mergeCell ref="AH14:AK14"/>
    <mergeCell ref="AH15:AK15"/>
    <mergeCell ref="AH16:AK16"/>
    <mergeCell ref="AH17:AK17"/>
    <mergeCell ref="AH18:AK18"/>
  </mergeCells>
  <phoneticPr fontId="0" type="noConversion"/>
  <conditionalFormatting sqref="AG21">
    <cfRule type="containsText" dxfId="5" priority="1" operator="containsText" text="SI">
      <formula>NOT(ISERROR(SEARCH("SI",AG21)))</formula>
    </cfRule>
    <cfRule type="containsText" dxfId="4" priority="2" operator="containsText" text="NO">
      <formula>NOT(ISERROR(SEARCH("NO",AG21)))</formula>
    </cfRule>
  </conditionalFormatting>
  <printOptions horizontalCentered="1" verticalCentered="1"/>
  <pageMargins left="0.25" right="0.25" top="0.75" bottom="0.75" header="0.3" footer="0.3"/>
  <pageSetup scale="35" fitToWidth="8" fitToHeight="8" orientation="landscape" horizontalDpi="4294967295" verticalDpi="4294967295" r:id="rId1"/>
  <ignoredErrors>
    <ignoredError sqref="S19:U19 AE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49407-3BE0-403A-A050-308F63A65353}">
  <sheetPr>
    <pageSetUpPr fitToPage="1"/>
  </sheetPr>
  <dimension ref="A1:AQ27"/>
  <sheetViews>
    <sheetView view="pageBreakPreview" topLeftCell="A2" zoomScale="60" zoomScaleNormal="60" workbookViewId="0">
      <selection activeCell="AI19" sqref="AI19"/>
    </sheetView>
  </sheetViews>
  <sheetFormatPr baseColWidth="10" defaultColWidth="8.7265625" defaultRowHeight="14.5" x14ac:dyDescent="0.35"/>
  <cols>
    <col min="1" max="1" width="7.81640625" customWidth="1"/>
    <col min="4" max="4" width="5.7265625" customWidth="1"/>
    <col min="5" max="5" width="8.7265625" hidden="1" customWidth="1"/>
    <col min="20" max="20" width="5.81640625" customWidth="1"/>
    <col min="21" max="21" width="3.54296875" customWidth="1"/>
    <col min="22" max="22" width="4.08984375" customWidth="1"/>
    <col min="24" max="24" width="4.08984375" customWidth="1"/>
    <col min="25" max="25" width="3.36328125" customWidth="1"/>
    <col min="26" max="26" width="11.08984375" customWidth="1"/>
    <col min="27" max="27" width="6.7265625" customWidth="1"/>
    <col min="28" max="28" width="7.453125" customWidth="1"/>
    <col min="29" max="29" width="8.08984375" customWidth="1"/>
    <col min="30" max="30" width="7" customWidth="1"/>
    <col min="31" max="31" width="7.08984375" customWidth="1"/>
    <col min="32" max="32" width="7.6328125" customWidth="1"/>
  </cols>
  <sheetData>
    <row r="1" spans="1:43" ht="23.25" customHeight="1" x14ac:dyDescent="0.35">
      <c r="A1" s="335"/>
      <c r="B1" s="336"/>
      <c r="C1" s="336"/>
      <c r="D1" s="336"/>
      <c r="E1" s="336"/>
      <c r="F1" s="336"/>
      <c r="G1" s="336"/>
      <c r="H1" s="337"/>
      <c r="I1" s="350"/>
      <c r="J1" s="350"/>
      <c r="K1" s="350"/>
      <c r="L1" s="350"/>
      <c r="M1" s="350"/>
      <c r="N1" s="350"/>
      <c r="O1" s="421" t="s">
        <v>109</v>
      </c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422"/>
      <c r="AD1" s="422"/>
      <c r="AE1" s="422"/>
      <c r="AF1" s="423"/>
    </row>
    <row r="2" spans="1:43" ht="23.25" customHeight="1" thickBot="1" x14ac:dyDescent="0.4">
      <c r="A2" s="338"/>
      <c r="B2" s="339"/>
      <c r="C2" s="339"/>
      <c r="D2" s="339"/>
      <c r="E2" s="339"/>
      <c r="F2" s="339"/>
      <c r="G2" s="339"/>
      <c r="H2" s="340"/>
      <c r="I2" s="353"/>
      <c r="J2" s="353"/>
      <c r="K2" s="353"/>
      <c r="L2" s="353"/>
      <c r="M2" s="353"/>
      <c r="N2" s="353"/>
      <c r="O2" s="424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425"/>
      <c r="AE2" s="425"/>
      <c r="AF2" s="520"/>
    </row>
    <row r="3" spans="1:43" ht="18" customHeight="1" thickBot="1" x14ac:dyDescent="0.4">
      <c r="A3" s="338"/>
      <c r="B3" s="339"/>
      <c r="C3" s="339"/>
      <c r="D3" s="339"/>
      <c r="E3" s="339"/>
      <c r="F3" s="339"/>
      <c r="G3" s="339"/>
      <c r="H3" s="340"/>
      <c r="I3" s="103"/>
      <c r="J3" s="103"/>
      <c r="K3" s="103"/>
      <c r="L3" s="103"/>
      <c r="M3" s="103"/>
      <c r="N3" s="103"/>
      <c r="O3" s="447" t="s">
        <v>3</v>
      </c>
      <c r="P3" s="257"/>
      <c r="Q3" s="257"/>
      <c r="R3" s="448"/>
      <c r="S3" s="26"/>
      <c r="T3" s="257"/>
      <c r="U3" s="257"/>
      <c r="V3" s="257"/>
      <c r="W3" s="257"/>
      <c r="X3" s="257"/>
      <c r="Y3" s="257"/>
      <c r="Z3" s="257"/>
      <c r="AA3" s="446"/>
      <c r="AB3" s="490" t="s">
        <v>4</v>
      </c>
      <c r="AC3" s="441"/>
      <c r="AD3" s="426"/>
      <c r="AE3" s="427"/>
      <c r="AF3" s="428"/>
    </row>
    <row r="4" spans="1:43" x14ac:dyDescent="0.35">
      <c r="A4" s="90"/>
      <c r="B4" s="91"/>
      <c r="C4" s="91"/>
      <c r="D4" s="91"/>
      <c r="E4" s="91"/>
      <c r="F4" s="91"/>
      <c r="G4" s="91"/>
      <c r="H4" s="91"/>
      <c r="I4" s="92"/>
      <c r="J4" s="87"/>
      <c r="K4" s="87"/>
      <c r="L4" s="91"/>
      <c r="M4" s="93"/>
      <c r="N4" s="87"/>
      <c r="O4" s="87"/>
      <c r="P4" s="87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5"/>
    </row>
    <row r="5" spans="1:43" ht="15" customHeight="1" x14ac:dyDescent="0.35">
      <c r="A5" s="442" t="s">
        <v>5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3"/>
      <c r="X5" s="245" t="s">
        <v>72</v>
      </c>
      <c r="Y5" s="246"/>
      <c r="Z5" s="246"/>
      <c r="AA5" s="443" t="s">
        <v>7</v>
      </c>
      <c r="AB5" s="444"/>
      <c r="AC5" s="445"/>
      <c r="AD5" s="429" t="s">
        <v>8</v>
      </c>
      <c r="AE5" s="430"/>
      <c r="AF5" s="431"/>
    </row>
    <row r="6" spans="1:43" ht="15" customHeight="1" x14ac:dyDescent="0.35">
      <c r="A6" s="393" t="s">
        <v>9</v>
      </c>
      <c r="B6" s="314"/>
      <c r="C6" s="314"/>
      <c r="D6" s="314"/>
      <c r="E6" s="394"/>
      <c r="F6" s="398" t="s">
        <v>10</v>
      </c>
      <c r="G6" s="255"/>
      <c r="H6" s="399"/>
      <c r="I6" s="70">
        <v>1</v>
      </c>
      <c r="J6" s="277" t="s">
        <v>73</v>
      </c>
      <c r="K6" s="278"/>
      <c r="L6" s="279"/>
      <c r="M6" s="251" t="s">
        <v>10</v>
      </c>
      <c r="N6" s="253"/>
      <c r="O6" s="108" t="s">
        <v>105</v>
      </c>
      <c r="P6" s="109"/>
      <c r="Q6" s="109"/>
      <c r="R6" s="109"/>
      <c r="S6" s="109"/>
      <c r="T6" s="109"/>
      <c r="U6" s="109"/>
      <c r="V6" s="109"/>
      <c r="W6" s="110"/>
      <c r="X6" s="248"/>
      <c r="Y6" s="249"/>
      <c r="Z6" s="249"/>
      <c r="AA6" s="19" t="s">
        <v>13</v>
      </c>
      <c r="AB6" s="17" t="s">
        <v>14</v>
      </c>
      <c r="AC6" s="88" t="s">
        <v>15</v>
      </c>
      <c r="AD6" s="432"/>
      <c r="AE6" s="308"/>
      <c r="AF6" s="433"/>
    </row>
    <row r="7" spans="1:43" ht="18" customHeight="1" x14ac:dyDescent="0.35">
      <c r="A7" s="395"/>
      <c r="B7" s="396"/>
      <c r="C7" s="396"/>
      <c r="D7" s="396"/>
      <c r="E7" s="397"/>
      <c r="F7" s="388" t="s">
        <v>16</v>
      </c>
      <c r="G7" s="389"/>
      <c r="H7" s="390"/>
      <c r="I7" s="112">
        <v>0</v>
      </c>
      <c r="J7" s="400"/>
      <c r="K7" s="401"/>
      <c r="L7" s="402"/>
      <c r="M7" s="391" t="s">
        <v>16</v>
      </c>
      <c r="N7" s="392"/>
      <c r="O7" s="113" t="s">
        <v>106</v>
      </c>
      <c r="P7" s="114"/>
      <c r="Q7" s="114"/>
      <c r="R7" s="114"/>
      <c r="S7" s="114"/>
      <c r="T7" s="114"/>
      <c r="U7" s="114"/>
      <c r="V7" s="114"/>
      <c r="W7" s="115"/>
      <c r="X7" s="491">
        <v>5</v>
      </c>
      <c r="Y7" s="492"/>
      <c r="Z7" s="493"/>
      <c r="AA7" s="116"/>
      <c r="AB7" s="117"/>
      <c r="AC7" s="118"/>
      <c r="AD7" s="434"/>
      <c r="AE7" s="435"/>
      <c r="AF7" s="436"/>
    </row>
    <row r="8" spans="1:43" x14ac:dyDescent="0.35">
      <c r="A8" s="96"/>
      <c r="B8" s="97"/>
      <c r="C8" s="97"/>
      <c r="D8" s="97"/>
      <c r="E8" s="97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2"/>
      <c r="T8" s="2"/>
      <c r="U8" s="2"/>
      <c r="V8" s="2"/>
      <c r="W8" s="2"/>
      <c r="X8" s="2"/>
      <c r="Y8" s="5"/>
      <c r="Z8" s="5"/>
      <c r="AA8" s="100"/>
      <c r="AB8" s="97"/>
      <c r="AC8" s="97"/>
      <c r="AD8" s="97"/>
      <c r="AE8" s="97"/>
      <c r="AF8" s="101"/>
    </row>
    <row r="9" spans="1:43" x14ac:dyDescent="0.35">
      <c r="A9" s="264" t="s">
        <v>74</v>
      </c>
      <c r="B9" s="265"/>
      <c r="C9" s="265"/>
      <c r="D9" s="265"/>
      <c r="E9" s="265"/>
      <c r="F9" s="266"/>
      <c r="G9" s="494" t="s">
        <v>75</v>
      </c>
      <c r="H9" s="495"/>
      <c r="I9" s="495"/>
      <c r="J9" s="495"/>
      <c r="K9" s="495"/>
      <c r="L9" s="495"/>
      <c r="M9" s="495"/>
      <c r="N9" s="465"/>
      <c r="O9" s="465"/>
      <c r="P9" s="465"/>
      <c r="Q9" s="465"/>
      <c r="R9" s="466"/>
      <c r="S9" s="111"/>
      <c r="T9" s="464" t="s">
        <v>20</v>
      </c>
      <c r="U9" s="465"/>
      <c r="V9" s="465"/>
      <c r="W9" s="465"/>
      <c r="X9" s="465"/>
      <c r="Y9" s="465"/>
      <c r="Z9" s="466"/>
      <c r="AA9" s="467" t="s">
        <v>76</v>
      </c>
      <c r="AB9" s="467"/>
      <c r="AC9" s="467"/>
      <c r="AD9" s="467"/>
      <c r="AE9" s="467"/>
      <c r="AF9" s="468"/>
      <c r="AK9" s="106"/>
      <c r="AL9" s="106"/>
      <c r="AM9" s="106"/>
      <c r="AN9" s="106"/>
      <c r="AO9" s="106"/>
      <c r="AP9" s="105"/>
      <c r="AQ9" s="105"/>
    </row>
    <row r="10" spans="1:43" ht="34.5" customHeight="1" x14ac:dyDescent="0.35">
      <c r="A10" s="385" t="s">
        <v>22</v>
      </c>
      <c r="B10" s="403" t="s">
        <v>77</v>
      </c>
      <c r="C10" s="404"/>
      <c r="D10" s="404"/>
      <c r="E10" s="404"/>
      <c r="F10" s="404"/>
      <c r="G10" s="411" t="s">
        <v>78</v>
      </c>
      <c r="H10" s="412"/>
      <c r="I10" s="412"/>
      <c r="J10" s="412"/>
      <c r="K10" s="412"/>
      <c r="L10" s="412"/>
      <c r="M10" s="412"/>
      <c r="N10" s="411" t="s">
        <v>79</v>
      </c>
      <c r="O10" s="412"/>
      <c r="P10" s="412"/>
      <c r="Q10" s="412"/>
      <c r="R10" s="412"/>
      <c r="S10" s="496"/>
      <c r="T10" s="463" t="s">
        <v>80</v>
      </c>
      <c r="U10" s="463"/>
      <c r="V10" s="463"/>
      <c r="W10" s="463"/>
      <c r="X10" s="463"/>
      <c r="Y10" s="463"/>
      <c r="Z10" s="463"/>
      <c r="AA10" s="499" t="s">
        <v>28</v>
      </c>
      <c r="AB10" s="488"/>
      <c r="AC10" s="488"/>
      <c r="AD10" s="488" t="s">
        <v>29</v>
      </c>
      <c r="AE10" s="488"/>
      <c r="AF10" s="489"/>
      <c r="AK10" s="61"/>
      <c r="AL10" s="61"/>
      <c r="AM10" s="61"/>
      <c r="AN10" s="61"/>
      <c r="AO10" s="61"/>
      <c r="AP10" s="61"/>
      <c r="AQ10" s="61"/>
    </row>
    <row r="11" spans="1:43" ht="36" customHeight="1" x14ac:dyDescent="0.35">
      <c r="A11" s="386"/>
      <c r="B11" s="405"/>
      <c r="C11" s="406"/>
      <c r="D11" s="406"/>
      <c r="E11" s="406"/>
      <c r="F11" s="406"/>
      <c r="G11" s="409" t="s">
        <v>81</v>
      </c>
      <c r="H11" s="410"/>
      <c r="I11" s="413" t="s">
        <v>82</v>
      </c>
      <c r="J11" s="414"/>
      <c r="K11" s="414"/>
      <c r="L11" s="414"/>
      <c r="M11" s="415"/>
      <c r="N11" s="437" t="s">
        <v>83</v>
      </c>
      <c r="O11" s="437" t="s">
        <v>84</v>
      </c>
      <c r="P11" s="437" t="s">
        <v>85</v>
      </c>
      <c r="Q11" s="438" t="s">
        <v>86</v>
      </c>
      <c r="R11" s="437" t="s">
        <v>87</v>
      </c>
      <c r="S11" s="497" t="s">
        <v>88</v>
      </c>
      <c r="T11" s="395"/>
      <c r="U11" s="396"/>
      <c r="V11" s="396"/>
      <c r="W11" s="396"/>
      <c r="X11" s="396"/>
      <c r="Y11" s="396"/>
      <c r="Z11" s="396"/>
      <c r="AA11" s="379" t="s">
        <v>39</v>
      </c>
      <c r="AB11" s="380"/>
      <c r="AC11" s="380"/>
      <c r="AD11" s="380" t="s">
        <v>39</v>
      </c>
      <c r="AE11" s="380"/>
      <c r="AF11" s="381"/>
      <c r="AK11" s="61"/>
      <c r="AL11" s="61"/>
      <c r="AM11" s="61"/>
      <c r="AN11" s="61"/>
      <c r="AO11" s="61"/>
      <c r="AP11" s="61"/>
      <c r="AQ11" s="61"/>
    </row>
    <row r="12" spans="1:43" ht="121.5" customHeight="1" x14ac:dyDescent="0.35">
      <c r="A12" s="386"/>
      <c r="B12" s="405"/>
      <c r="C12" s="406"/>
      <c r="D12" s="406"/>
      <c r="E12" s="406"/>
      <c r="F12" s="406"/>
      <c r="G12" s="128" t="s">
        <v>89</v>
      </c>
      <c r="H12" s="129" t="s">
        <v>90</v>
      </c>
      <c r="I12" s="128" t="s">
        <v>91</v>
      </c>
      <c r="J12" s="130" t="s">
        <v>92</v>
      </c>
      <c r="K12" s="130" t="s">
        <v>93</v>
      </c>
      <c r="L12" s="129" t="s">
        <v>94</v>
      </c>
      <c r="M12" s="86" t="s">
        <v>95</v>
      </c>
      <c r="N12" s="498"/>
      <c r="O12" s="437"/>
      <c r="P12" s="437"/>
      <c r="Q12" s="438"/>
      <c r="R12" s="438"/>
      <c r="S12" s="437"/>
      <c r="T12" s="439" t="s">
        <v>63</v>
      </c>
      <c r="U12" s="440"/>
      <c r="V12" s="440"/>
      <c r="W12" s="441"/>
      <c r="X12" s="472" t="s">
        <v>104</v>
      </c>
      <c r="Y12" s="463"/>
      <c r="Z12" s="463"/>
      <c r="AA12" s="379"/>
      <c r="AB12" s="380"/>
      <c r="AC12" s="380"/>
      <c r="AD12" s="380"/>
      <c r="AE12" s="380"/>
      <c r="AF12" s="381"/>
      <c r="AK12" s="61"/>
      <c r="AL12" s="61"/>
      <c r="AM12" s="61"/>
      <c r="AN12" s="61"/>
      <c r="AO12" s="61"/>
      <c r="AP12" s="61"/>
      <c r="AQ12" s="61"/>
    </row>
    <row r="13" spans="1:43" ht="36" customHeight="1" x14ac:dyDescent="0.35">
      <c r="A13" s="387"/>
      <c r="B13" s="407"/>
      <c r="C13" s="408"/>
      <c r="D13" s="408"/>
      <c r="E13" s="408"/>
      <c r="F13" s="408"/>
      <c r="G13" s="134">
        <v>0.02</v>
      </c>
      <c r="H13" s="135">
        <v>0.02</v>
      </c>
      <c r="I13" s="135">
        <v>0.06</v>
      </c>
      <c r="J13" s="135">
        <v>0.02</v>
      </c>
      <c r="K13" s="135">
        <v>0.02</v>
      </c>
      <c r="L13" s="135">
        <v>0.02</v>
      </c>
      <c r="M13" s="162">
        <v>0.16</v>
      </c>
      <c r="N13" s="195">
        <v>0.14000000000000001</v>
      </c>
      <c r="O13" s="162">
        <v>0.14000000000000001</v>
      </c>
      <c r="P13" s="162">
        <v>0.14000000000000001</v>
      </c>
      <c r="Q13" s="162">
        <v>0.14000000000000001</v>
      </c>
      <c r="R13" s="162">
        <v>0.14000000000000001</v>
      </c>
      <c r="S13" s="162">
        <v>0.14000000000000001</v>
      </c>
      <c r="T13" s="500" t="s">
        <v>65</v>
      </c>
      <c r="U13" s="501"/>
      <c r="V13" s="501"/>
      <c r="W13" s="502"/>
      <c r="X13" s="447"/>
      <c r="Y13" s="257"/>
      <c r="Z13" s="257"/>
      <c r="AA13" s="382"/>
      <c r="AB13" s="383"/>
      <c r="AC13" s="383"/>
      <c r="AD13" s="383"/>
      <c r="AE13" s="383"/>
      <c r="AF13" s="384"/>
      <c r="AK13" s="61"/>
      <c r="AL13" s="61"/>
      <c r="AM13" s="61"/>
      <c r="AN13" s="104"/>
      <c r="AO13" s="61"/>
      <c r="AP13" s="61"/>
      <c r="AQ13" s="104"/>
    </row>
    <row r="14" spans="1:43" x14ac:dyDescent="0.35">
      <c r="A14" s="202">
        <v>1</v>
      </c>
      <c r="B14" s="236"/>
      <c r="C14" s="237"/>
      <c r="D14" s="237"/>
      <c r="E14" s="237"/>
      <c r="F14" s="237"/>
      <c r="G14" s="122">
        <v>1</v>
      </c>
      <c r="H14" s="80">
        <v>1</v>
      </c>
      <c r="I14" s="122">
        <v>1</v>
      </c>
      <c r="J14" s="75">
        <v>1</v>
      </c>
      <c r="K14" s="75">
        <v>1</v>
      </c>
      <c r="L14" s="80">
        <v>1</v>
      </c>
      <c r="M14" s="190">
        <f>SUM((G14*G13)+(H14*H13)+(I14*I13)+(J14*J13)+(K14*K13)+(L14*L13))*100</f>
        <v>16</v>
      </c>
      <c r="N14" s="159">
        <v>1</v>
      </c>
      <c r="O14" s="156">
        <v>1</v>
      </c>
      <c r="P14" s="156">
        <v>1</v>
      </c>
      <c r="Q14" s="152">
        <v>1</v>
      </c>
      <c r="R14" s="159">
        <v>1</v>
      </c>
      <c r="S14" s="156">
        <v>1</v>
      </c>
      <c r="T14" s="485">
        <f>SUM(M14+(N14*14)+(O14*14)+(P14*14)+(Q14*14)+(R14*14)+(S14*14))</f>
        <v>100</v>
      </c>
      <c r="U14" s="486"/>
      <c r="V14" s="486"/>
      <c r="W14" s="487"/>
      <c r="X14" s="473">
        <f>IF(T14&gt;87.5,1,0)</f>
        <v>1</v>
      </c>
      <c r="Y14" s="474"/>
      <c r="Z14" s="475"/>
      <c r="AA14" s="376"/>
      <c r="AB14" s="377"/>
      <c r="AC14" s="377"/>
      <c r="AD14" s="377"/>
      <c r="AE14" s="377"/>
      <c r="AF14" s="378"/>
    </row>
    <row r="15" spans="1:43" x14ac:dyDescent="0.35">
      <c r="A15" s="203">
        <v>2</v>
      </c>
      <c r="B15" s="239"/>
      <c r="C15" s="240"/>
      <c r="D15" s="240"/>
      <c r="E15" s="240"/>
      <c r="F15" s="240"/>
      <c r="G15" s="124">
        <v>1</v>
      </c>
      <c r="H15" s="81">
        <v>1</v>
      </c>
      <c r="I15" s="124">
        <v>1</v>
      </c>
      <c r="J15" s="71">
        <v>1</v>
      </c>
      <c r="K15" s="71">
        <v>1</v>
      </c>
      <c r="L15" s="81">
        <v>1</v>
      </c>
      <c r="M15" s="191">
        <f>($M$13/COUNT(G15:L15))*(SUM(G15:L15))*100</f>
        <v>16</v>
      </c>
      <c r="N15" s="160">
        <v>0</v>
      </c>
      <c r="O15" s="157">
        <v>0</v>
      </c>
      <c r="P15" s="157">
        <v>0</v>
      </c>
      <c r="Q15" s="153">
        <v>0</v>
      </c>
      <c r="R15" s="160">
        <v>0</v>
      </c>
      <c r="S15" s="157">
        <v>0</v>
      </c>
      <c r="T15" s="449">
        <f t="shared" ref="T15:T18" si="0">SUM(M15+(N15*14)+(O15*14)+(P15*14)+(Q15*14)+(R15*14)+(S15*14))</f>
        <v>16</v>
      </c>
      <c r="U15" s="450"/>
      <c r="V15" s="450"/>
      <c r="W15" s="451"/>
      <c r="X15" s="476">
        <f t="shared" ref="X15:X18" si="1">IF(T15&gt;87.5,1,0)</f>
        <v>0</v>
      </c>
      <c r="Y15" s="477"/>
      <c r="Z15" s="478"/>
      <c r="AA15" s="379"/>
      <c r="AB15" s="380"/>
      <c r="AC15" s="380"/>
      <c r="AD15" s="380"/>
      <c r="AE15" s="380"/>
      <c r="AF15" s="381"/>
    </row>
    <row r="16" spans="1:43" x14ac:dyDescent="0.35">
      <c r="A16" s="203">
        <v>3</v>
      </c>
      <c r="B16" s="239"/>
      <c r="C16" s="240"/>
      <c r="D16" s="240"/>
      <c r="E16" s="240"/>
      <c r="F16" s="240"/>
      <c r="G16" s="124">
        <v>1</v>
      </c>
      <c r="H16" s="81">
        <v>1</v>
      </c>
      <c r="I16" s="124">
        <v>1</v>
      </c>
      <c r="J16" s="71">
        <v>1</v>
      </c>
      <c r="K16" s="71">
        <v>1</v>
      </c>
      <c r="L16" s="81">
        <v>1</v>
      </c>
      <c r="M16" s="191">
        <f>($M$13/COUNT(G16:L16))*(SUM(G16:L16))*100</f>
        <v>16</v>
      </c>
      <c r="N16" s="160">
        <v>1</v>
      </c>
      <c r="O16" s="157">
        <v>1</v>
      </c>
      <c r="P16" s="157">
        <v>1</v>
      </c>
      <c r="Q16" s="153">
        <v>1</v>
      </c>
      <c r="R16" s="160">
        <v>1</v>
      </c>
      <c r="S16" s="157">
        <v>1</v>
      </c>
      <c r="T16" s="449">
        <f t="shared" si="0"/>
        <v>100</v>
      </c>
      <c r="U16" s="450"/>
      <c r="V16" s="450"/>
      <c r="W16" s="451"/>
      <c r="X16" s="476">
        <f t="shared" si="1"/>
        <v>1</v>
      </c>
      <c r="Y16" s="477"/>
      <c r="Z16" s="478"/>
      <c r="AA16" s="379"/>
      <c r="AB16" s="380"/>
      <c r="AC16" s="380"/>
      <c r="AD16" s="380"/>
      <c r="AE16" s="380"/>
      <c r="AF16" s="381"/>
    </row>
    <row r="17" spans="1:32" x14ac:dyDescent="0.35">
      <c r="A17" s="203">
        <v>4</v>
      </c>
      <c r="B17" s="239"/>
      <c r="C17" s="240"/>
      <c r="D17" s="240"/>
      <c r="E17" s="240"/>
      <c r="F17" s="240"/>
      <c r="G17" s="124">
        <v>1</v>
      </c>
      <c r="H17" s="81">
        <v>1</v>
      </c>
      <c r="I17" s="124">
        <v>1</v>
      </c>
      <c r="J17" s="71">
        <v>1</v>
      </c>
      <c r="K17" s="71">
        <v>1</v>
      </c>
      <c r="L17" s="81">
        <v>1</v>
      </c>
      <c r="M17" s="191">
        <f>($M$13/COUNT(G17:L17))*(SUM(G17:L17))*100</f>
        <v>16</v>
      </c>
      <c r="N17" s="160">
        <v>1</v>
      </c>
      <c r="O17" s="157">
        <v>1</v>
      </c>
      <c r="P17" s="157">
        <v>1</v>
      </c>
      <c r="Q17" s="153">
        <v>1</v>
      </c>
      <c r="R17" s="160">
        <v>1</v>
      </c>
      <c r="S17" s="157">
        <v>1</v>
      </c>
      <c r="T17" s="449">
        <f t="shared" si="0"/>
        <v>100</v>
      </c>
      <c r="U17" s="450"/>
      <c r="V17" s="450"/>
      <c r="W17" s="451"/>
      <c r="X17" s="476">
        <f t="shared" si="1"/>
        <v>1</v>
      </c>
      <c r="Y17" s="477"/>
      <c r="Z17" s="478"/>
      <c r="AA17" s="379"/>
      <c r="AB17" s="380"/>
      <c r="AC17" s="380"/>
      <c r="AD17" s="380"/>
      <c r="AE17" s="380"/>
      <c r="AF17" s="381"/>
    </row>
    <row r="18" spans="1:32" x14ac:dyDescent="0.35">
      <c r="A18" s="204">
        <v>5</v>
      </c>
      <c r="B18" s="242"/>
      <c r="C18" s="243"/>
      <c r="D18" s="243"/>
      <c r="E18" s="243"/>
      <c r="F18" s="243"/>
      <c r="G18" s="138">
        <v>1</v>
      </c>
      <c r="H18" s="148">
        <v>1</v>
      </c>
      <c r="I18" s="126">
        <v>1</v>
      </c>
      <c r="J18" s="76">
        <v>1</v>
      </c>
      <c r="K18" s="76">
        <v>1</v>
      </c>
      <c r="L18" s="82">
        <v>1</v>
      </c>
      <c r="M18" s="192">
        <f>($M$13/COUNT(G18:L18))*(SUM(G18:L18))*100</f>
        <v>16</v>
      </c>
      <c r="N18" s="161">
        <v>1</v>
      </c>
      <c r="O18" s="158">
        <v>1</v>
      </c>
      <c r="P18" s="158">
        <v>1</v>
      </c>
      <c r="Q18" s="154">
        <v>1</v>
      </c>
      <c r="R18" s="161">
        <v>1</v>
      </c>
      <c r="S18" s="168">
        <v>1</v>
      </c>
      <c r="T18" s="452">
        <f t="shared" si="0"/>
        <v>100</v>
      </c>
      <c r="U18" s="453"/>
      <c r="V18" s="453"/>
      <c r="W18" s="454"/>
      <c r="X18" s="479">
        <f t="shared" si="1"/>
        <v>1</v>
      </c>
      <c r="Y18" s="480"/>
      <c r="Z18" s="481"/>
      <c r="AA18" s="382"/>
      <c r="AB18" s="383"/>
      <c r="AC18" s="383"/>
      <c r="AD18" s="383"/>
      <c r="AE18" s="383"/>
      <c r="AF18" s="384"/>
    </row>
    <row r="19" spans="1:32" ht="22" x14ac:dyDescent="0.65">
      <c r="A19" s="416" t="s">
        <v>97</v>
      </c>
      <c r="B19" s="417"/>
      <c r="C19" s="417"/>
      <c r="D19" s="417"/>
      <c r="E19" s="417"/>
      <c r="F19" s="417"/>
      <c r="G19" s="179"/>
      <c r="H19" s="185"/>
      <c r="I19" s="189"/>
      <c r="J19" s="72"/>
      <c r="K19" s="72"/>
      <c r="L19" s="72"/>
      <c r="M19" s="193">
        <f>COUNTIF(M14:M18,"=16")</f>
        <v>5</v>
      </c>
      <c r="N19" s="196">
        <f t="shared" ref="N19:S19" si="2">SUM(N14:N18)</f>
        <v>4</v>
      </c>
      <c r="O19" s="142">
        <f t="shared" si="2"/>
        <v>4</v>
      </c>
      <c r="P19" s="142">
        <f t="shared" si="2"/>
        <v>4</v>
      </c>
      <c r="Q19" s="149">
        <f t="shared" si="2"/>
        <v>4</v>
      </c>
      <c r="R19" s="143">
        <f t="shared" si="2"/>
        <v>4</v>
      </c>
      <c r="S19" s="73">
        <f t="shared" si="2"/>
        <v>4</v>
      </c>
      <c r="T19" s="455" t="s">
        <v>98</v>
      </c>
      <c r="U19" s="456"/>
      <c r="V19" s="456"/>
      <c r="W19" s="457"/>
      <c r="X19" s="482">
        <f>SUM(X14:X18)</f>
        <v>4</v>
      </c>
      <c r="Y19" s="483"/>
      <c r="Z19" s="484"/>
      <c r="AA19" s="376"/>
      <c r="AB19" s="377"/>
      <c r="AC19" s="377"/>
      <c r="AD19" s="377"/>
      <c r="AE19" s="377"/>
      <c r="AF19" s="378"/>
    </row>
    <row r="20" spans="1:32" ht="22.5" customHeight="1" x14ac:dyDescent="0.65">
      <c r="A20" s="418" t="s">
        <v>68</v>
      </c>
      <c r="B20" s="231"/>
      <c r="C20" s="231"/>
      <c r="D20" s="231"/>
      <c r="E20" s="231"/>
      <c r="F20" s="231"/>
      <c r="G20" s="181"/>
      <c r="H20" s="39"/>
      <c r="I20" s="181"/>
      <c r="J20" s="39"/>
      <c r="K20" s="39"/>
      <c r="L20" s="39"/>
      <c r="M20" s="194">
        <f t="shared" ref="M20:S20" si="3">M19/$X$7</f>
        <v>1</v>
      </c>
      <c r="N20" s="48">
        <f t="shared" si="3"/>
        <v>0.8</v>
      </c>
      <c r="O20" s="144">
        <f t="shared" si="3"/>
        <v>0.8</v>
      </c>
      <c r="P20" s="144">
        <f t="shared" si="3"/>
        <v>0.8</v>
      </c>
      <c r="Q20" s="150">
        <f t="shared" si="3"/>
        <v>0.8</v>
      </c>
      <c r="R20" s="145">
        <f t="shared" si="3"/>
        <v>0.8</v>
      </c>
      <c r="S20" s="48">
        <f t="shared" si="3"/>
        <v>0.8</v>
      </c>
      <c r="T20" s="455" t="s">
        <v>69</v>
      </c>
      <c r="U20" s="456"/>
      <c r="V20" s="456"/>
      <c r="W20" s="457"/>
      <c r="X20" s="458">
        <f>X19/$X$7</f>
        <v>0.8</v>
      </c>
      <c r="Y20" s="459"/>
      <c r="Z20" s="460"/>
      <c r="AA20" s="379"/>
      <c r="AB20" s="380"/>
      <c r="AC20" s="380"/>
      <c r="AD20" s="380"/>
      <c r="AE20" s="380"/>
      <c r="AF20" s="381"/>
    </row>
    <row r="21" spans="1:32" ht="22" x14ac:dyDescent="0.65">
      <c r="A21" s="419" t="s">
        <v>70</v>
      </c>
      <c r="B21" s="420"/>
      <c r="C21" s="420"/>
      <c r="D21" s="420"/>
      <c r="E21" s="420"/>
      <c r="F21" s="420"/>
      <c r="G21" s="183"/>
      <c r="H21" s="186"/>
      <c r="I21" s="183"/>
      <c r="J21" s="186"/>
      <c r="K21" s="186"/>
      <c r="L21" s="184"/>
      <c r="M21" s="119" t="str">
        <f t="shared" ref="M21:S21" si="4">IF((M20&gt;85%),"SI","NO")</f>
        <v>SI</v>
      </c>
      <c r="N21" s="146" t="str">
        <f t="shared" si="4"/>
        <v>NO</v>
      </c>
      <c r="O21" s="146" t="str">
        <f t="shared" si="4"/>
        <v>NO</v>
      </c>
      <c r="P21" s="146" t="str">
        <f t="shared" si="4"/>
        <v>NO</v>
      </c>
      <c r="Q21" s="151" t="str">
        <f t="shared" si="4"/>
        <v>NO</v>
      </c>
      <c r="R21" s="147" t="str">
        <f t="shared" si="4"/>
        <v>NO</v>
      </c>
      <c r="S21" s="119" t="str">
        <f t="shared" si="4"/>
        <v>NO</v>
      </c>
      <c r="T21" s="469" t="s">
        <v>71</v>
      </c>
      <c r="U21" s="470"/>
      <c r="V21" s="470"/>
      <c r="W21" s="471"/>
      <c r="X21" s="461" t="str">
        <f>IF((X20&gt;85%),"SI","NO")</f>
        <v>NO</v>
      </c>
      <c r="Y21" s="461"/>
      <c r="Z21" s="462"/>
      <c r="AA21" s="382"/>
      <c r="AB21" s="383"/>
      <c r="AC21" s="383"/>
      <c r="AD21" s="383"/>
      <c r="AE21" s="383"/>
      <c r="AF21" s="384"/>
    </row>
    <row r="25" spans="1:32" x14ac:dyDescent="0.35">
      <c r="M25" s="178"/>
      <c r="N25" s="178"/>
      <c r="O25" s="178"/>
      <c r="P25" s="178"/>
      <c r="Q25" s="178"/>
      <c r="R25" s="178"/>
      <c r="S25" s="178"/>
    </row>
    <row r="27" spans="1:32" x14ac:dyDescent="0.35">
      <c r="M27" s="178"/>
    </row>
  </sheetData>
  <mergeCells count="72">
    <mergeCell ref="O1:AF2"/>
    <mergeCell ref="AD11:AF13"/>
    <mergeCell ref="AB3:AC3"/>
    <mergeCell ref="X7:Z7"/>
    <mergeCell ref="G9:R9"/>
    <mergeCell ref="N10:S10"/>
    <mergeCell ref="S11:S12"/>
    <mergeCell ref="N11:N12"/>
    <mergeCell ref="AA10:AC10"/>
    <mergeCell ref="AA11:AC13"/>
    <mergeCell ref="T13:W13"/>
    <mergeCell ref="X20:Z20"/>
    <mergeCell ref="X21:Z21"/>
    <mergeCell ref="T10:Z11"/>
    <mergeCell ref="T9:Z9"/>
    <mergeCell ref="AA9:AF9"/>
    <mergeCell ref="T20:W20"/>
    <mergeCell ref="T21:W21"/>
    <mergeCell ref="X12:Z13"/>
    <mergeCell ref="X14:Z14"/>
    <mergeCell ref="X15:Z15"/>
    <mergeCell ref="X16:Z16"/>
    <mergeCell ref="X17:Z17"/>
    <mergeCell ref="X18:Z18"/>
    <mergeCell ref="X19:Z19"/>
    <mergeCell ref="T14:W14"/>
    <mergeCell ref="AD10:AF10"/>
    <mergeCell ref="T15:W15"/>
    <mergeCell ref="T16:W16"/>
    <mergeCell ref="T17:W17"/>
    <mergeCell ref="T18:W18"/>
    <mergeCell ref="T19:W19"/>
    <mergeCell ref="AD3:AF3"/>
    <mergeCell ref="AD5:AF7"/>
    <mergeCell ref="O11:O12"/>
    <mergeCell ref="P11:P12"/>
    <mergeCell ref="Q11:Q12"/>
    <mergeCell ref="R11:R12"/>
    <mergeCell ref="T12:W12"/>
    <mergeCell ref="A5:W5"/>
    <mergeCell ref="X5:Z6"/>
    <mergeCell ref="AA5:AC5"/>
    <mergeCell ref="A1:H3"/>
    <mergeCell ref="I1:N2"/>
    <mergeCell ref="T3:AA3"/>
    <mergeCell ref="O3:R3"/>
    <mergeCell ref="A19:F19"/>
    <mergeCell ref="A20:F20"/>
    <mergeCell ref="A21:F21"/>
    <mergeCell ref="B14:F14"/>
    <mergeCell ref="B15:F15"/>
    <mergeCell ref="B16:F16"/>
    <mergeCell ref="B17:F17"/>
    <mergeCell ref="B18:F18"/>
    <mergeCell ref="A10:A13"/>
    <mergeCell ref="F7:H7"/>
    <mergeCell ref="M7:N7"/>
    <mergeCell ref="A9:F9"/>
    <mergeCell ref="A6:E7"/>
    <mergeCell ref="F6:H6"/>
    <mergeCell ref="J6:L7"/>
    <mergeCell ref="M6:N6"/>
    <mergeCell ref="B10:F13"/>
    <mergeCell ref="G11:H11"/>
    <mergeCell ref="G10:M10"/>
    <mergeCell ref="I11:M11"/>
    <mergeCell ref="AA19:AF21"/>
    <mergeCell ref="AA14:AF14"/>
    <mergeCell ref="AA15:AF15"/>
    <mergeCell ref="AA16:AF16"/>
    <mergeCell ref="AA17:AF17"/>
    <mergeCell ref="AA18:AF18"/>
  </mergeCells>
  <conditionalFormatting sqref="X21:Z21">
    <cfRule type="containsText" dxfId="3" priority="1" operator="containsText" text="NO">
      <formula>NOT(ISERROR(SEARCH("NO",X21)))</formula>
    </cfRule>
    <cfRule type="containsText" dxfId="2" priority="2" operator="containsText" text="SI">
      <formula>NOT(ISERROR(SEARCH("SI",X21)))</formula>
    </cfRule>
  </conditionalFormatting>
  <pageMargins left="0.25" right="0.25" top="0.75" bottom="0.75" header="0.3" footer="0.3"/>
  <pageSetup paperSize="9" scale="6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FF8AC-ABD1-4C7D-905C-C71ADF07F4FE}">
  <dimension ref="A1:AP26"/>
  <sheetViews>
    <sheetView tabSelected="1" view="pageBreakPreview" zoomScale="60" zoomScaleNormal="60" workbookViewId="0">
      <selection activeCell="AI10" sqref="AI10"/>
    </sheetView>
  </sheetViews>
  <sheetFormatPr baseColWidth="10" defaultColWidth="8.7265625" defaultRowHeight="14.5" x14ac:dyDescent="0.35"/>
  <cols>
    <col min="1" max="1" width="7" customWidth="1"/>
    <col min="4" max="4" width="5.453125" customWidth="1"/>
    <col min="5" max="5" width="1.81640625" customWidth="1"/>
    <col min="8" max="8" width="10.1796875" customWidth="1"/>
    <col min="13" max="13" width="9.54296875" customWidth="1"/>
    <col min="23" max="23" width="8.26953125" customWidth="1"/>
    <col min="24" max="24" width="7.1796875" customWidth="1"/>
    <col min="25" max="25" width="8.26953125" customWidth="1"/>
    <col min="26" max="26" width="6.08984375" customWidth="1"/>
    <col min="27" max="27" width="6.26953125" customWidth="1"/>
    <col min="28" max="28" width="8.81640625" customWidth="1"/>
    <col min="29" max="29" width="7.90625" customWidth="1"/>
    <col min="30" max="30" width="5.26953125" customWidth="1"/>
  </cols>
  <sheetData>
    <row r="1" spans="1:42" ht="23.25" customHeight="1" x14ac:dyDescent="0.35">
      <c r="A1" s="511"/>
      <c r="B1" s="512"/>
      <c r="C1" s="512"/>
      <c r="D1" s="512"/>
      <c r="E1" s="512"/>
      <c r="F1" s="512"/>
      <c r="G1" s="512"/>
      <c r="H1" s="516" t="s">
        <v>0</v>
      </c>
      <c r="I1" s="517"/>
      <c r="J1" s="517"/>
      <c r="K1" s="517"/>
      <c r="L1" s="517"/>
      <c r="M1" s="517"/>
      <c r="N1" s="517"/>
      <c r="O1" s="518"/>
      <c r="P1" s="421" t="s">
        <v>110</v>
      </c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422"/>
      <c r="AD1" s="422"/>
      <c r="AE1" s="423"/>
    </row>
    <row r="2" spans="1:42" ht="23.25" customHeight="1" thickBot="1" x14ac:dyDescent="0.4">
      <c r="A2" s="513"/>
      <c r="B2" s="339"/>
      <c r="C2" s="339"/>
      <c r="D2" s="339"/>
      <c r="E2" s="339"/>
      <c r="F2" s="339"/>
      <c r="G2" s="339"/>
      <c r="H2" s="352"/>
      <c r="I2" s="353"/>
      <c r="J2" s="353"/>
      <c r="K2" s="353"/>
      <c r="L2" s="353"/>
      <c r="M2" s="353"/>
      <c r="N2" s="353"/>
      <c r="O2" s="519"/>
      <c r="P2" s="424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425"/>
      <c r="AE2" s="520"/>
    </row>
    <row r="3" spans="1:42" ht="18" customHeight="1" thickBot="1" x14ac:dyDescent="0.4">
      <c r="A3" s="514"/>
      <c r="B3" s="515"/>
      <c r="C3" s="515"/>
      <c r="D3" s="515"/>
      <c r="E3" s="515"/>
      <c r="F3" s="515"/>
      <c r="G3" s="515"/>
      <c r="H3" s="102"/>
      <c r="I3" s="103"/>
      <c r="J3" s="103"/>
      <c r="K3" s="103"/>
      <c r="L3" s="103"/>
      <c r="M3" s="103"/>
      <c r="N3" s="103"/>
      <c r="O3" s="103"/>
      <c r="P3" s="439" t="s">
        <v>3</v>
      </c>
      <c r="Q3" s="440"/>
      <c r="R3" s="107"/>
      <c r="S3" s="440"/>
      <c r="T3" s="440"/>
      <c r="U3" s="440"/>
      <c r="V3" s="440"/>
      <c r="W3" s="440"/>
      <c r="X3" s="440"/>
      <c r="Y3" s="440"/>
      <c r="Z3" s="521"/>
      <c r="AA3" s="490" t="s">
        <v>4</v>
      </c>
      <c r="AB3" s="441"/>
      <c r="AC3" s="522"/>
      <c r="AD3" s="523"/>
      <c r="AE3" s="524"/>
    </row>
    <row r="4" spans="1:42" x14ac:dyDescent="0.35">
      <c r="A4" s="90"/>
      <c r="B4" s="91"/>
      <c r="C4" s="91"/>
      <c r="D4" s="91"/>
      <c r="E4" s="91"/>
      <c r="F4" s="91"/>
      <c r="G4" s="91"/>
      <c r="H4" s="91"/>
      <c r="I4" s="92"/>
      <c r="J4" s="87"/>
      <c r="K4" s="87"/>
      <c r="L4" s="93"/>
      <c r="M4" s="91"/>
      <c r="N4" s="93"/>
      <c r="O4" s="87"/>
      <c r="P4" s="26"/>
      <c r="Q4" s="5"/>
      <c r="R4" s="5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120"/>
    </row>
    <row r="5" spans="1:42" ht="15" customHeight="1" thickBot="1" x14ac:dyDescent="0.4">
      <c r="A5" s="442" t="s">
        <v>5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3"/>
      <c r="W5" s="245" t="s">
        <v>72</v>
      </c>
      <c r="X5" s="246"/>
      <c r="Y5" s="246"/>
      <c r="Z5" s="443" t="s">
        <v>7</v>
      </c>
      <c r="AA5" s="444"/>
      <c r="AB5" s="445"/>
      <c r="AC5" s="429" t="s">
        <v>8</v>
      </c>
      <c r="AD5" s="430"/>
      <c r="AE5" s="431"/>
    </row>
    <row r="6" spans="1:42" ht="15" customHeight="1" thickBot="1" x14ac:dyDescent="0.4">
      <c r="A6" s="393" t="s">
        <v>9</v>
      </c>
      <c r="B6" s="314"/>
      <c r="C6" s="314"/>
      <c r="D6" s="314"/>
      <c r="E6" s="394"/>
      <c r="F6" s="398" t="s">
        <v>10</v>
      </c>
      <c r="G6" s="255"/>
      <c r="H6" s="399"/>
      <c r="I6" s="108">
        <v>1</v>
      </c>
      <c r="J6" s="277" t="s">
        <v>73</v>
      </c>
      <c r="K6" s="278"/>
      <c r="L6" s="278"/>
      <c r="M6" s="251" t="s">
        <v>10</v>
      </c>
      <c r="N6" s="253"/>
      <c r="O6" s="108" t="s">
        <v>107</v>
      </c>
      <c r="P6" s="109"/>
      <c r="Q6" s="109"/>
      <c r="R6" s="109"/>
      <c r="S6" s="109"/>
      <c r="T6" s="109"/>
      <c r="U6" s="109"/>
      <c r="V6" s="110"/>
      <c r="W6" s="248"/>
      <c r="X6" s="249"/>
      <c r="Y6" s="249"/>
      <c r="Z6" s="19" t="s">
        <v>13</v>
      </c>
      <c r="AA6" s="17" t="s">
        <v>14</v>
      </c>
      <c r="AB6" s="88" t="s">
        <v>15</v>
      </c>
      <c r="AC6" s="432"/>
      <c r="AD6" s="308"/>
      <c r="AE6" s="433"/>
    </row>
    <row r="7" spans="1:42" ht="18" customHeight="1" thickBot="1" x14ac:dyDescent="0.4">
      <c r="A7" s="525"/>
      <c r="B7" s="316"/>
      <c r="C7" s="316"/>
      <c r="D7" s="316"/>
      <c r="E7" s="526"/>
      <c r="F7" s="398" t="s">
        <v>16</v>
      </c>
      <c r="G7" s="255"/>
      <c r="H7" s="399"/>
      <c r="I7" s="108">
        <v>0</v>
      </c>
      <c r="J7" s="280"/>
      <c r="K7" s="281"/>
      <c r="L7" s="281"/>
      <c r="M7" s="251" t="s">
        <v>16</v>
      </c>
      <c r="N7" s="253"/>
      <c r="O7" s="108" t="s">
        <v>108</v>
      </c>
      <c r="P7" s="109"/>
      <c r="Q7" s="109"/>
      <c r="R7" s="109"/>
      <c r="S7" s="109"/>
      <c r="T7" s="109"/>
      <c r="U7" s="109"/>
      <c r="V7" s="110"/>
      <c r="W7" s="261">
        <v>5</v>
      </c>
      <c r="X7" s="262"/>
      <c r="Y7" s="263"/>
      <c r="Z7" s="21"/>
      <c r="AA7" s="22"/>
      <c r="AB7" s="89"/>
      <c r="AC7" s="434"/>
      <c r="AD7" s="435"/>
      <c r="AE7" s="436"/>
    </row>
    <row r="8" spans="1:42" ht="15" thickBot="1" x14ac:dyDescent="0.4">
      <c r="A8" s="96"/>
      <c r="B8" s="97"/>
      <c r="C8" s="97"/>
      <c r="D8" s="97"/>
      <c r="E8" s="97"/>
      <c r="F8" s="98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2"/>
      <c r="S8" s="2"/>
      <c r="T8" s="2"/>
      <c r="U8" s="2"/>
      <c r="V8" s="2"/>
      <c r="W8" s="2"/>
      <c r="X8" s="5"/>
      <c r="Y8" s="5"/>
      <c r="Z8" s="100"/>
      <c r="AA8" s="97"/>
      <c r="AB8" s="97"/>
      <c r="AC8" s="97"/>
      <c r="AD8" s="97"/>
      <c r="AE8" s="121"/>
    </row>
    <row r="9" spans="1:42" x14ac:dyDescent="0.35">
      <c r="A9" s="264" t="s">
        <v>74</v>
      </c>
      <c r="B9" s="265"/>
      <c r="C9" s="265"/>
      <c r="D9" s="265"/>
      <c r="E9" s="265"/>
      <c r="F9" s="266"/>
      <c r="G9" s="494" t="s">
        <v>75</v>
      </c>
      <c r="H9" s="495"/>
      <c r="I9" s="495"/>
      <c r="J9" s="495"/>
      <c r="K9" s="495"/>
      <c r="L9" s="495"/>
      <c r="M9" s="495"/>
      <c r="N9" s="495"/>
      <c r="O9" s="495"/>
      <c r="P9" s="495"/>
      <c r="Q9" s="495"/>
      <c r="R9" s="510"/>
      <c r="S9" s="464" t="s">
        <v>20</v>
      </c>
      <c r="T9" s="465"/>
      <c r="U9" s="465"/>
      <c r="V9" s="465"/>
      <c r="W9" s="465"/>
      <c r="X9" s="465"/>
      <c r="Y9" s="466"/>
      <c r="Z9" s="467" t="s">
        <v>76</v>
      </c>
      <c r="AA9" s="467"/>
      <c r="AB9" s="467"/>
      <c r="AC9" s="467"/>
      <c r="AD9" s="467"/>
      <c r="AE9" s="468"/>
      <c r="AJ9" s="106"/>
      <c r="AK9" s="106"/>
      <c r="AL9" s="106"/>
      <c r="AM9" s="106"/>
      <c r="AN9" s="106"/>
      <c r="AO9" s="105"/>
      <c r="AP9" s="105"/>
    </row>
    <row r="10" spans="1:42" ht="34.5" customHeight="1" x14ac:dyDescent="0.35">
      <c r="A10" s="385" t="s">
        <v>22</v>
      </c>
      <c r="B10" s="403" t="s">
        <v>77</v>
      </c>
      <c r="C10" s="404"/>
      <c r="D10" s="404"/>
      <c r="E10" s="404"/>
      <c r="F10" s="404"/>
      <c r="G10" s="411" t="s">
        <v>78</v>
      </c>
      <c r="H10" s="412"/>
      <c r="I10" s="412"/>
      <c r="J10" s="412"/>
      <c r="K10" s="412"/>
      <c r="L10" s="412"/>
      <c r="M10" s="412"/>
      <c r="N10" s="412"/>
      <c r="O10" s="411" t="s">
        <v>79</v>
      </c>
      <c r="P10" s="412"/>
      <c r="Q10" s="412"/>
      <c r="R10" s="531"/>
      <c r="S10" s="463" t="s">
        <v>80</v>
      </c>
      <c r="T10" s="463"/>
      <c r="U10" s="463"/>
      <c r="V10" s="463"/>
      <c r="W10" s="463"/>
      <c r="X10" s="463"/>
      <c r="Y10" s="463"/>
      <c r="Z10" s="499" t="s">
        <v>28</v>
      </c>
      <c r="AA10" s="488"/>
      <c r="AB10" s="488"/>
      <c r="AC10" s="488" t="s">
        <v>29</v>
      </c>
      <c r="AD10" s="488"/>
      <c r="AE10" s="489"/>
      <c r="AJ10" s="61"/>
      <c r="AK10" s="61"/>
      <c r="AL10" s="61"/>
      <c r="AM10" s="61"/>
      <c r="AN10" s="61"/>
      <c r="AO10" s="61"/>
      <c r="AP10" s="61"/>
    </row>
    <row r="11" spans="1:42" ht="36" customHeight="1" x14ac:dyDescent="0.35">
      <c r="A11" s="386"/>
      <c r="B11" s="405"/>
      <c r="C11" s="406"/>
      <c r="D11" s="406"/>
      <c r="E11" s="406"/>
      <c r="F11" s="406"/>
      <c r="G11" s="409" t="s">
        <v>81</v>
      </c>
      <c r="H11" s="527"/>
      <c r="I11" s="413" t="s">
        <v>82</v>
      </c>
      <c r="J11" s="414"/>
      <c r="K11" s="414"/>
      <c r="L11" s="414"/>
      <c r="M11" s="414"/>
      <c r="N11" s="415"/>
      <c r="O11" s="437" t="s">
        <v>83</v>
      </c>
      <c r="P11" s="438" t="s">
        <v>84</v>
      </c>
      <c r="Q11" s="438" t="s">
        <v>99</v>
      </c>
      <c r="R11" s="528" t="s">
        <v>100</v>
      </c>
      <c r="S11" s="257"/>
      <c r="T11" s="257"/>
      <c r="U11" s="257"/>
      <c r="V11" s="257"/>
      <c r="W11" s="396"/>
      <c r="X11" s="396"/>
      <c r="Y11" s="396"/>
      <c r="Z11" s="379" t="s">
        <v>39</v>
      </c>
      <c r="AA11" s="380"/>
      <c r="AB11" s="380"/>
      <c r="AC11" s="380" t="s">
        <v>39</v>
      </c>
      <c r="AD11" s="380"/>
      <c r="AE11" s="381"/>
      <c r="AJ11" s="61"/>
      <c r="AK11" s="61"/>
      <c r="AL11" s="61"/>
      <c r="AM11" s="61"/>
      <c r="AN11" s="61"/>
      <c r="AO11" s="61"/>
      <c r="AP11" s="61"/>
    </row>
    <row r="12" spans="1:42" ht="121.5" customHeight="1" x14ac:dyDescent="0.35">
      <c r="A12" s="386"/>
      <c r="B12" s="405"/>
      <c r="C12" s="406"/>
      <c r="D12" s="406"/>
      <c r="E12" s="406"/>
      <c r="F12" s="406"/>
      <c r="G12" s="128" t="s">
        <v>89</v>
      </c>
      <c r="H12" s="129" t="s">
        <v>101</v>
      </c>
      <c r="I12" s="128" t="s">
        <v>91</v>
      </c>
      <c r="J12" s="130" t="s">
        <v>92</v>
      </c>
      <c r="K12" s="130" t="s">
        <v>93</v>
      </c>
      <c r="L12" s="130" t="s">
        <v>102</v>
      </c>
      <c r="M12" s="129" t="s">
        <v>94</v>
      </c>
      <c r="N12" s="86" t="s">
        <v>95</v>
      </c>
      <c r="O12" s="498"/>
      <c r="P12" s="438"/>
      <c r="Q12" s="438"/>
      <c r="R12" s="529"/>
      <c r="S12" s="463" t="s">
        <v>63</v>
      </c>
      <c r="T12" s="463"/>
      <c r="U12" s="463"/>
      <c r="V12" s="530"/>
      <c r="W12" s="257" t="s">
        <v>96</v>
      </c>
      <c r="X12" s="257"/>
      <c r="Y12" s="257"/>
      <c r="Z12" s="379"/>
      <c r="AA12" s="380"/>
      <c r="AB12" s="380"/>
      <c r="AC12" s="380"/>
      <c r="AD12" s="380"/>
      <c r="AE12" s="381"/>
      <c r="AJ12" s="61"/>
      <c r="AK12" s="61"/>
      <c r="AL12" s="61"/>
      <c r="AM12" s="61"/>
      <c r="AN12" s="61"/>
      <c r="AO12" s="61"/>
      <c r="AP12" s="61"/>
    </row>
    <row r="13" spans="1:42" ht="36" customHeight="1" x14ac:dyDescent="0.35">
      <c r="A13" s="387"/>
      <c r="B13" s="407"/>
      <c r="C13" s="408"/>
      <c r="D13" s="408"/>
      <c r="E13" s="408"/>
      <c r="F13" s="408"/>
      <c r="G13" s="134">
        <v>0.02</v>
      </c>
      <c r="H13" s="135">
        <v>0.02</v>
      </c>
      <c r="I13" s="134">
        <v>0.08</v>
      </c>
      <c r="J13" s="136">
        <v>0.02</v>
      </c>
      <c r="K13" s="136">
        <v>0.02</v>
      </c>
      <c r="L13" s="136">
        <v>0.02</v>
      </c>
      <c r="M13" s="137">
        <v>0.02</v>
      </c>
      <c r="N13" s="131">
        <v>0.2</v>
      </c>
      <c r="O13" s="132">
        <v>0.2</v>
      </c>
      <c r="P13" s="132">
        <v>0.2</v>
      </c>
      <c r="Q13" s="133">
        <v>0.2</v>
      </c>
      <c r="R13" s="162">
        <v>0.2</v>
      </c>
      <c r="S13" s="501" t="s">
        <v>65</v>
      </c>
      <c r="T13" s="501"/>
      <c r="U13" s="501"/>
      <c r="V13" s="502"/>
      <c r="W13" s="257"/>
      <c r="X13" s="257"/>
      <c r="Y13" s="257"/>
      <c r="Z13" s="382"/>
      <c r="AA13" s="383"/>
      <c r="AB13" s="383"/>
      <c r="AC13" s="383"/>
      <c r="AD13" s="383"/>
      <c r="AE13" s="384"/>
      <c r="AJ13" s="61"/>
      <c r="AK13" s="61"/>
      <c r="AL13" s="61"/>
      <c r="AM13" s="104"/>
      <c r="AN13" s="61"/>
      <c r="AO13" s="61"/>
      <c r="AP13" s="104"/>
    </row>
    <row r="14" spans="1:42" x14ac:dyDescent="0.35">
      <c r="A14" s="202">
        <v>1</v>
      </c>
      <c r="B14" s="236"/>
      <c r="C14" s="237"/>
      <c r="D14" s="237"/>
      <c r="E14" s="237"/>
      <c r="F14" s="237"/>
      <c r="G14" s="122">
        <v>1</v>
      </c>
      <c r="H14" s="123">
        <v>1</v>
      </c>
      <c r="I14" s="83">
        <v>1</v>
      </c>
      <c r="J14" s="75">
        <v>1</v>
      </c>
      <c r="K14" s="75">
        <v>1</v>
      </c>
      <c r="L14" s="75">
        <v>1</v>
      </c>
      <c r="M14" s="123">
        <v>1</v>
      </c>
      <c r="N14" s="165">
        <f>SUM((G14*G13)+(H14*H13)+(I14*I13)+(J14*J13)+(K14*K13)+(L14*L13)+(M14*M13))*100</f>
        <v>19.999999999999996</v>
      </c>
      <c r="O14" s="156">
        <v>1</v>
      </c>
      <c r="P14" s="152">
        <v>1</v>
      </c>
      <c r="Q14" s="159">
        <v>1</v>
      </c>
      <c r="R14" s="156">
        <v>1</v>
      </c>
      <c r="S14" s="485">
        <f>SUM(N14+(O14*20)+(P14*20)+(Q14*20)+(R14*20))</f>
        <v>100</v>
      </c>
      <c r="T14" s="486"/>
      <c r="U14" s="486"/>
      <c r="V14" s="487"/>
      <c r="W14" s="473">
        <f>IF(S14&gt;87.5,1,0)</f>
        <v>1</v>
      </c>
      <c r="X14" s="474"/>
      <c r="Y14" s="475"/>
      <c r="Z14" s="376"/>
      <c r="AA14" s="377"/>
      <c r="AB14" s="377"/>
      <c r="AC14" s="377"/>
      <c r="AD14" s="377"/>
      <c r="AE14" s="378"/>
    </row>
    <row r="15" spans="1:42" x14ac:dyDescent="0.35">
      <c r="A15" s="203">
        <v>2</v>
      </c>
      <c r="B15" s="239"/>
      <c r="C15" s="240"/>
      <c r="D15" s="240"/>
      <c r="E15" s="240"/>
      <c r="F15" s="240"/>
      <c r="G15" s="124">
        <v>0</v>
      </c>
      <c r="H15" s="125">
        <v>1</v>
      </c>
      <c r="I15" s="84">
        <v>1</v>
      </c>
      <c r="J15" s="71">
        <v>1</v>
      </c>
      <c r="K15" s="71">
        <v>1</v>
      </c>
      <c r="L15" s="71">
        <v>1</v>
      </c>
      <c r="M15" s="125">
        <v>1</v>
      </c>
      <c r="N15" s="166">
        <f>($N$13/COUNT(G15:M15))*(SUM(G15:M15))*100</f>
        <v>17.142857142857142</v>
      </c>
      <c r="O15" s="157">
        <v>1</v>
      </c>
      <c r="P15" s="153">
        <v>1</v>
      </c>
      <c r="Q15" s="160">
        <v>1</v>
      </c>
      <c r="R15" s="157">
        <v>1</v>
      </c>
      <c r="S15" s="449">
        <f t="shared" ref="S15:S18" si="0">SUM(N15+(O15*20)+(P15*20)+(Q15*20)+(R15*20))</f>
        <v>97.142857142857139</v>
      </c>
      <c r="T15" s="450"/>
      <c r="U15" s="450"/>
      <c r="V15" s="451"/>
      <c r="W15" s="476">
        <f t="shared" ref="W15:W18" si="1">IF(S15&gt;87.5,1,0)</f>
        <v>1</v>
      </c>
      <c r="X15" s="477"/>
      <c r="Y15" s="478"/>
      <c r="Z15" s="379"/>
      <c r="AA15" s="380"/>
      <c r="AB15" s="380"/>
      <c r="AC15" s="380"/>
      <c r="AD15" s="380"/>
      <c r="AE15" s="381"/>
    </row>
    <row r="16" spans="1:42" x14ac:dyDescent="0.35">
      <c r="A16" s="203">
        <v>3</v>
      </c>
      <c r="B16" s="239"/>
      <c r="C16" s="240"/>
      <c r="D16" s="240"/>
      <c r="E16" s="240"/>
      <c r="F16" s="240"/>
      <c r="G16" s="124">
        <v>0</v>
      </c>
      <c r="H16" s="125">
        <v>1</v>
      </c>
      <c r="I16" s="84">
        <v>1</v>
      </c>
      <c r="J16" s="71">
        <v>1</v>
      </c>
      <c r="K16" s="71">
        <v>1</v>
      </c>
      <c r="L16" s="71">
        <v>1</v>
      </c>
      <c r="M16" s="125">
        <v>1</v>
      </c>
      <c r="N16" s="166">
        <f>($N$13/COUNT(G16:M16))*(SUM(G16:M16))*100</f>
        <v>17.142857142857142</v>
      </c>
      <c r="O16" s="157">
        <v>0</v>
      </c>
      <c r="P16" s="153">
        <v>1</v>
      </c>
      <c r="Q16" s="160">
        <v>1</v>
      </c>
      <c r="R16" s="157">
        <v>1</v>
      </c>
      <c r="S16" s="449">
        <f t="shared" si="0"/>
        <v>77.142857142857139</v>
      </c>
      <c r="T16" s="450"/>
      <c r="U16" s="450"/>
      <c r="V16" s="451"/>
      <c r="W16" s="476">
        <f t="shared" si="1"/>
        <v>0</v>
      </c>
      <c r="X16" s="477"/>
      <c r="Y16" s="478"/>
      <c r="Z16" s="379"/>
      <c r="AA16" s="380"/>
      <c r="AB16" s="380"/>
      <c r="AC16" s="380"/>
      <c r="AD16" s="380"/>
      <c r="AE16" s="381"/>
    </row>
    <row r="17" spans="1:31" x14ac:dyDescent="0.35">
      <c r="A17" s="203">
        <v>4</v>
      </c>
      <c r="B17" s="239"/>
      <c r="C17" s="240"/>
      <c r="D17" s="240"/>
      <c r="E17" s="240"/>
      <c r="F17" s="240"/>
      <c r="G17" s="124">
        <v>0</v>
      </c>
      <c r="H17" s="125">
        <v>1</v>
      </c>
      <c r="I17" s="84">
        <v>1</v>
      </c>
      <c r="J17" s="71">
        <v>1</v>
      </c>
      <c r="K17" s="71">
        <v>1</v>
      </c>
      <c r="L17" s="71">
        <v>1</v>
      </c>
      <c r="M17" s="125">
        <v>1</v>
      </c>
      <c r="N17" s="166">
        <f>($N$13/COUNT(G17:M17))*(SUM(G17:M17))*100</f>
        <v>17.142857142857142</v>
      </c>
      <c r="O17" s="157">
        <v>1</v>
      </c>
      <c r="P17" s="153">
        <v>1</v>
      </c>
      <c r="Q17" s="160">
        <v>1</v>
      </c>
      <c r="R17" s="157">
        <v>1</v>
      </c>
      <c r="S17" s="449">
        <f t="shared" si="0"/>
        <v>97.142857142857139</v>
      </c>
      <c r="T17" s="450"/>
      <c r="U17" s="450"/>
      <c r="V17" s="451"/>
      <c r="W17" s="476">
        <f t="shared" si="1"/>
        <v>1</v>
      </c>
      <c r="X17" s="477"/>
      <c r="Y17" s="478"/>
      <c r="Z17" s="379"/>
      <c r="AA17" s="380"/>
      <c r="AB17" s="380"/>
      <c r="AC17" s="380"/>
      <c r="AD17" s="380"/>
      <c r="AE17" s="381"/>
    </row>
    <row r="18" spans="1:31" x14ac:dyDescent="0.35">
      <c r="A18" s="204">
        <v>5</v>
      </c>
      <c r="B18" s="242"/>
      <c r="C18" s="243"/>
      <c r="D18" s="243"/>
      <c r="E18" s="243"/>
      <c r="F18" s="243"/>
      <c r="G18" s="138">
        <v>1</v>
      </c>
      <c r="H18" s="139">
        <v>0</v>
      </c>
      <c r="I18" s="140">
        <v>0</v>
      </c>
      <c r="J18" s="141">
        <v>0</v>
      </c>
      <c r="K18" s="141">
        <v>0</v>
      </c>
      <c r="L18" s="141">
        <v>1</v>
      </c>
      <c r="M18" s="139">
        <v>1</v>
      </c>
      <c r="N18" s="167">
        <f>($N$13/COUNT(G18:M18))*(SUM(G18:M18))*100</f>
        <v>8.5714285714285712</v>
      </c>
      <c r="O18" s="168">
        <v>1</v>
      </c>
      <c r="P18" s="163">
        <v>1</v>
      </c>
      <c r="Q18" s="127">
        <v>1</v>
      </c>
      <c r="R18" s="158">
        <v>1</v>
      </c>
      <c r="S18" s="532">
        <f t="shared" si="0"/>
        <v>88.571428571428569</v>
      </c>
      <c r="T18" s="533"/>
      <c r="U18" s="533"/>
      <c r="V18" s="534"/>
      <c r="W18" s="535">
        <f t="shared" si="1"/>
        <v>1</v>
      </c>
      <c r="X18" s="536"/>
      <c r="Y18" s="537"/>
      <c r="Z18" s="382"/>
      <c r="AA18" s="383"/>
      <c r="AB18" s="383"/>
      <c r="AC18" s="383"/>
      <c r="AD18" s="383"/>
      <c r="AE18" s="384"/>
    </row>
    <row r="19" spans="1:31" ht="31" customHeight="1" x14ac:dyDescent="0.65">
      <c r="A19" s="416" t="s">
        <v>97</v>
      </c>
      <c r="B19" s="417"/>
      <c r="C19" s="417"/>
      <c r="D19" s="417"/>
      <c r="E19" s="417"/>
      <c r="F19" s="417"/>
      <c r="G19" s="179"/>
      <c r="H19" s="185"/>
      <c r="I19" s="179"/>
      <c r="J19" s="185"/>
      <c r="K19" s="185"/>
      <c r="L19" s="185"/>
      <c r="M19" s="180"/>
      <c r="N19" s="187">
        <f>COUNTIF(N14:N18,"=25")</f>
        <v>0</v>
      </c>
      <c r="O19" s="169">
        <f>SUM(O14:O18)</f>
        <v>4</v>
      </c>
      <c r="P19" s="164">
        <f>SUM(P14:P18)</f>
        <v>5</v>
      </c>
      <c r="Q19" s="73">
        <f>SUM(Q14:Q18)</f>
        <v>5</v>
      </c>
      <c r="R19" s="197">
        <f>SUM(R14:R18)</f>
        <v>5</v>
      </c>
      <c r="S19" s="455" t="s">
        <v>98</v>
      </c>
      <c r="T19" s="456"/>
      <c r="U19" s="456"/>
      <c r="V19" s="457"/>
      <c r="W19" s="482">
        <f>SUM(W14:W18)</f>
        <v>4</v>
      </c>
      <c r="X19" s="483"/>
      <c r="Y19" s="483"/>
      <c r="Z19" s="503"/>
      <c r="AA19" s="504"/>
      <c r="AB19" s="504"/>
      <c r="AC19" s="504"/>
      <c r="AD19" s="504"/>
      <c r="AE19" s="505"/>
    </row>
    <row r="20" spans="1:31" ht="28" customHeight="1" x14ac:dyDescent="0.65">
      <c r="A20" s="418" t="s">
        <v>68</v>
      </c>
      <c r="B20" s="231"/>
      <c r="C20" s="231"/>
      <c r="D20" s="231"/>
      <c r="E20" s="231"/>
      <c r="F20" s="231"/>
      <c r="G20" s="181"/>
      <c r="H20" s="39"/>
      <c r="I20" s="181"/>
      <c r="J20" s="39"/>
      <c r="K20" s="39"/>
      <c r="L20" s="39"/>
      <c r="M20" s="182"/>
      <c r="N20" s="177">
        <f>N19/$W$7</f>
        <v>0</v>
      </c>
      <c r="O20" s="144">
        <f>O19/$W$7</f>
        <v>0.8</v>
      </c>
      <c r="P20" s="150">
        <f>P19/$W$7</f>
        <v>1</v>
      </c>
      <c r="Q20" s="48">
        <f>Q19/$W$7</f>
        <v>1</v>
      </c>
      <c r="R20" s="78">
        <f>R19/$W$7</f>
        <v>1</v>
      </c>
      <c r="S20" s="455" t="s">
        <v>69</v>
      </c>
      <c r="T20" s="456"/>
      <c r="U20" s="456"/>
      <c r="V20" s="457"/>
      <c r="W20" s="458">
        <f>W19/$W$7</f>
        <v>0.8</v>
      </c>
      <c r="X20" s="459"/>
      <c r="Y20" s="459"/>
      <c r="Z20" s="506"/>
      <c r="AA20" s="507"/>
      <c r="AB20" s="507"/>
      <c r="AC20" s="507"/>
      <c r="AD20" s="507"/>
      <c r="AE20" s="333"/>
    </row>
    <row r="21" spans="1:31" ht="22" x14ac:dyDescent="0.65">
      <c r="A21" s="419" t="s">
        <v>70</v>
      </c>
      <c r="B21" s="420"/>
      <c r="C21" s="420"/>
      <c r="D21" s="420"/>
      <c r="E21" s="420"/>
      <c r="F21" s="420"/>
      <c r="G21" s="183"/>
      <c r="H21" s="186"/>
      <c r="I21" s="183"/>
      <c r="J21" s="186"/>
      <c r="K21" s="186"/>
      <c r="L21" s="186"/>
      <c r="M21" s="184"/>
      <c r="N21" s="188" t="str">
        <f>IF((N20&gt;85%),"SI","NO")</f>
        <v>NO</v>
      </c>
      <c r="O21" s="146" t="str">
        <f>IF((O20&gt;85%),"SI","NO")</f>
        <v>NO</v>
      </c>
      <c r="P21" s="151" t="str">
        <f>IF((P20&gt;85%),"SI","NO")</f>
        <v>SI</v>
      </c>
      <c r="Q21" s="119" t="str">
        <f>IF((Q20&gt;85%),"SI","NO")</f>
        <v>SI</v>
      </c>
      <c r="R21" s="151" t="str">
        <f>IF((R20&gt;85%),"SI","NO")</f>
        <v>SI</v>
      </c>
      <c r="S21" s="469" t="s">
        <v>71</v>
      </c>
      <c r="T21" s="470"/>
      <c r="U21" s="470"/>
      <c r="V21" s="471"/>
      <c r="W21" s="461" t="str">
        <f>IF((W20&gt;85%),"SI","NO")</f>
        <v>NO</v>
      </c>
      <c r="X21" s="461"/>
      <c r="Y21" s="461"/>
      <c r="Z21" s="508"/>
      <c r="AA21" s="509"/>
      <c r="AB21" s="509"/>
      <c r="AC21" s="509"/>
      <c r="AD21" s="509"/>
      <c r="AE21" s="334"/>
    </row>
    <row r="26" spans="1:31" x14ac:dyDescent="0.35">
      <c r="U26" s="198" t="s">
        <v>103</v>
      </c>
    </row>
  </sheetData>
  <mergeCells count="70">
    <mergeCell ref="A9:F9"/>
    <mergeCell ref="S9:Y9"/>
    <mergeCell ref="A20:F20"/>
    <mergeCell ref="S20:V20"/>
    <mergeCell ref="W20:Y20"/>
    <mergeCell ref="B16:F16"/>
    <mergeCell ref="S16:V16"/>
    <mergeCell ref="W16:Y16"/>
    <mergeCell ref="B17:F17"/>
    <mergeCell ref="S17:V17"/>
    <mergeCell ref="W17:Y17"/>
    <mergeCell ref="B14:F14"/>
    <mergeCell ref="S14:V14"/>
    <mergeCell ref="W14:Y14"/>
    <mergeCell ref="B15:F15"/>
    <mergeCell ref="S15:V15"/>
    <mergeCell ref="A21:F21"/>
    <mergeCell ref="S21:V21"/>
    <mergeCell ref="W21:Y21"/>
    <mergeCell ref="B18:F18"/>
    <mergeCell ref="S18:V18"/>
    <mergeCell ref="W18:Y18"/>
    <mergeCell ref="A19:F19"/>
    <mergeCell ref="S19:V19"/>
    <mergeCell ref="W19:Y19"/>
    <mergeCell ref="W15:Y15"/>
    <mergeCell ref="A10:A13"/>
    <mergeCell ref="B10:F13"/>
    <mergeCell ref="G10:N10"/>
    <mergeCell ref="S10:Y11"/>
    <mergeCell ref="G11:H11"/>
    <mergeCell ref="I11:N11"/>
    <mergeCell ref="O11:O12"/>
    <mergeCell ref="P11:P12"/>
    <mergeCell ref="Q11:Q12"/>
    <mergeCell ref="R11:R12"/>
    <mergeCell ref="S12:V12"/>
    <mergeCell ref="W12:Y13"/>
    <mergeCell ref="S13:V13"/>
    <mergeCell ref="O10:R10"/>
    <mergeCell ref="A5:V5"/>
    <mergeCell ref="W5:Y6"/>
    <mergeCell ref="Z5:AB5"/>
    <mergeCell ref="AC5:AE7"/>
    <mergeCell ref="A6:E7"/>
    <mergeCell ref="F6:H6"/>
    <mergeCell ref="F7:H7"/>
    <mergeCell ref="J6:L7"/>
    <mergeCell ref="W7:Y7"/>
    <mergeCell ref="M6:N6"/>
    <mergeCell ref="M7:N7"/>
    <mergeCell ref="A1:G3"/>
    <mergeCell ref="H1:O2"/>
    <mergeCell ref="P3:Q3"/>
    <mergeCell ref="S3:Z3"/>
    <mergeCell ref="AA3:AB3"/>
    <mergeCell ref="AC3:AE3"/>
    <mergeCell ref="P1:AE2"/>
    <mergeCell ref="Z10:AB10"/>
    <mergeCell ref="AC10:AE10"/>
    <mergeCell ref="Z11:AB13"/>
    <mergeCell ref="AC11:AE13"/>
    <mergeCell ref="G9:R9"/>
    <mergeCell ref="Z9:AE9"/>
    <mergeCell ref="Z19:AE21"/>
    <mergeCell ref="Z14:AE14"/>
    <mergeCell ref="Z15:AE15"/>
    <mergeCell ref="Z16:AE16"/>
    <mergeCell ref="Z17:AE17"/>
    <mergeCell ref="Z18:AE18"/>
  </mergeCells>
  <conditionalFormatting sqref="W21:Y21">
    <cfRule type="containsText" dxfId="1" priority="1" operator="containsText" text="NO">
      <formula>NOT(ISERROR(SEARCH("NO",W21)))</formula>
    </cfRule>
    <cfRule type="containsText" dxfId="0" priority="2" operator="containsText" text="SI">
      <formula>NOT(ISERROR(SEARCH("SI",W21)))</formula>
    </cfRule>
  </conditionalFormatting>
  <pageMargins left="0.7" right="0.7" top="0.75" bottom="0.75" header="0.3" footer="0.3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ReconocPredial</vt:lpstr>
      <vt:lpstr>ZHF Urbano</vt:lpstr>
      <vt:lpstr>ZHF Rural</vt:lpstr>
      <vt:lpstr>'ZHF Urbano'!Área_de_impresión</vt:lpstr>
      <vt:lpstr>ReconocPredial!Títulos_a_imprimir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DAVID PEREZ DELGADO</dc:creator>
  <cp:keywords/>
  <dc:description/>
  <cp:lastModifiedBy>Mateo Alexander Henao Cardona</cp:lastModifiedBy>
  <cp:revision/>
  <cp:lastPrinted>2024-01-22T23:13:39Z</cp:lastPrinted>
  <dcterms:created xsi:type="dcterms:W3CDTF">2013-09-24T21:13:43Z</dcterms:created>
  <dcterms:modified xsi:type="dcterms:W3CDTF">2024-01-23T00:32:49Z</dcterms:modified>
  <cp:category/>
  <cp:contentStatus/>
</cp:coreProperties>
</file>